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2835" windowWidth="20730" windowHeight="11760" activeTab="1"/>
  </bookViews>
  <sheets>
    <sheet name="Sheet1" sheetId="1" r:id="rId1"/>
    <sheet name="AAPL" sheetId="2" r:id="rId2"/>
    <sheet name="Hoja2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6" i="2" l="1"/>
  <c r="K26" i="2"/>
  <c r="I41" i="2"/>
  <c r="I36" i="2"/>
  <c r="I31" i="2"/>
  <c r="I26" i="2"/>
  <c r="I16" i="2"/>
  <c r="E41" i="2"/>
  <c r="E36" i="2"/>
  <c r="E31" i="2"/>
  <c r="E26" i="2"/>
  <c r="H26" i="2"/>
  <c r="L3" i="2"/>
  <c r="K3" i="2"/>
  <c r="E21" i="2"/>
  <c r="E16" i="2"/>
  <c r="E3" i="2"/>
  <c r="E6" i="2"/>
  <c r="I21" i="2"/>
  <c r="I6" i="2"/>
  <c r="I11" i="2"/>
  <c r="I3" i="2"/>
  <c r="D12" i="2" l="1"/>
  <c r="D13" i="2"/>
  <c r="D14" i="2"/>
  <c r="D15" i="2"/>
  <c r="D16" i="2"/>
  <c r="D17" i="2"/>
  <c r="D18" i="2"/>
  <c r="D19" i="2"/>
  <c r="D20" i="2"/>
  <c r="D21" i="2"/>
  <c r="D22" i="2"/>
  <c r="D23" i="2"/>
  <c r="D24" i="2"/>
  <c r="D11" i="2"/>
  <c r="D9" i="2"/>
  <c r="D10" i="2"/>
  <c r="D3" i="2"/>
  <c r="H15" i="2"/>
  <c r="H14" i="2"/>
  <c r="H13" i="2"/>
  <c r="H12" i="2"/>
  <c r="H16" i="2"/>
  <c r="H17" i="2"/>
  <c r="H18" i="2"/>
  <c r="H19" i="2"/>
  <c r="H20" i="2"/>
  <c r="H21" i="2"/>
  <c r="H22" i="2"/>
  <c r="H23" i="2"/>
  <c r="H24" i="2"/>
  <c r="H11" i="2"/>
  <c r="H10" i="2"/>
  <c r="H9" i="2"/>
  <c r="H3" i="2"/>
  <c r="H43" i="2"/>
  <c r="D43" i="2"/>
  <c r="D44" i="2"/>
  <c r="H8" i="2"/>
  <c r="H7" i="2"/>
  <c r="H6" i="2"/>
  <c r="H5" i="2"/>
  <c r="H4" i="2"/>
  <c r="D8" i="2"/>
  <c r="D7" i="2"/>
  <c r="D6" i="2"/>
  <c r="D5" i="2"/>
  <c r="D4" i="2"/>
  <c r="I2" i="1"/>
  <c r="I17" i="1"/>
  <c r="I12" i="1"/>
  <c r="I7" i="1"/>
  <c r="H27" i="2"/>
  <c r="H28" i="2"/>
  <c r="D26" i="2"/>
  <c r="H42" i="2"/>
  <c r="D42" i="2"/>
  <c r="H41" i="2"/>
  <c r="D41" i="2"/>
  <c r="H40" i="2"/>
  <c r="D40" i="2"/>
  <c r="H39" i="2"/>
  <c r="D39" i="2"/>
  <c r="H38" i="2"/>
  <c r="D38" i="2"/>
  <c r="H37" i="2"/>
  <c r="D37" i="2"/>
  <c r="H36" i="2"/>
  <c r="D36" i="2"/>
  <c r="H35" i="2"/>
  <c r="D35" i="2"/>
  <c r="H34" i="2"/>
  <c r="D34" i="2"/>
  <c r="H33" i="2"/>
  <c r="D33" i="2"/>
  <c r="H32" i="2"/>
  <c r="D32" i="2"/>
  <c r="H31" i="2"/>
  <c r="D31" i="2"/>
  <c r="H30" i="2"/>
  <c r="D30" i="2"/>
  <c r="H29" i="2"/>
  <c r="D29" i="2"/>
  <c r="D28" i="2"/>
  <c r="D27" i="2"/>
  <c r="E11" i="2" l="1"/>
  <c r="H3" i="1"/>
  <c r="H2" i="1"/>
  <c r="L2" i="1" l="1" a="1"/>
  <c r="L2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  <c r="D3" i="1"/>
  <c r="D4" i="1"/>
  <c r="D5" i="1"/>
  <c r="D6" i="1"/>
  <c r="D7" i="1"/>
  <c r="E7" i="1" s="1"/>
  <c r="D8" i="1"/>
  <c r="D9" i="1"/>
  <c r="D10" i="1"/>
  <c r="D11" i="1"/>
  <c r="D12" i="1"/>
  <c r="E12" i="1" s="1"/>
  <c r="D13" i="1"/>
  <c r="D14" i="1"/>
  <c r="D15" i="1"/>
  <c r="D16" i="1"/>
  <c r="D17" i="1"/>
  <c r="E17" i="1" s="1"/>
  <c r="D18" i="1"/>
  <c r="D2" i="1"/>
  <c r="K2" i="1" s="1"/>
  <c r="E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<sst xmlns="http://schemas.openxmlformats.org/spreadsheetml/2006/main" count="86" uniqueCount="70">
  <si>
    <t>BABA</t>
  </si>
  <si>
    <t>Difference</t>
  </si>
  <si>
    <t>13/5/2020</t>
  </si>
  <si>
    <t>14/5/2020</t>
  </si>
  <si>
    <t>17/5/2021</t>
  </si>
  <si>
    <t>18/5/2021</t>
  </si>
  <si>
    <t>19/5/2021</t>
  </si>
  <si>
    <t>20/5/2021</t>
  </si>
  <si>
    <t>21/5/2021</t>
  </si>
  <si>
    <t>25/5/2021</t>
  </si>
  <si>
    <t>26/5/2021</t>
  </si>
  <si>
    <t>Weekly Difference</t>
  </si>
  <si>
    <t>Max value</t>
  </si>
  <si>
    <t>Min Value</t>
  </si>
  <si>
    <t>Open Price</t>
  </si>
  <si>
    <t>Close Price</t>
  </si>
  <si>
    <t>Gap</t>
  </si>
  <si>
    <t>Weekly AVG Gap</t>
  </si>
  <si>
    <t>DAILY PRICE DIFFERENCE</t>
  </si>
  <si>
    <t>AVERAGE GAP</t>
  </si>
  <si>
    <t xml:space="preserve">Acá lo que concluyo es lo siguiente. Todos los días hay gap. En las acciones. Lo que puedo ver o averiguar cómo yo eventualmente podría sacar algún beneficio gracias a los gaps. </t>
  </si>
  <si>
    <t xml:space="preserve">Para eso tengo que ver Trading de gaps. </t>
  </si>
  <si>
    <t xml:space="preserve">En síntesis, es la diferencia entre el precio del cierre del día anterior y el precio de apertura del día. En otras palabras, no suele ser el mismo precio de cierre el precio de apertura. </t>
  </si>
  <si>
    <t xml:space="preserve">Ahí podríamos ver se se puede ganar diariamente, creo yo. </t>
  </si>
  <si>
    <t>AAPL</t>
  </si>
  <si>
    <t>MAYO 2020</t>
  </si>
  <si>
    <t>ABRIL 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</si>
  <si>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</si>
  <si>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</si>
  <si>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</si>
  <si>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</si>
  <si>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</si>
  <si>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</si>
  <si>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</si>
  <si>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</si>
  <si>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</si>
  <si>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</si>
  <si>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</si>
  <si>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</si>
  <si>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</si>
  <si>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</si>
  <si>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</si>
  <si>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</si>
  <si>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</si>
  <si>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</si>
  <si>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</si>
  <si>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</si>
  <si>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</si>
  <si>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Viernes</t>
  </si>
  <si>
    <t>Santo</t>
  </si>
  <si>
    <t>10.04.2020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</si>
  <si>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</si>
  <si>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</si>
  <si>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</si>
  <si>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</si>
  <si>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</si>
  <si>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</si>
  <si>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</si>
  <si>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</si>
  <si>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</si>
  <si>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</si>
  <si>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</si>
  <si>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</si>
  <si>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</si>
  <si>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21.05.2020</t>
  </si>
  <si>
    <t>22.05.2020</t>
  </si>
  <si>
    <t>26.05.2020</t>
  </si>
  <si>
    <t>27.05.2020</t>
  </si>
  <si>
    <t>28.05.2020</t>
  </si>
  <si>
    <t>29.05.2020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</si>
</sst>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19" xfId="0" applyFont="1" applyFill="1" applyBorder="1" applyAlignment="1">
      <alignment horizontal="center" wrapText="1"/>
    </xf>
    <xf numFmtId="14" fontId="0" fillId="0" borderId="2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0" borderId="15" xfId="0" applyNumberFormat="1" applyFont="1" applyFill="1" applyBorder="1" applyAlignment="1">
      <alignment horizontal="center"/>
    </xf>
    <xf numFmtId="164" fontId="0" fillId="0" borderId="10" xfId="0" applyNumberFormat="1" applyFon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164" fontId="0" fillId="0" borderId="4" xfId="0" applyNumberFormat="1" applyFont="1" applyFill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0" borderId="26" xfId="0" applyNumberFormat="1" applyFont="1" applyBorder="1" applyAlignment="1">
      <alignment horizontal="center"/>
    </xf>
    <xf numFmtId="164" fontId="0" fillId="0" borderId="25" xfId="0" applyNumberFormat="1" applyFont="1" applyBorder="1" applyAlignment="1">
      <alignment horizontal="center"/>
    </xf>
    <xf numFmtId="164" fontId="0" fillId="2" borderId="18" xfId="0" applyNumberFormat="1" applyFill="1" applyBorder="1" applyAlignment="1">
      <alignment horizontal="center"/>
    </xf>
    <xf numFmtId="164" fontId="2" fillId="6" borderId="27" xfId="0" applyNumberFormat="1" applyFont="1" applyFill="1" applyBorder="1" applyAlignment="1">
      <alignment horizontal="center"/>
    </xf>
    <xf numFmtId="2" fontId="2" fillId="6" borderId="20" xfId="0" applyNumberFormat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wrapText="1"/>
    </xf>
    <xf numFmtId="0" fontId="1" fillId="0" borderId="20" xfId="0" applyFont="1" applyFill="1" applyBorder="1" applyAlignment="1">
      <alignment horizontal="center" wrapText="1"/>
    </xf>
    <xf numFmtId="0" fontId="0" fillId="5" borderId="30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164" fontId="0" fillId="4" borderId="28" xfId="0" applyNumberFormat="1" applyFill="1" applyBorder="1" applyAlignment="1">
      <alignment horizontal="center" vertical="center"/>
    </xf>
    <xf numFmtId="164" fontId="0" fillId="5" borderId="12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  <xf numFmtId="14" fontId="3" fillId="7" borderId="29" xfId="0" applyNumberFormat="1" applyFont="1" applyFill="1" applyBorder="1" applyAlignment="1">
      <alignment horizontal="center"/>
    </xf>
    <xf numFmtId="14" fontId="1" fillId="7" borderId="0" xfId="0" applyNumberFormat="1" applyFont="1" applyFill="1" applyBorder="1" applyAlignment="1">
      <alignment horizontal="center"/>
    </xf>
    <xf numFmtId="14" fontId="1" fillId="7" borderId="31" xfId="0" applyNumberFormat="1" applyFont="1" applyFill="1" applyBorder="1" applyAlignment="1">
      <alignment horizontal="center"/>
    </xf>
    <xf numFmtId="164" fontId="0" fillId="4" borderId="30" xfId="0" applyNumberFormat="1" applyFill="1" applyBorder="1" applyAlignment="1">
      <alignment horizontal="center" vertical="center"/>
    </xf>
    <xf numFmtId="164" fontId="0" fillId="4" borderId="32" xfId="0" applyNumberFormat="1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164" fontId="2" fillId="7" borderId="27" xfId="0" applyNumberFormat="1" applyFont="1" applyFill="1" applyBorder="1" applyAlignment="1">
      <alignment horizontal="center"/>
    </xf>
    <xf numFmtId="2" fontId="2" fillId="7" borderId="20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6" xfId="0" applyBorder="1"/>
    <xf numFmtId="0" fontId="0" fillId="0" borderId="33" xfId="0" applyBorder="1"/>
    <xf numFmtId="0" fontId="0" fillId="0" borderId="22" xfId="0" applyBorder="1"/>
    <xf numFmtId="0" fontId="0" fillId="0" borderId="1" xfId="0" applyBorder="1"/>
    <xf numFmtId="0" fontId="0" fillId="0" borderId="34" xfId="0" applyBorder="1"/>
    <xf numFmtId="0" fontId="0" fillId="8" borderId="1" xfId="0" applyFill="1" applyBorder="1"/>
    <xf numFmtId="0" fontId="0" fillId="8" borderId="34" xfId="0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8" borderId="22" xfId="0" applyFill="1" applyBorder="1" applyAlignment="1">
      <alignment horizontal="right"/>
    </xf>
    <xf numFmtId="0" fontId="0" fillId="8" borderId="3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L13" sqref="L13"/>
    </sheetView>
  </sheetViews>
  <sheetFormatPr baseColWidth="10" defaultColWidth="9.140625" defaultRowHeight="15" x14ac:dyDescent="0.25"/>
  <cols>
    <col min="1" max="1" width="9.7109375" bestFit="1" customWidth="1"/>
    <col min="2" max="3" width="7.5703125" bestFit="1" customWidth="1"/>
    <col min="4" max="5" width="10.42578125" bestFit="1" customWidth="1"/>
    <col min="6" max="6" width="9.42578125" customWidth="1"/>
    <col min="9" max="9" width="12" customWidth="1"/>
    <col min="11" max="11" width="11.7109375" customWidth="1"/>
    <col min="12" max="12" width="9.42578125" bestFit="1" customWidth="1"/>
  </cols>
  <sheetData>
    <row r="1" spans="1:12" ht="30.75" customHeight="1" thickBot="1" x14ac:dyDescent="0.3">
      <c r="A1" s="4" t="s">
        <v>0</v>
      </c>
      <c r="B1" s="5" t="s">
        <v>12</v>
      </c>
      <c r="C1" s="6" t="s">
        <v>13</v>
      </c>
      <c r="D1" s="7" t="s">
        <v>1</v>
      </c>
      <c r="E1" s="7" t="s">
        <v>11</v>
      </c>
      <c r="F1" s="8" t="s">
        <v>14</v>
      </c>
      <c r="G1" s="9" t="s">
        <v>15</v>
      </c>
      <c r="H1" s="10" t="s">
        <v>16</v>
      </c>
      <c r="I1" s="11" t="s">
        <v>17</v>
      </c>
      <c r="J1" s="3"/>
      <c r="K1" s="11" t="s">
        <v>18</v>
      </c>
      <c r="L1" s="12" t="s">
        <v>19</v>
      </c>
    </row>
    <row r="2" spans="1:12" ht="19.5" thickBot="1" x14ac:dyDescent="0.35">
      <c r="A2" s="13">
        <v>43895</v>
      </c>
      <c r="B2" s="14">
        <v>194.85</v>
      </c>
      <c r="C2" s="15">
        <v>189.64</v>
      </c>
      <c r="D2" s="16">
        <f>B2-C2</f>
        <v>5.210000000000008</v>
      </c>
      <c r="E2" s="39">
        <f>AVERAGE(D2:D6)</f>
        <v>4.1399999999999979</v>
      </c>
      <c r="F2" s="17">
        <v>194.69</v>
      </c>
      <c r="G2" s="18">
        <v>191.24</v>
      </c>
      <c r="H2" s="19">
        <f>194.58-F2</f>
        <v>-0.10999999999998522</v>
      </c>
      <c r="I2" s="49">
        <f>AVERAGE((H2:H6))</f>
        <v>-2.7839999999999976</v>
      </c>
      <c r="K2" s="35">
        <f xml:space="preserve"> AVERAGE(D2:D18)</f>
        <v>5.5582352941176456</v>
      </c>
      <c r="L2" s="36" cm="1">
        <f t="array" ref="L2">AVERAGE(ABS(H2:H18))</f>
        <v>3.5894117647058814</v>
      </c>
    </row>
    <row r="3" spans="1:12" x14ac:dyDescent="0.25">
      <c r="A3" s="20">
        <v>43926</v>
      </c>
      <c r="B3" s="21">
        <v>198.32</v>
      </c>
      <c r="C3" s="22">
        <v>194.3</v>
      </c>
      <c r="D3" s="23">
        <f t="shared" ref="D3:D18" si="0">B3-C3</f>
        <v>4.0199999999999818</v>
      </c>
      <c r="E3" s="40"/>
      <c r="F3" s="24">
        <v>196.26</v>
      </c>
      <c r="G3" s="25">
        <v>195.1</v>
      </c>
      <c r="H3" s="26">
        <f>G2-F3</f>
        <v>-5.0199999999999818</v>
      </c>
      <c r="I3" s="38"/>
    </row>
    <row r="4" spans="1:12" x14ac:dyDescent="0.25">
      <c r="A4" s="20">
        <v>43956</v>
      </c>
      <c r="B4" s="21">
        <v>198.96</v>
      </c>
      <c r="C4" s="22">
        <v>195.04</v>
      </c>
      <c r="D4" s="23">
        <f t="shared" si="0"/>
        <v>3.9200000000000159</v>
      </c>
      <c r="E4" s="40"/>
      <c r="F4" s="27">
        <v>197.65</v>
      </c>
      <c r="G4" s="25">
        <v>195.16</v>
      </c>
      <c r="H4" s="26">
        <f>G3-F4</f>
        <v>-2.5500000000000114</v>
      </c>
      <c r="I4" s="38"/>
    </row>
    <row r="5" spans="1:12" x14ac:dyDescent="0.25">
      <c r="A5" s="20">
        <v>43987</v>
      </c>
      <c r="B5" s="21">
        <v>198.1</v>
      </c>
      <c r="C5" s="22">
        <v>194.87</v>
      </c>
      <c r="D5" s="23">
        <f t="shared" si="0"/>
        <v>3.2299999999999898</v>
      </c>
      <c r="E5" s="40"/>
      <c r="F5" s="27">
        <v>198.1</v>
      </c>
      <c r="G5" s="25">
        <v>196.5</v>
      </c>
      <c r="H5" s="26">
        <f t="shared" ref="H5:H18" si="1">G4-F5</f>
        <v>-2.9399999999999977</v>
      </c>
      <c r="I5" s="38"/>
    </row>
    <row r="6" spans="1:12" x14ac:dyDescent="0.25">
      <c r="A6" s="20">
        <v>44017</v>
      </c>
      <c r="B6" s="21">
        <v>203.14</v>
      </c>
      <c r="C6" s="22">
        <v>198.82</v>
      </c>
      <c r="D6" s="23">
        <f t="shared" si="0"/>
        <v>4.3199999999999932</v>
      </c>
      <c r="E6" s="40"/>
      <c r="F6" s="27">
        <v>199.8</v>
      </c>
      <c r="G6" s="25">
        <v>201.32</v>
      </c>
      <c r="H6" s="26">
        <f t="shared" si="1"/>
        <v>-3.3000000000000114</v>
      </c>
      <c r="I6" s="38"/>
    </row>
    <row r="7" spans="1:12" x14ac:dyDescent="0.25">
      <c r="A7" s="20">
        <v>44109</v>
      </c>
      <c r="B7" s="21">
        <v>206.74</v>
      </c>
      <c r="C7" s="22">
        <v>202.54</v>
      </c>
      <c r="D7" s="23">
        <f t="shared" si="0"/>
        <v>4.2000000000000171</v>
      </c>
      <c r="E7" s="41">
        <f>AVERAGE(D7:D11)</f>
        <v>6.1800000000000068</v>
      </c>
      <c r="F7" s="27">
        <v>202.87</v>
      </c>
      <c r="G7" s="25">
        <v>205.49</v>
      </c>
      <c r="H7" s="26">
        <f t="shared" si="1"/>
        <v>-1.5500000000000114</v>
      </c>
      <c r="I7" s="48">
        <f>AVERAGE((H7:H11))</f>
        <v>-0.18799999999999956</v>
      </c>
    </row>
    <row r="8" spans="1:12" x14ac:dyDescent="0.25">
      <c r="A8" s="20">
        <v>44140</v>
      </c>
      <c r="B8" s="21">
        <v>208.14</v>
      </c>
      <c r="C8" s="22">
        <v>200.18</v>
      </c>
      <c r="D8" s="23">
        <f t="shared" si="0"/>
        <v>7.9599999999999795</v>
      </c>
      <c r="E8" s="40"/>
      <c r="F8" s="27">
        <v>207</v>
      </c>
      <c r="G8" s="25">
        <v>200.38</v>
      </c>
      <c r="H8" s="26">
        <f t="shared" si="1"/>
        <v>-1.5099999999999909</v>
      </c>
      <c r="I8" s="38"/>
    </row>
    <row r="9" spans="1:12" x14ac:dyDescent="0.25">
      <c r="A9" s="20">
        <v>44170</v>
      </c>
      <c r="B9" s="21">
        <v>204.8</v>
      </c>
      <c r="C9" s="22">
        <v>198.09</v>
      </c>
      <c r="D9" s="23">
        <f t="shared" si="0"/>
        <v>6.710000000000008</v>
      </c>
      <c r="E9" s="40"/>
      <c r="F9" s="27">
        <v>203.5</v>
      </c>
      <c r="G9" s="25">
        <v>199.7</v>
      </c>
      <c r="H9" s="26">
        <f t="shared" si="1"/>
        <v>-3.1200000000000045</v>
      </c>
      <c r="I9" s="38"/>
    </row>
    <row r="10" spans="1:12" x14ac:dyDescent="0.25">
      <c r="A10" s="20" t="s">
        <v>2</v>
      </c>
      <c r="B10" s="21">
        <v>201.83</v>
      </c>
      <c r="C10" s="22">
        <v>194.14</v>
      </c>
      <c r="D10" s="23">
        <f t="shared" si="0"/>
        <v>7.6900000000000261</v>
      </c>
      <c r="E10" s="40"/>
      <c r="F10" s="24">
        <v>195.39</v>
      </c>
      <c r="G10" s="25">
        <v>201.41</v>
      </c>
      <c r="H10" s="26">
        <f t="shared" si="1"/>
        <v>4.3100000000000023</v>
      </c>
      <c r="I10" s="38"/>
    </row>
    <row r="11" spans="1:12" x14ac:dyDescent="0.25">
      <c r="A11" s="20" t="s">
        <v>3</v>
      </c>
      <c r="B11" s="21">
        <v>204.58</v>
      </c>
      <c r="C11" s="22">
        <v>200.24</v>
      </c>
      <c r="D11" s="23">
        <f t="shared" si="0"/>
        <v>4.3400000000000034</v>
      </c>
      <c r="E11" s="40"/>
      <c r="F11" s="24">
        <v>200.48</v>
      </c>
      <c r="G11" s="25">
        <v>203.95</v>
      </c>
      <c r="H11" s="26">
        <f t="shared" si="1"/>
        <v>0.93000000000000682</v>
      </c>
      <c r="I11" s="38"/>
    </row>
    <row r="12" spans="1:12" x14ac:dyDescent="0.25">
      <c r="A12" s="20" t="s">
        <v>4</v>
      </c>
      <c r="B12" s="21">
        <v>215.58</v>
      </c>
      <c r="C12" s="22">
        <v>210.58</v>
      </c>
      <c r="D12" s="23">
        <f t="shared" si="0"/>
        <v>5</v>
      </c>
      <c r="E12" s="41">
        <f>AVERAGE(D12:D16)</f>
        <v>6.2819999999999938</v>
      </c>
      <c r="F12" s="24">
        <v>212.42</v>
      </c>
      <c r="G12" s="25">
        <v>215.41</v>
      </c>
      <c r="H12" s="26">
        <f t="shared" si="1"/>
        <v>-8.4699999999999989</v>
      </c>
      <c r="I12" s="49">
        <f>AVERAGE((H12:H16))</f>
        <v>0.51600000000000246</v>
      </c>
    </row>
    <row r="13" spans="1:12" x14ac:dyDescent="0.25">
      <c r="A13" s="20" t="s">
        <v>5</v>
      </c>
      <c r="B13" s="21">
        <v>220.68</v>
      </c>
      <c r="C13" s="22">
        <v>215.36</v>
      </c>
      <c r="D13" s="23">
        <f t="shared" si="0"/>
        <v>5.3199999999999932</v>
      </c>
      <c r="E13" s="40"/>
      <c r="F13" s="24">
        <v>216.82</v>
      </c>
      <c r="G13" s="25">
        <v>217.34</v>
      </c>
      <c r="H13" s="26">
        <f t="shared" si="1"/>
        <v>-1.4099999999999966</v>
      </c>
      <c r="I13" s="38"/>
    </row>
    <row r="14" spans="1:12" x14ac:dyDescent="0.25">
      <c r="A14" s="20" t="s">
        <v>6</v>
      </c>
      <c r="B14" s="21">
        <v>221.24</v>
      </c>
      <c r="C14" s="22">
        <v>210.81</v>
      </c>
      <c r="D14" s="23">
        <f t="shared" si="0"/>
        <v>10.430000000000007</v>
      </c>
      <c r="E14" s="40"/>
      <c r="F14" s="24">
        <v>220.32</v>
      </c>
      <c r="G14" s="25">
        <v>216.78</v>
      </c>
      <c r="H14" s="26">
        <f t="shared" si="1"/>
        <v>-2.9799999999999898</v>
      </c>
      <c r="I14" s="38"/>
    </row>
    <row r="15" spans="1:12" x14ac:dyDescent="0.25">
      <c r="A15" s="20" t="s">
        <v>7</v>
      </c>
      <c r="B15" s="21">
        <v>214.42</v>
      </c>
      <c r="C15" s="22">
        <v>209.46</v>
      </c>
      <c r="D15" s="23">
        <f t="shared" si="0"/>
        <v>4.9599999999999795</v>
      </c>
      <c r="E15" s="40"/>
      <c r="F15" s="24">
        <v>211.25</v>
      </c>
      <c r="G15" s="25">
        <v>212.14</v>
      </c>
      <c r="H15" s="26">
        <f t="shared" si="1"/>
        <v>5.5300000000000011</v>
      </c>
      <c r="I15" s="38"/>
    </row>
    <row r="16" spans="1:12" x14ac:dyDescent="0.25">
      <c r="A16" s="20" t="s">
        <v>8</v>
      </c>
      <c r="B16" s="21">
        <v>204.6</v>
      </c>
      <c r="C16" s="22">
        <v>198.9</v>
      </c>
      <c r="D16" s="23">
        <f t="shared" si="0"/>
        <v>5.6999999999999886</v>
      </c>
      <c r="E16" s="40"/>
      <c r="F16" s="24">
        <v>202.23</v>
      </c>
      <c r="G16" s="25">
        <v>199.7</v>
      </c>
      <c r="H16" s="26">
        <f t="shared" si="1"/>
        <v>9.9099999999999966</v>
      </c>
      <c r="I16" s="38"/>
    </row>
    <row r="17" spans="1:9" x14ac:dyDescent="0.25">
      <c r="A17" s="20" t="s">
        <v>9</v>
      </c>
      <c r="B17" s="21">
        <v>206.64</v>
      </c>
      <c r="C17" s="22">
        <v>201.04</v>
      </c>
      <c r="D17" s="23">
        <f t="shared" si="0"/>
        <v>5.5999999999999943</v>
      </c>
      <c r="E17" s="41">
        <f>AVERAGE(D17:D21)</f>
        <v>5.7399999999999949</v>
      </c>
      <c r="F17" s="24">
        <v>206.16</v>
      </c>
      <c r="G17" s="25">
        <v>201.84</v>
      </c>
      <c r="H17" s="26">
        <f t="shared" si="1"/>
        <v>-6.460000000000008</v>
      </c>
      <c r="I17" s="48">
        <f>AVERAGE((H17:H21))</f>
        <v>-3.6899999999999977</v>
      </c>
    </row>
    <row r="18" spans="1:9" x14ac:dyDescent="0.25">
      <c r="A18" s="20" t="s">
        <v>10</v>
      </c>
      <c r="B18" s="21">
        <v>202.56</v>
      </c>
      <c r="C18" s="22">
        <v>196.68</v>
      </c>
      <c r="D18" s="23">
        <f t="shared" si="0"/>
        <v>5.8799999999999955</v>
      </c>
      <c r="E18" s="40"/>
      <c r="F18" s="24">
        <v>202.76</v>
      </c>
      <c r="G18" s="25">
        <v>201.24</v>
      </c>
      <c r="H18" s="26">
        <f t="shared" si="1"/>
        <v>-0.91999999999998749</v>
      </c>
      <c r="I18" s="38"/>
    </row>
    <row r="19" spans="1:9" x14ac:dyDescent="0.25">
      <c r="A19" s="20"/>
      <c r="B19" s="21"/>
      <c r="C19" s="22"/>
      <c r="D19" s="23"/>
      <c r="E19" s="40"/>
      <c r="F19" s="24"/>
      <c r="G19" s="25"/>
      <c r="H19" s="26"/>
      <c r="I19" s="38"/>
    </row>
    <row r="20" spans="1:9" x14ac:dyDescent="0.25">
      <c r="A20" s="20"/>
      <c r="B20" s="21"/>
      <c r="C20" s="22"/>
      <c r="D20" s="23"/>
      <c r="E20" s="40"/>
      <c r="F20" s="24"/>
      <c r="G20" s="25"/>
      <c r="H20" s="26"/>
      <c r="I20" s="38"/>
    </row>
    <row r="21" spans="1:9" ht="15.75" thickBot="1" x14ac:dyDescent="0.3">
      <c r="A21" s="28"/>
      <c r="B21" s="29"/>
      <c r="C21" s="30"/>
      <c r="D21" s="31"/>
      <c r="E21" s="42"/>
      <c r="F21" s="32"/>
      <c r="G21" s="33"/>
      <c r="H21" s="34"/>
      <c r="I21" s="38"/>
    </row>
    <row r="22" spans="1:9" x14ac:dyDescent="0.25">
      <c r="A22" s="1"/>
      <c r="B22" s="2"/>
      <c r="C22" s="2"/>
      <c r="D22" s="2"/>
    </row>
    <row r="23" spans="1:9" x14ac:dyDescent="0.25">
      <c r="A23" s="1" t="s">
        <v>20</v>
      </c>
      <c r="B23" s="2"/>
      <c r="C23" s="2"/>
      <c r="D23" s="2"/>
    </row>
    <row r="24" spans="1:9" x14ac:dyDescent="0.25">
      <c r="A24" t="s">
        <v>21</v>
      </c>
    </row>
    <row r="25" spans="1:9" x14ac:dyDescent="0.25">
      <c r="A25" t="s">
        <v>22</v>
      </c>
    </row>
    <row r="26" spans="1:9" x14ac:dyDescent="0.25">
      <c r="A26" t="s">
        <v>23</v>
      </c>
    </row>
  </sheetData>
  <mergeCells count="8">
    <mergeCell ref="I2:I6"/>
    <mergeCell ref="I7:I11"/>
    <mergeCell ref="I12:I16"/>
    <mergeCell ref="I17:I21"/>
    <mergeCell ref="E2:E6"/>
    <mergeCell ref="E7:E11"/>
    <mergeCell ref="E12:E16"/>
    <mergeCell ref="E17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M42" sqref="M42"/>
    </sheetView>
  </sheetViews>
  <sheetFormatPr baseColWidth="10" defaultColWidth="9.140625" defaultRowHeight="15" x14ac:dyDescent="0.25"/>
  <cols>
    <col min="1" max="1" width="10.7109375" customWidth="1"/>
    <col min="2" max="3" width="7.5703125" bestFit="1" customWidth="1"/>
    <col min="4" max="5" width="10.42578125" bestFit="1" customWidth="1"/>
    <col min="6" max="6" width="9.42578125" customWidth="1"/>
    <col min="9" max="9" width="12" customWidth="1"/>
    <col min="11" max="11" width="11.7109375" customWidth="1"/>
    <col min="12" max="12" width="9.42578125" bestFit="1" customWidth="1"/>
    <col min="14" max="14" width="6.28515625" customWidth="1"/>
    <col min="15" max="15" width="10.85546875" customWidth="1"/>
  </cols>
  <sheetData>
    <row r="1" spans="1:12" ht="30.75" customHeight="1" thickBot="1" x14ac:dyDescent="0.3">
      <c r="A1" s="4" t="s">
        <v>24</v>
      </c>
      <c r="B1" s="5" t="s">
        <v>12</v>
      </c>
      <c r="C1" s="6" t="s">
        <v>13</v>
      </c>
      <c r="D1" s="7" t="s">
        <v>1</v>
      </c>
      <c r="E1" s="7" t="s">
        <v>11</v>
      </c>
      <c r="F1" s="8" t="s">
        <v>14</v>
      </c>
      <c r="G1" s="9" t="s">
        <v>15</v>
      </c>
      <c r="H1" s="10" t="s">
        <v>16</v>
      </c>
      <c r="I1" s="11" t="s">
        <v>17</v>
      </c>
      <c r="J1" s="3"/>
      <c r="K1" s="11" t="s">
        <v>18</v>
      </c>
      <c r="L1" s="12" t="s">
        <v>19</v>
      </c>
    </row>
    <row r="2" spans="1:12" ht="18.75" customHeight="1" thickBot="1" x14ac:dyDescent="0.35">
      <c r="A2" s="50" t="s">
        <v>26</v>
      </c>
      <c r="B2" s="51"/>
      <c r="C2" s="51"/>
      <c r="D2" s="51"/>
      <c r="E2" s="51"/>
      <c r="F2" s="51"/>
      <c r="G2" s="51"/>
      <c r="H2" s="51"/>
      <c r="I2" s="52"/>
      <c r="J2" s="3"/>
      <c r="K2" s="57"/>
      <c r="L2" s="58"/>
    </row>
    <row r="3" spans="1:12" ht="18" customHeight="1" thickBot="1" x14ac:dyDescent="0.35">
      <c r="A3" s="59" t="s">
        <v>27</v>
      </c>
      <c r="B3" s="60">
        <v>248.72</v>
      </c>
      <c r="C3" s="61">
        <v>239.13</v>
      </c>
      <c r="D3" s="16">
        <f>B3-C3</f>
        <v>9.5900000000000034</v>
      </c>
      <c r="E3" s="53">
        <f>AVERAGE(D3:D5)</f>
        <v>8.1899999999999977</v>
      </c>
      <c r="F3" s="59">
        <v>246.5</v>
      </c>
      <c r="G3" s="61">
        <v>240.91</v>
      </c>
      <c r="H3" s="19">
        <f>254.29-F3</f>
        <v>7.789999999999992</v>
      </c>
      <c r="I3" s="45">
        <f>AVERAGE(ABS(H3),ABS(H4),ABS(H5))</f>
        <v>3.4966666666666604</v>
      </c>
      <c r="J3" s="3"/>
      <c r="K3" s="35">
        <f xml:space="preserve"> AVERAGE(D3:D24)</f>
        <v>7.3472727272727214</v>
      </c>
      <c r="L3" s="36">
        <f>AVERAGE(ABS(H3:H24))</f>
        <v>7.789999999999992</v>
      </c>
    </row>
    <row r="4" spans="1:12" ht="18" customHeight="1" thickBot="1" x14ac:dyDescent="0.3">
      <c r="A4" s="62" t="s">
        <v>28</v>
      </c>
      <c r="B4" s="63">
        <v>245.15</v>
      </c>
      <c r="C4" s="64">
        <v>236.9</v>
      </c>
      <c r="D4" s="23">
        <f t="shared" ref="D4:D23" si="0">B4-C4</f>
        <v>8.25</v>
      </c>
      <c r="E4" s="47"/>
      <c r="F4" s="62">
        <v>240.34</v>
      </c>
      <c r="G4" s="64">
        <v>244.93</v>
      </c>
      <c r="H4" s="19">
        <f>F4-G3</f>
        <v>-0.56999999999999318</v>
      </c>
      <c r="I4" s="46"/>
      <c r="J4" s="3"/>
      <c r="K4" s="43"/>
      <c r="L4" s="44"/>
    </row>
    <row r="5" spans="1:12" ht="19.5" customHeight="1" thickBot="1" x14ac:dyDescent="0.3">
      <c r="A5" s="62" t="s">
        <v>29</v>
      </c>
      <c r="B5" s="63">
        <v>245.7</v>
      </c>
      <c r="C5" s="64">
        <v>238.97</v>
      </c>
      <c r="D5" s="23">
        <f t="shared" si="0"/>
        <v>6.7299999999999898</v>
      </c>
      <c r="E5" s="47"/>
      <c r="F5" s="62">
        <v>242.8</v>
      </c>
      <c r="G5" s="64">
        <v>241.41</v>
      </c>
      <c r="H5" s="26">
        <f>G4-F5</f>
        <v>2.1299999999999955</v>
      </c>
      <c r="I5" s="46"/>
      <c r="J5" s="3"/>
      <c r="K5" s="43"/>
      <c r="L5" s="44"/>
    </row>
    <row r="6" spans="1:12" ht="20.25" customHeight="1" thickBot="1" x14ac:dyDescent="0.3">
      <c r="A6" s="62" t="s">
        <v>30</v>
      </c>
      <c r="B6" s="63">
        <v>263.11</v>
      </c>
      <c r="C6" s="64">
        <v>249.38</v>
      </c>
      <c r="D6" s="23">
        <f t="shared" si="0"/>
        <v>13.730000000000018</v>
      </c>
      <c r="E6" s="54">
        <f>AVERAGE(D6:D9)</f>
        <v>9.4849999999999994</v>
      </c>
      <c r="F6" s="62">
        <v>250.9</v>
      </c>
      <c r="G6" s="64">
        <v>262.47000000000003</v>
      </c>
      <c r="H6" s="26">
        <f t="shared" ref="H6:H24" si="1">G5-F6</f>
        <v>-9.4900000000000091</v>
      </c>
      <c r="I6" s="38">
        <f>AVERAGE(ABS(H6),ABS(H7),ABS(H8),ABS(H9))</f>
        <v>5.9399999999999977</v>
      </c>
      <c r="J6" s="3"/>
      <c r="K6" s="43"/>
      <c r="L6" s="44"/>
    </row>
    <row r="7" spans="1:12" ht="20.25" customHeight="1" thickBot="1" x14ac:dyDescent="0.3">
      <c r="A7" s="62" t="s">
        <v>31</v>
      </c>
      <c r="B7" s="63">
        <v>271.7</v>
      </c>
      <c r="C7" s="64">
        <v>259</v>
      </c>
      <c r="D7" s="23">
        <f t="shared" si="0"/>
        <v>12.699999999999989</v>
      </c>
      <c r="E7" s="47"/>
      <c r="F7" s="62">
        <v>270.8</v>
      </c>
      <c r="G7" s="64">
        <v>259.43</v>
      </c>
      <c r="H7" s="26">
        <f t="shared" si="1"/>
        <v>-8.3299999999999841</v>
      </c>
      <c r="I7" s="38"/>
      <c r="J7" s="3"/>
      <c r="K7" s="43"/>
      <c r="L7" s="44"/>
    </row>
    <row r="8" spans="1:12" ht="21.75" customHeight="1" thickBot="1" x14ac:dyDescent="0.3">
      <c r="A8" s="62" t="s">
        <v>32</v>
      </c>
      <c r="B8" s="63">
        <v>267.37</v>
      </c>
      <c r="C8" s="64">
        <v>261.23</v>
      </c>
      <c r="D8" s="23">
        <f t="shared" si="0"/>
        <v>6.1399999999999864</v>
      </c>
      <c r="E8" s="47"/>
      <c r="F8" s="62">
        <v>262.74</v>
      </c>
      <c r="G8" s="64">
        <v>266.07</v>
      </c>
      <c r="H8" s="26">
        <f t="shared" si="1"/>
        <v>-3.3100000000000023</v>
      </c>
      <c r="I8" s="38"/>
      <c r="J8" s="3"/>
      <c r="K8" s="43"/>
      <c r="L8" s="44"/>
    </row>
    <row r="9" spans="1:12" ht="21.75" customHeight="1" thickBot="1" x14ac:dyDescent="0.3">
      <c r="A9" s="62" t="s">
        <v>33</v>
      </c>
      <c r="B9" s="63">
        <v>270.07</v>
      </c>
      <c r="C9" s="64">
        <v>264.7</v>
      </c>
      <c r="D9" s="23">
        <f>B9-C9</f>
        <v>5.3700000000000045</v>
      </c>
      <c r="E9" s="47"/>
      <c r="F9" s="62">
        <v>268.7</v>
      </c>
      <c r="G9" s="64">
        <v>267.99</v>
      </c>
      <c r="H9" s="26">
        <f>G8-F9</f>
        <v>-2.6299999999999955</v>
      </c>
      <c r="I9" s="38"/>
      <c r="J9" s="3"/>
      <c r="K9" s="43"/>
      <c r="L9" s="44"/>
    </row>
    <row r="10" spans="1:12" ht="21" customHeight="1" thickBot="1" x14ac:dyDescent="0.3">
      <c r="A10" s="62" t="s">
        <v>50</v>
      </c>
      <c r="B10" s="65" t="s">
        <v>48</v>
      </c>
      <c r="C10" s="66" t="s">
        <v>49</v>
      </c>
      <c r="D10" s="23">
        <f>0</f>
        <v>0</v>
      </c>
      <c r="E10" s="39"/>
      <c r="F10" s="70" t="s">
        <v>48</v>
      </c>
      <c r="G10" s="71" t="s">
        <v>49</v>
      </c>
      <c r="H10" s="26">
        <f>0</f>
        <v>0</v>
      </c>
      <c r="I10" s="38"/>
      <c r="J10" s="3"/>
      <c r="K10" s="43"/>
      <c r="L10" s="44"/>
    </row>
    <row r="11" spans="1:12" ht="20.25" customHeight="1" thickBot="1" x14ac:dyDescent="0.3">
      <c r="A11" s="62" t="s">
        <v>34</v>
      </c>
      <c r="B11" s="63">
        <v>273.7</v>
      </c>
      <c r="C11" s="64">
        <v>265.83</v>
      </c>
      <c r="D11" s="23">
        <f>B11-C11</f>
        <v>7.8700000000000045</v>
      </c>
      <c r="E11" s="47">
        <f>AVERAGE(D11:D15)</f>
        <v>7.9419999999999842</v>
      </c>
      <c r="F11" s="62">
        <v>268.31</v>
      </c>
      <c r="G11" s="64">
        <v>273.25</v>
      </c>
      <c r="H11" s="26">
        <f>G9-F11</f>
        <v>-0.31999999999999318</v>
      </c>
      <c r="I11" s="38">
        <f>AVERAGE(ABS(H11),ABS(H12),ABS(H13),ABS(H14),ABS(H15))</f>
        <v>3.3340000000000032</v>
      </c>
      <c r="J11" s="3"/>
      <c r="K11" s="43"/>
      <c r="L11" s="44"/>
    </row>
    <row r="12" spans="1:12" ht="21" customHeight="1" thickBot="1" x14ac:dyDescent="0.3">
      <c r="A12" s="62" t="s">
        <v>35</v>
      </c>
      <c r="B12" s="63">
        <v>288.25</v>
      </c>
      <c r="C12" s="64">
        <v>278.05</v>
      </c>
      <c r="D12" s="23">
        <f t="shared" ref="D12:D24" si="2">B12-C12</f>
        <v>10.199999999999989</v>
      </c>
      <c r="E12" s="47"/>
      <c r="F12" s="62">
        <v>280</v>
      </c>
      <c r="G12" s="64">
        <v>287.05</v>
      </c>
      <c r="H12" s="26">
        <f>G11-F12</f>
        <v>-6.75</v>
      </c>
      <c r="I12" s="38"/>
      <c r="J12" s="3"/>
      <c r="K12" s="43"/>
      <c r="L12" s="44"/>
    </row>
    <row r="13" spans="1:12" ht="21" customHeight="1" thickBot="1" x14ac:dyDescent="0.3">
      <c r="A13" s="62" t="s">
        <v>36</v>
      </c>
      <c r="B13" s="63">
        <v>286.33</v>
      </c>
      <c r="C13" s="64">
        <v>280.63</v>
      </c>
      <c r="D13" s="23">
        <f t="shared" si="2"/>
        <v>5.6999999999999886</v>
      </c>
      <c r="E13" s="47"/>
      <c r="F13" s="62">
        <v>282.39999999999998</v>
      </c>
      <c r="G13" s="64">
        <v>284.43</v>
      </c>
      <c r="H13" s="26">
        <f>G12-F13</f>
        <v>4.6500000000000341</v>
      </c>
      <c r="I13" s="38"/>
      <c r="J13" s="3"/>
      <c r="K13" s="43"/>
      <c r="L13" s="44"/>
    </row>
    <row r="14" spans="1:12" ht="20.25" customHeight="1" thickBot="1" x14ac:dyDescent="0.3">
      <c r="A14" s="62" t="s">
        <v>37</v>
      </c>
      <c r="B14" s="63">
        <v>288.2</v>
      </c>
      <c r="C14" s="64">
        <v>282.35000000000002</v>
      </c>
      <c r="D14" s="23">
        <f t="shared" si="2"/>
        <v>5.8499999999999659</v>
      </c>
      <c r="E14" s="47"/>
      <c r="F14" s="62">
        <v>287.38</v>
      </c>
      <c r="G14" s="64">
        <v>286.69</v>
      </c>
      <c r="H14" s="26">
        <f>G13-F14</f>
        <v>-2.9499999999999886</v>
      </c>
      <c r="I14" s="38"/>
      <c r="J14" s="3"/>
      <c r="K14" s="43"/>
      <c r="L14" s="44"/>
    </row>
    <row r="15" spans="1:12" ht="21" customHeight="1" thickBot="1" x14ac:dyDescent="0.3">
      <c r="A15" s="62" t="s">
        <v>38</v>
      </c>
      <c r="B15" s="63">
        <v>286.95</v>
      </c>
      <c r="C15" s="64">
        <v>276.86</v>
      </c>
      <c r="D15" s="23">
        <f t="shared" si="2"/>
        <v>10.089999999999975</v>
      </c>
      <c r="E15" s="39"/>
      <c r="F15" s="62">
        <v>284.69</v>
      </c>
      <c r="G15" s="64">
        <v>282.8</v>
      </c>
      <c r="H15" s="26">
        <f>G14-F15</f>
        <v>2</v>
      </c>
      <c r="I15" s="38"/>
      <c r="J15" s="3"/>
      <c r="K15" s="43"/>
      <c r="L15" s="44"/>
    </row>
    <row r="16" spans="1:12" ht="20.25" customHeight="1" thickBot="1" x14ac:dyDescent="0.3">
      <c r="A16" s="62" t="s">
        <v>39</v>
      </c>
      <c r="B16" s="63">
        <v>281.68</v>
      </c>
      <c r="C16" s="64">
        <v>276.85000000000002</v>
      </c>
      <c r="D16" s="23">
        <f t="shared" si="2"/>
        <v>4.8299999999999841</v>
      </c>
      <c r="E16" s="47">
        <f>AVERAGE(D16:D20)</f>
        <v>7.0479999999999903</v>
      </c>
      <c r="F16" s="62">
        <v>277.95</v>
      </c>
      <c r="G16" s="64">
        <v>276.93</v>
      </c>
      <c r="H16" s="26">
        <f t="shared" ref="H13:H24" si="3">G15-F16</f>
        <v>4.8500000000000227</v>
      </c>
      <c r="I16" s="55">
        <f>AVERAGE(ABS(H16),ABS(H17),ABS(H18),ABS(H19),ABS(H20))</f>
        <v>2.6280000000000201</v>
      </c>
      <c r="J16" s="3"/>
      <c r="K16" s="43"/>
      <c r="L16" s="44"/>
    </row>
    <row r="17" spans="1:12" ht="20.25" customHeight="1" thickBot="1" x14ac:dyDescent="0.3">
      <c r="A17" s="62" t="s">
        <v>40</v>
      </c>
      <c r="B17" s="63">
        <v>277.25</v>
      </c>
      <c r="C17" s="64">
        <v>265.43</v>
      </c>
      <c r="D17" s="23">
        <f t="shared" si="2"/>
        <v>11.819999999999993</v>
      </c>
      <c r="E17" s="47"/>
      <c r="F17" s="62">
        <v>276.27999999999997</v>
      </c>
      <c r="G17" s="64">
        <v>268.37</v>
      </c>
      <c r="H17" s="26">
        <f t="shared" si="3"/>
        <v>0.65000000000003411</v>
      </c>
      <c r="I17" s="46"/>
      <c r="J17" s="3"/>
      <c r="K17" s="43"/>
      <c r="L17" s="44"/>
    </row>
    <row r="18" spans="1:12" ht="20.25" customHeight="1" thickBot="1" x14ac:dyDescent="0.3">
      <c r="A18" s="62" t="s">
        <v>41</v>
      </c>
      <c r="B18" s="63">
        <v>277.89999999999998</v>
      </c>
      <c r="C18" s="64">
        <v>272.2</v>
      </c>
      <c r="D18" s="23">
        <f t="shared" si="2"/>
        <v>5.6999999999999886</v>
      </c>
      <c r="E18" s="47"/>
      <c r="F18" s="62">
        <v>273.61</v>
      </c>
      <c r="G18" s="64">
        <v>276.10000000000002</v>
      </c>
      <c r="H18" s="26">
        <f t="shared" si="3"/>
        <v>-5.2400000000000091</v>
      </c>
      <c r="I18" s="46"/>
      <c r="J18" s="3"/>
      <c r="K18" s="43"/>
      <c r="L18" s="44"/>
    </row>
    <row r="19" spans="1:12" ht="22.5" customHeight="1" thickBot="1" x14ac:dyDescent="0.3">
      <c r="A19" s="62" t="s">
        <v>42</v>
      </c>
      <c r="B19" s="63">
        <v>281.75</v>
      </c>
      <c r="C19" s="64">
        <v>274.87</v>
      </c>
      <c r="D19" s="23">
        <f t="shared" si="2"/>
        <v>6.8799999999999955</v>
      </c>
      <c r="E19" s="47"/>
      <c r="F19" s="62">
        <v>275.87</v>
      </c>
      <c r="G19" s="64">
        <v>275.02999999999997</v>
      </c>
      <c r="H19" s="26">
        <f t="shared" si="3"/>
        <v>0.23000000000001819</v>
      </c>
      <c r="I19" s="46"/>
      <c r="J19" s="3"/>
      <c r="K19" s="43"/>
      <c r="L19" s="44"/>
    </row>
    <row r="20" spans="1:12" ht="22.5" customHeight="1" thickBot="1" x14ac:dyDescent="0.3">
      <c r="A20" s="62" t="s">
        <v>43</v>
      </c>
      <c r="B20" s="63">
        <v>283.01</v>
      </c>
      <c r="C20" s="64">
        <v>277</v>
      </c>
      <c r="D20" s="23">
        <f t="shared" si="2"/>
        <v>6.0099999999999909</v>
      </c>
      <c r="E20" s="39"/>
      <c r="F20" s="62">
        <v>277.2</v>
      </c>
      <c r="G20" s="64">
        <v>282.97000000000003</v>
      </c>
      <c r="H20" s="26">
        <f t="shared" si="3"/>
        <v>-2.1700000000000159</v>
      </c>
      <c r="I20" s="56"/>
      <c r="J20" s="3"/>
      <c r="K20" s="43"/>
      <c r="L20" s="44"/>
    </row>
    <row r="21" spans="1:12" ht="21" customHeight="1" thickBot="1" x14ac:dyDescent="0.3">
      <c r="A21" s="62" t="s">
        <v>44</v>
      </c>
      <c r="B21" s="63">
        <v>284.54000000000002</v>
      </c>
      <c r="C21" s="64">
        <v>279.95</v>
      </c>
      <c r="D21" s="23">
        <f t="shared" si="2"/>
        <v>4.5900000000000318</v>
      </c>
      <c r="E21" s="54">
        <f>AVERAGE(D21:D24)</f>
        <v>6.0450000000000017</v>
      </c>
      <c r="F21" s="62">
        <v>281.8</v>
      </c>
      <c r="G21" s="64">
        <v>283.17</v>
      </c>
      <c r="H21" s="26">
        <f t="shared" si="3"/>
        <v>1.1700000000000159</v>
      </c>
      <c r="I21" s="45">
        <f>AVERAGE(ABS(H21),ABS(H22),ABS(H23),ABS(H24))</f>
        <v>2.8649999999999949</v>
      </c>
      <c r="J21" s="3"/>
      <c r="K21" s="43"/>
      <c r="L21" s="44"/>
    </row>
    <row r="22" spans="1:12" ht="21" customHeight="1" thickBot="1" x14ac:dyDescent="0.3">
      <c r="A22" s="62" t="s">
        <v>45</v>
      </c>
      <c r="B22" s="63">
        <v>285.83</v>
      </c>
      <c r="C22" s="64">
        <v>278.2</v>
      </c>
      <c r="D22" s="23">
        <f t="shared" si="2"/>
        <v>7.6299999999999955</v>
      </c>
      <c r="E22" s="47"/>
      <c r="F22" s="62">
        <v>285.08</v>
      </c>
      <c r="G22" s="64">
        <v>278.58</v>
      </c>
      <c r="H22" s="26">
        <f t="shared" si="3"/>
        <v>-1.9099999999999682</v>
      </c>
      <c r="I22" s="46"/>
      <c r="J22" s="3"/>
      <c r="K22" s="43"/>
      <c r="L22" s="44"/>
    </row>
    <row r="23" spans="1:12" ht="21.75" customHeight="1" thickBot="1" x14ac:dyDescent="0.3">
      <c r="A23" s="62" t="s">
        <v>46</v>
      </c>
      <c r="B23" s="63">
        <v>289.67</v>
      </c>
      <c r="C23" s="64">
        <v>283.89</v>
      </c>
      <c r="D23" s="23">
        <f t="shared" si="2"/>
        <v>5.7800000000000296</v>
      </c>
      <c r="E23" s="47"/>
      <c r="F23" s="62">
        <v>284.73</v>
      </c>
      <c r="G23" s="64">
        <v>287.73</v>
      </c>
      <c r="H23" s="26">
        <f t="shared" si="3"/>
        <v>-6.1500000000000341</v>
      </c>
      <c r="I23" s="46"/>
      <c r="J23" s="3"/>
      <c r="K23" s="43"/>
      <c r="L23" s="44"/>
    </row>
    <row r="24" spans="1:12" ht="22.5" customHeight="1" thickBot="1" x14ac:dyDescent="0.3">
      <c r="A24" s="67" t="s">
        <v>47</v>
      </c>
      <c r="B24" s="68">
        <v>294.52999999999997</v>
      </c>
      <c r="C24" s="69">
        <v>288.35000000000002</v>
      </c>
      <c r="D24" s="23">
        <f t="shared" si="2"/>
        <v>6.17999999999995</v>
      </c>
      <c r="E24" s="47"/>
      <c r="F24" s="67">
        <v>289.95999999999998</v>
      </c>
      <c r="G24" s="69">
        <v>293.8</v>
      </c>
      <c r="H24" s="26">
        <f t="shared" si="3"/>
        <v>-2.2299999999999613</v>
      </c>
      <c r="I24" s="56"/>
      <c r="J24" s="3"/>
      <c r="K24" s="43"/>
      <c r="L24" s="44"/>
    </row>
    <row r="25" spans="1:12" ht="19.5" thickBot="1" x14ac:dyDescent="0.35">
      <c r="A25" s="50" t="s">
        <v>25</v>
      </c>
      <c r="B25" s="51"/>
      <c r="C25" s="51"/>
      <c r="D25" s="51"/>
      <c r="E25" s="51"/>
      <c r="F25" s="51"/>
      <c r="G25" s="51"/>
      <c r="H25" s="51"/>
      <c r="I25" s="52"/>
      <c r="K25" s="57"/>
      <c r="L25" s="58"/>
    </row>
    <row r="26" spans="1:12" ht="19.5" thickBot="1" x14ac:dyDescent="0.35">
      <c r="A26" t="s">
        <v>51</v>
      </c>
      <c r="B26">
        <v>293.69</v>
      </c>
      <c r="C26">
        <v>286.32</v>
      </c>
      <c r="D26" s="16">
        <f>B26-C26</f>
        <v>7.3700000000000045</v>
      </c>
      <c r="E26" s="47">
        <f>AVERAGE(D26:D30)</f>
        <v>5.5080000000000044</v>
      </c>
      <c r="F26">
        <v>289.17</v>
      </c>
      <c r="G26">
        <v>293.16000000000003</v>
      </c>
      <c r="H26" s="19">
        <f>293.8-F26</f>
        <v>4.6299999999999955</v>
      </c>
      <c r="I26" s="45">
        <f>AVERAGE(ABS(H26),ABS(H27),ABS(H28),ABS(H29),ABS(H30))</f>
        <v>2.7839999999999918</v>
      </c>
      <c r="K26" s="35">
        <f xml:space="preserve"> AVERAGE(D26:D43)</f>
        <v>6.5194444444444457</v>
      </c>
      <c r="L26" s="36">
        <f>AVERAGE(ABS(H26:H43))</f>
        <v>4.6299999999999955</v>
      </c>
    </row>
    <row r="27" spans="1:12" x14ac:dyDescent="0.25">
      <c r="A27" t="s">
        <v>52</v>
      </c>
      <c r="B27">
        <v>301</v>
      </c>
      <c r="C27">
        <v>294.45999999999998</v>
      </c>
      <c r="D27" s="23">
        <f t="shared" ref="D27:D44" si="4">B27-C27</f>
        <v>6.5400000000000205</v>
      </c>
      <c r="E27" s="47"/>
      <c r="F27">
        <v>295.06</v>
      </c>
      <c r="G27">
        <v>297.56</v>
      </c>
      <c r="H27" s="19">
        <f>F27-G26</f>
        <v>1.8999999999999773</v>
      </c>
      <c r="I27" s="46"/>
    </row>
    <row r="28" spans="1:12" x14ac:dyDescent="0.25">
      <c r="A28" t="s">
        <v>53</v>
      </c>
      <c r="B28">
        <v>303.24</v>
      </c>
      <c r="C28">
        <v>298.87</v>
      </c>
      <c r="D28" s="23">
        <f t="shared" si="4"/>
        <v>4.3700000000000045</v>
      </c>
      <c r="E28" s="47"/>
      <c r="F28">
        <v>300.45999999999998</v>
      </c>
      <c r="G28">
        <v>300.63</v>
      </c>
      <c r="H28" s="26">
        <f>G27-F28</f>
        <v>-2.8999999999999773</v>
      </c>
      <c r="I28" s="46"/>
    </row>
    <row r="29" spans="1:12" x14ac:dyDescent="0.25">
      <c r="A29" t="s">
        <v>54</v>
      </c>
      <c r="B29">
        <v>305.17</v>
      </c>
      <c r="C29">
        <v>301.97000000000003</v>
      </c>
      <c r="D29" s="23">
        <f t="shared" si="4"/>
        <v>3.1999999999999886</v>
      </c>
      <c r="E29" s="47"/>
      <c r="F29">
        <v>303.22000000000003</v>
      </c>
      <c r="G29">
        <v>303.74</v>
      </c>
      <c r="H29" s="26">
        <f t="shared" ref="H29:H45" si="5">G28-F29</f>
        <v>-2.5900000000000318</v>
      </c>
      <c r="I29" s="46"/>
    </row>
    <row r="30" spans="1:12" x14ac:dyDescent="0.25">
      <c r="A30" t="s">
        <v>55</v>
      </c>
      <c r="B30">
        <v>310.35000000000002</v>
      </c>
      <c r="C30">
        <v>304.29000000000002</v>
      </c>
      <c r="D30" s="23">
        <f t="shared" si="4"/>
        <v>6.0600000000000023</v>
      </c>
      <c r="E30" s="39"/>
      <c r="F30">
        <v>305.64</v>
      </c>
      <c r="G30">
        <v>310.13</v>
      </c>
      <c r="H30" s="26">
        <f t="shared" si="5"/>
        <v>-1.8999999999999773</v>
      </c>
      <c r="I30" s="37"/>
    </row>
    <row r="31" spans="1:12" x14ac:dyDescent="0.25">
      <c r="A31" t="s">
        <v>56</v>
      </c>
      <c r="B31">
        <v>317.05</v>
      </c>
      <c r="C31">
        <v>307.24</v>
      </c>
      <c r="D31" s="23">
        <f t="shared" si="4"/>
        <v>9.8100000000000023</v>
      </c>
      <c r="E31" s="41">
        <f>AVERAGE(D31:D35)</f>
        <v>9.2019999999999982</v>
      </c>
      <c r="F31">
        <v>308.10000000000002</v>
      </c>
      <c r="G31">
        <v>315.01</v>
      </c>
      <c r="H31" s="26">
        <f t="shared" si="5"/>
        <v>2.0299999999999727</v>
      </c>
      <c r="I31" s="38">
        <f>AVERAGE(ABS(H31),ABS(H32),ABS(H33),ABS(H34),ABS(H35))</f>
        <v>3.4499999999999771</v>
      </c>
    </row>
    <row r="32" spans="1:12" x14ac:dyDescent="0.25">
      <c r="A32" t="s">
        <v>57</v>
      </c>
      <c r="B32">
        <v>319.69</v>
      </c>
      <c r="C32">
        <v>310.91000000000003</v>
      </c>
      <c r="D32" s="23">
        <f t="shared" si="4"/>
        <v>8.7799999999999727</v>
      </c>
      <c r="E32" s="40"/>
      <c r="F32">
        <v>317.83</v>
      </c>
      <c r="G32">
        <v>311.41000000000003</v>
      </c>
      <c r="H32" s="26">
        <f t="shared" si="5"/>
        <v>-2.8199999999999932</v>
      </c>
      <c r="I32" s="38"/>
    </row>
    <row r="33" spans="1:9" x14ac:dyDescent="0.25">
      <c r="A33" t="s">
        <v>58</v>
      </c>
      <c r="B33">
        <v>315.94</v>
      </c>
      <c r="C33">
        <v>303.27999999999997</v>
      </c>
      <c r="D33" s="23">
        <f t="shared" si="4"/>
        <v>12.660000000000025</v>
      </c>
      <c r="E33" s="40"/>
      <c r="F33">
        <v>312.08</v>
      </c>
      <c r="G33">
        <v>307.64999999999998</v>
      </c>
      <c r="H33" s="26">
        <f t="shared" si="5"/>
        <v>-0.66999999999995907</v>
      </c>
      <c r="I33" s="38"/>
    </row>
    <row r="34" spans="1:9" x14ac:dyDescent="0.25">
      <c r="A34" t="s">
        <v>59</v>
      </c>
      <c r="B34">
        <v>309.61</v>
      </c>
      <c r="C34">
        <v>301.60000000000002</v>
      </c>
      <c r="D34" s="23">
        <f t="shared" si="4"/>
        <v>8.0099999999999909</v>
      </c>
      <c r="E34" s="40"/>
      <c r="F34">
        <v>304.36</v>
      </c>
      <c r="G34">
        <v>309.54000000000002</v>
      </c>
      <c r="H34" s="26">
        <f t="shared" si="5"/>
        <v>3.2899999999999636</v>
      </c>
      <c r="I34" s="38"/>
    </row>
    <row r="35" spans="1:9" x14ac:dyDescent="0.25">
      <c r="A35" t="s">
        <v>60</v>
      </c>
      <c r="B35">
        <v>307.85000000000002</v>
      </c>
      <c r="C35">
        <v>301.10000000000002</v>
      </c>
      <c r="D35" s="23">
        <f t="shared" si="4"/>
        <v>6.75</v>
      </c>
      <c r="E35" s="40"/>
      <c r="F35">
        <v>301.10000000000002</v>
      </c>
      <c r="G35">
        <v>307.70999999999998</v>
      </c>
      <c r="H35" s="26">
        <f t="shared" si="5"/>
        <v>8.4399999999999977</v>
      </c>
      <c r="I35" s="38"/>
    </row>
    <row r="36" spans="1:9" x14ac:dyDescent="0.25">
      <c r="A36" t="s">
        <v>61</v>
      </c>
      <c r="B36">
        <v>316.5</v>
      </c>
      <c r="C36">
        <v>310.35000000000002</v>
      </c>
      <c r="D36" s="23">
        <f t="shared" si="4"/>
        <v>6.1499999999999773</v>
      </c>
      <c r="E36" s="41">
        <f>AVERAGE(D36:D40)</f>
        <v>4.6819999999999933</v>
      </c>
      <c r="F36">
        <v>312.95999999999998</v>
      </c>
      <c r="G36">
        <v>314.95999999999998</v>
      </c>
      <c r="H36" s="26">
        <f t="shared" si="5"/>
        <v>-5.25</v>
      </c>
      <c r="I36" s="37">
        <f>AVERAGE(ABS(H36),ABS(H37),ABS(H38),ABS(H39),ABS(H40))</f>
        <v>2.0520000000000094</v>
      </c>
    </row>
    <row r="37" spans="1:9" x14ac:dyDescent="0.25">
      <c r="A37" t="s">
        <v>62</v>
      </c>
      <c r="B37">
        <v>318.51</v>
      </c>
      <c r="C37">
        <v>313.08999999999997</v>
      </c>
      <c r="D37" s="23">
        <f t="shared" si="4"/>
        <v>5.4200000000000159</v>
      </c>
      <c r="E37" s="40"/>
      <c r="F37">
        <v>315.02999999999997</v>
      </c>
      <c r="G37">
        <v>313.14</v>
      </c>
      <c r="H37" s="26">
        <f t="shared" si="5"/>
        <v>-6.9999999999993179E-2</v>
      </c>
      <c r="I37" s="38"/>
    </row>
    <row r="38" spans="1:9" x14ac:dyDescent="0.25">
      <c r="A38" t="s">
        <v>63</v>
      </c>
      <c r="B38">
        <v>319.52</v>
      </c>
      <c r="C38">
        <v>316.37</v>
      </c>
      <c r="D38" s="23">
        <f t="shared" si="4"/>
        <v>3.1499999999999773</v>
      </c>
      <c r="E38" s="40"/>
      <c r="F38">
        <v>316.63</v>
      </c>
      <c r="G38">
        <v>319.23</v>
      </c>
      <c r="H38" s="26">
        <f t="shared" si="5"/>
        <v>-3.4900000000000091</v>
      </c>
      <c r="I38" s="38"/>
    </row>
    <row r="39" spans="1:9" x14ac:dyDescent="0.25">
      <c r="A39" t="s">
        <v>64</v>
      </c>
      <c r="B39">
        <v>320.87</v>
      </c>
      <c r="C39">
        <v>315.87</v>
      </c>
      <c r="D39" s="23">
        <f t="shared" si="4"/>
        <v>5</v>
      </c>
      <c r="E39" s="40"/>
      <c r="F39">
        <v>318.64999999999998</v>
      </c>
      <c r="G39">
        <v>316.85000000000002</v>
      </c>
      <c r="H39" s="26">
        <f t="shared" si="5"/>
        <v>0.58000000000004093</v>
      </c>
      <c r="I39" s="38"/>
    </row>
    <row r="40" spans="1:9" x14ac:dyDescent="0.25">
      <c r="A40" t="s">
        <v>65</v>
      </c>
      <c r="B40">
        <v>319.10000000000002</v>
      </c>
      <c r="C40">
        <v>315.41000000000003</v>
      </c>
      <c r="D40" s="23">
        <f t="shared" si="4"/>
        <v>3.6899999999999977</v>
      </c>
      <c r="E40" s="40"/>
      <c r="F40">
        <v>315.98</v>
      </c>
      <c r="G40">
        <v>318.89</v>
      </c>
      <c r="H40" s="26">
        <f t="shared" si="5"/>
        <v>0.87000000000000455</v>
      </c>
      <c r="I40" s="38"/>
    </row>
    <row r="41" spans="1:9" x14ac:dyDescent="0.25">
      <c r="A41" t="s">
        <v>66</v>
      </c>
      <c r="B41">
        <v>324.04000000000002</v>
      </c>
      <c r="C41">
        <v>316.58999999999997</v>
      </c>
      <c r="D41" s="23">
        <f t="shared" si="4"/>
        <v>7.4500000000000455</v>
      </c>
      <c r="E41" s="41">
        <f>AVERAGE(D41:D44)</f>
        <v>5.0975000000000108</v>
      </c>
      <c r="F41">
        <v>323.7</v>
      </c>
      <c r="G41">
        <v>316.73</v>
      </c>
      <c r="H41" s="26">
        <f t="shared" si="5"/>
        <v>-4.8100000000000023</v>
      </c>
      <c r="I41" s="38">
        <f>AVERAGE(ABS(H41),ABS(H42),ABS(H43))</f>
        <v>2.1966666666666774</v>
      </c>
    </row>
    <row r="42" spans="1:9" x14ac:dyDescent="0.25">
      <c r="A42" t="s">
        <v>67</v>
      </c>
      <c r="B42">
        <v>318.63</v>
      </c>
      <c r="C42">
        <v>313.19</v>
      </c>
      <c r="D42" s="23">
        <f t="shared" si="4"/>
        <v>5.4399999999999977</v>
      </c>
      <c r="E42" s="40"/>
      <c r="F42">
        <v>316.17</v>
      </c>
      <c r="G42">
        <v>318.11</v>
      </c>
      <c r="H42" s="26">
        <f t="shared" si="5"/>
        <v>0.56000000000000227</v>
      </c>
      <c r="I42" s="38"/>
    </row>
    <row r="43" spans="1:9" x14ac:dyDescent="0.25">
      <c r="A43" t="s">
        <v>68</v>
      </c>
      <c r="B43">
        <v>323.43</v>
      </c>
      <c r="C43">
        <v>315.93</v>
      </c>
      <c r="D43" s="23">
        <f t="shared" si="4"/>
        <v>7.5</v>
      </c>
      <c r="E43" s="40"/>
      <c r="F43">
        <v>316.89</v>
      </c>
      <c r="G43">
        <v>320.19</v>
      </c>
      <c r="H43" s="26">
        <f t="shared" si="5"/>
        <v>1.2200000000000273</v>
      </c>
      <c r="I43" s="38"/>
    </row>
    <row r="44" spans="1:9" x14ac:dyDescent="0.25">
      <c r="A44" s="20" t="s">
        <v>69</v>
      </c>
      <c r="B44" s="21"/>
      <c r="C44" s="22"/>
      <c r="D44" s="23">
        <f t="shared" si="4"/>
        <v>0</v>
      </c>
      <c r="E44" s="40"/>
      <c r="F44" s="24"/>
      <c r="G44" s="25"/>
      <c r="H44" s="26"/>
      <c r="I44" s="38"/>
    </row>
    <row r="45" spans="1:9" ht="15.75" thickBot="1" x14ac:dyDescent="0.3">
      <c r="A45" s="28"/>
      <c r="B45" s="29"/>
      <c r="C45" s="30"/>
      <c r="D45" s="31"/>
      <c r="E45" s="42"/>
      <c r="F45" s="24"/>
      <c r="G45" s="25"/>
      <c r="H45" s="26"/>
      <c r="I45" s="38"/>
    </row>
    <row r="46" spans="1:9" x14ac:dyDescent="0.25">
      <c r="A46" s="1"/>
      <c r="B46" s="2"/>
      <c r="C46" s="2"/>
      <c r="D46" s="2"/>
    </row>
    <row r="47" spans="1:9" x14ac:dyDescent="0.25">
      <c r="A47" s="1" t="s">
        <v>20</v>
      </c>
      <c r="B47" s="2"/>
      <c r="C47" s="2"/>
      <c r="D47" s="2"/>
    </row>
    <row r="48" spans="1:9" x14ac:dyDescent="0.25">
      <c r="A48" t="s">
        <v>21</v>
      </c>
    </row>
    <row r="49" spans="1:1" x14ac:dyDescent="0.25">
      <c r="A49" t="s">
        <v>22</v>
      </c>
    </row>
    <row r="50" spans="1:1" x14ac:dyDescent="0.25">
      <c r="A50" t="s">
        <v>23</v>
      </c>
    </row>
  </sheetData>
  <mergeCells count="20">
    <mergeCell ref="A2:I2"/>
    <mergeCell ref="I21:I24"/>
    <mergeCell ref="E21:E24"/>
    <mergeCell ref="E3:E5"/>
    <mergeCell ref="I6:I10"/>
    <mergeCell ref="I3:I5"/>
    <mergeCell ref="I11:I15"/>
    <mergeCell ref="I16:I20"/>
    <mergeCell ref="E41:E45"/>
    <mergeCell ref="I41:I45"/>
    <mergeCell ref="I26:I30"/>
    <mergeCell ref="E26:E30"/>
    <mergeCell ref="A25:I25"/>
    <mergeCell ref="E6:E10"/>
    <mergeCell ref="E31:E35"/>
    <mergeCell ref="I31:I35"/>
    <mergeCell ref="E36:E40"/>
    <mergeCell ref="I36:I40"/>
    <mergeCell ref="E11:E15"/>
    <mergeCell ref="E16:E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AAPL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Fleet Manager</dc:creator>
  <cp:lastModifiedBy>HP</cp:lastModifiedBy>
  <dcterms:created xsi:type="dcterms:W3CDTF">2020-05-27T14:42:23Z</dcterms:created>
  <dcterms:modified xsi:type="dcterms:W3CDTF">2020-05-29T17:21:17Z</dcterms:modified>
</cp:coreProperties>
</file>