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4680" firstSheet="7" activeTab="7"/>
  </bookViews>
  <sheets>
    <sheet name="Lunes 10" sheetId="12" r:id="rId1"/>
    <sheet name="Martes 11" sheetId="13" r:id="rId2"/>
    <sheet name="Miercoles 12" sheetId="14" r:id="rId3"/>
    <sheet name="Jueves 13" sheetId="15" r:id="rId4"/>
    <sheet name="Viernes 14" sheetId="16" r:id="rId5"/>
    <sheet name="Lunes 17" sheetId="18" r:id="rId6"/>
    <sheet name="Martes 18" sheetId="19" r:id="rId7"/>
    <sheet name="General" sheetId="25" r:id="rId8"/>
    <sheet name="Hoja1" sheetId="28" r:id="rId9"/>
  </sheets>
  <calcPr calcId="144525"/>
</workbook>
</file>

<file path=xl/calcChain.xml><?xml version="1.0" encoding="utf-8"?>
<calcChain xmlns="http://schemas.openxmlformats.org/spreadsheetml/2006/main">
  <c r="I6" i="25" l="1"/>
  <c r="I7" i="25"/>
  <c r="I8" i="25"/>
  <c r="I9" i="25"/>
  <c r="I10" i="25"/>
  <c r="H6" i="25"/>
  <c r="H7" i="25"/>
  <c r="H8" i="25"/>
  <c r="H9" i="25"/>
  <c r="H10" i="25"/>
  <c r="I5" i="25"/>
  <c r="H5" i="25"/>
  <c r="R17" i="19" l="1"/>
  <c r="Q17" i="19"/>
  <c r="R19" i="18"/>
  <c r="Q19" i="18"/>
  <c r="N14" i="18"/>
  <c r="N14" i="19"/>
  <c r="R17" i="16"/>
  <c r="Q17" i="16"/>
  <c r="R18" i="15"/>
  <c r="Q18" i="15"/>
  <c r="R17" i="14"/>
  <c r="Q17" i="14"/>
  <c r="O14" i="14"/>
  <c r="R19" i="13"/>
  <c r="Q19" i="13"/>
  <c r="O14" i="13"/>
  <c r="N14" i="13"/>
  <c r="O6" i="13"/>
  <c r="O7" i="13"/>
  <c r="O8" i="13"/>
  <c r="O5" i="13"/>
  <c r="O14" i="12"/>
  <c r="O6" i="12"/>
  <c r="O7" i="12"/>
  <c r="O8" i="12"/>
  <c r="O9" i="12"/>
  <c r="O10" i="12"/>
  <c r="O11" i="12"/>
  <c r="O5" i="12"/>
  <c r="N14" i="12"/>
  <c r="O6" i="19" l="1"/>
  <c r="N6" i="19"/>
  <c r="L5" i="18"/>
  <c r="N5" i="18" s="1"/>
  <c r="K5" i="18"/>
  <c r="B34" i="19"/>
  <c r="K32" i="19"/>
  <c r="K31" i="19"/>
  <c r="K30" i="19"/>
  <c r="K29" i="19"/>
  <c r="K27" i="19"/>
  <c r="K26" i="19"/>
  <c r="K25" i="19"/>
  <c r="K24" i="19"/>
  <c r="L19" i="19"/>
  <c r="K19" i="19"/>
  <c r="L16" i="19"/>
  <c r="K16" i="19"/>
  <c r="K15" i="19"/>
  <c r="L15" i="19" s="1"/>
  <c r="L14" i="19"/>
  <c r="K14" i="19"/>
  <c r="K12" i="19"/>
  <c r="L12" i="19" s="1"/>
  <c r="N12" i="19" s="1"/>
  <c r="K11" i="19"/>
  <c r="L11" i="19" s="1"/>
  <c r="N11" i="19" s="1"/>
  <c r="N10" i="19"/>
  <c r="L10" i="19"/>
  <c r="K10" i="19"/>
  <c r="L9" i="19"/>
  <c r="N9" i="19" s="1"/>
  <c r="K9" i="19"/>
  <c r="L8" i="19"/>
  <c r="N8" i="19" s="1"/>
  <c r="O8" i="19" s="1"/>
  <c r="K8" i="19"/>
  <c r="L7" i="19"/>
  <c r="N7" i="19" s="1"/>
  <c r="O7" i="19" s="1"/>
  <c r="K7" i="19"/>
  <c r="K6" i="19"/>
  <c r="L6" i="19" s="1"/>
  <c r="L5" i="19"/>
  <c r="N5" i="19" s="1"/>
  <c r="O5" i="19" s="1"/>
  <c r="K5" i="19"/>
  <c r="O14" i="19" l="1"/>
  <c r="O20" i="19" s="1"/>
  <c r="N33" i="19"/>
  <c r="B34" i="18"/>
  <c r="K32" i="18"/>
  <c r="K31" i="18"/>
  <c r="K30" i="18"/>
  <c r="K29" i="18"/>
  <c r="K27" i="18"/>
  <c r="K26" i="18"/>
  <c r="K25" i="18"/>
  <c r="K24" i="18"/>
  <c r="L19" i="18"/>
  <c r="K19" i="18"/>
  <c r="L16" i="18"/>
  <c r="K16" i="18"/>
  <c r="K15" i="18"/>
  <c r="L15" i="18" s="1"/>
  <c r="K14" i="18"/>
  <c r="L14" i="18" s="1"/>
  <c r="L12" i="18"/>
  <c r="N12" i="18" s="1"/>
  <c r="K12" i="18"/>
  <c r="K11" i="18"/>
  <c r="L11" i="18" s="1"/>
  <c r="N11" i="18" s="1"/>
  <c r="L10" i="18"/>
  <c r="N10" i="18" s="1"/>
  <c r="K10" i="18"/>
  <c r="K9" i="18"/>
  <c r="L9" i="18" s="1"/>
  <c r="N9" i="18" s="1"/>
  <c r="K8" i="18"/>
  <c r="L8" i="18" s="1"/>
  <c r="N8" i="18" s="1"/>
  <c r="O8" i="18" s="1"/>
  <c r="K7" i="18"/>
  <c r="L7" i="18" s="1"/>
  <c r="N7" i="18" s="1"/>
  <c r="O7" i="18" s="1"/>
  <c r="K6" i="18"/>
  <c r="L6" i="18" s="1"/>
  <c r="N6" i="18" s="1"/>
  <c r="O6" i="18" s="1"/>
  <c r="O5" i="18" l="1"/>
  <c r="O14" i="18" s="1"/>
  <c r="O20" i="18" s="1"/>
  <c r="N33" i="18"/>
  <c r="N14" i="16"/>
  <c r="L6" i="16"/>
  <c r="L5" i="16"/>
  <c r="N5" i="16" s="1"/>
  <c r="B34" i="16"/>
  <c r="K32" i="16"/>
  <c r="K31" i="16"/>
  <c r="K30" i="16"/>
  <c r="K29" i="16"/>
  <c r="K27" i="16"/>
  <c r="K26" i="16"/>
  <c r="K25" i="16"/>
  <c r="K24" i="16"/>
  <c r="L19" i="16"/>
  <c r="K19" i="16"/>
  <c r="L16" i="16"/>
  <c r="K16" i="16"/>
  <c r="L15" i="16"/>
  <c r="K15" i="16"/>
  <c r="L14" i="16"/>
  <c r="K14" i="16"/>
  <c r="L12" i="16"/>
  <c r="N12" i="16" s="1"/>
  <c r="K12" i="16"/>
  <c r="K11" i="16"/>
  <c r="L11" i="16" s="1"/>
  <c r="N11" i="16" s="1"/>
  <c r="K10" i="16"/>
  <c r="L10" i="16" s="1"/>
  <c r="N10" i="16" s="1"/>
  <c r="N9" i="16"/>
  <c r="L9" i="16"/>
  <c r="K9" i="16"/>
  <c r="K8" i="16"/>
  <c r="L8" i="16" s="1"/>
  <c r="N8" i="16" s="1"/>
  <c r="O8" i="16" s="1"/>
  <c r="L7" i="16"/>
  <c r="N7" i="16" s="1"/>
  <c r="O7" i="16" s="1"/>
  <c r="K7" i="16"/>
  <c r="K6" i="16"/>
  <c r="K5" i="16"/>
  <c r="N14" i="14"/>
  <c r="N14" i="15"/>
  <c r="O14" i="15"/>
  <c r="O6" i="15"/>
  <c r="O7" i="15"/>
  <c r="O8" i="15"/>
  <c r="O5" i="15"/>
  <c r="L6" i="15"/>
  <c r="L5" i="15"/>
  <c r="N9" i="15"/>
  <c r="N10" i="15"/>
  <c r="N11" i="15"/>
  <c r="O6" i="14"/>
  <c r="O7" i="14"/>
  <c r="O8" i="14"/>
  <c r="O5" i="14"/>
  <c r="L5" i="14"/>
  <c r="B34" i="15"/>
  <c r="K32" i="15"/>
  <c r="K31" i="15"/>
  <c r="K30" i="15"/>
  <c r="K29" i="15"/>
  <c r="K27" i="15"/>
  <c r="K26" i="15"/>
  <c r="K25" i="15"/>
  <c r="K24" i="15"/>
  <c r="O20" i="15"/>
  <c r="L19" i="15"/>
  <c r="K19" i="15"/>
  <c r="L16" i="15"/>
  <c r="K16" i="15"/>
  <c r="K15" i="15"/>
  <c r="L15" i="15" s="1"/>
  <c r="K14" i="15"/>
  <c r="L14" i="15" s="1"/>
  <c r="K12" i="15"/>
  <c r="L12" i="15" s="1"/>
  <c r="N12" i="15" s="1"/>
  <c r="K11" i="15"/>
  <c r="L11" i="15" s="1"/>
  <c r="K10" i="15"/>
  <c r="L10" i="15" s="1"/>
  <c r="K9" i="15"/>
  <c r="L9" i="15" s="1"/>
  <c r="K8" i="15"/>
  <c r="L8" i="15" s="1"/>
  <c r="N8" i="15" s="1"/>
  <c r="K7" i="15"/>
  <c r="N6" i="15"/>
  <c r="K6" i="15"/>
  <c r="N5" i="15"/>
  <c r="K5" i="15"/>
  <c r="B34" i="14"/>
  <c r="K32" i="14"/>
  <c r="K31" i="14"/>
  <c r="K30" i="14"/>
  <c r="K29" i="14"/>
  <c r="K27" i="14"/>
  <c r="K26" i="14"/>
  <c r="K25" i="14"/>
  <c r="K24" i="14"/>
  <c r="O20" i="14"/>
  <c r="L19" i="14"/>
  <c r="K19" i="14"/>
  <c r="N16" i="14"/>
  <c r="L16" i="14"/>
  <c r="K16" i="14"/>
  <c r="N15" i="14"/>
  <c r="L15" i="14"/>
  <c r="K15" i="14"/>
  <c r="L14" i="14"/>
  <c r="K14" i="14"/>
  <c r="K12" i="14"/>
  <c r="L12" i="14" s="1"/>
  <c r="N12" i="14" s="1"/>
  <c r="L11" i="14"/>
  <c r="K11" i="14"/>
  <c r="K10" i="14"/>
  <c r="L10" i="14" s="1"/>
  <c r="L9" i="14"/>
  <c r="K9" i="14"/>
  <c r="K8" i="14"/>
  <c r="L8" i="14" s="1"/>
  <c r="N8" i="14" s="1"/>
  <c r="K7" i="14"/>
  <c r="L7" i="14" s="1"/>
  <c r="N7" i="14" s="1"/>
  <c r="K6" i="14"/>
  <c r="L6" i="14" s="1"/>
  <c r="N6" i="14" s="1"/>
  <c r="N5" i="14"/>
  <c r="K5" i="14"/>
  <c r="N6" i="13"/>
  <c r="N7" i="13"/>
  <c r="N8" i="13"/>
  <c r="L7" i="13"/>
  <c r="L8" i="13"/>
  <c r="L9" i="13"/>
  <c r="L10" i="13"/>
  <c r="L11" i="13"/>
  <c r="L12" i="13"/>
  <c r="L6" i="13"/>
  <c r="K7" i="13"/>
  <c r="K8" i="13"/>
  <c r="K9" i="13"/>
  <c r="K10" i="13"/>
  <c r="K11" i="13"/>
  <c r="K12" i="13"/>
  <c r="K6" i="13"/>
  <c r="B34" i="13"/>
  <c r="K32" i="13"/>
  <c r="K31" i="13"/>
  <c r="K30" i="13"/>
  <c r="K29" i="13"/>
  <c r="K27" i="13"/>
  <c r="K26" i="13"/>
  <c r="K25" i="13"/>
  <c r="K24" i="13"/>
  <c r="O20" i="13"/>
  <c r="L19" i="13"/>
  <c r="K19" i="13"/>
  <c r="L16" i="13"/>
  <c r="N16" i="13" s="1"/>
  <c r="K16" i="13"/>
  <c r="K15" i="13"/>
  <c r="L15" i="13" s="1"/>
  <c r="N15" i="13" s="1"/>
  <c r="K14" i="13"/>
  <c r="L14" i="13" s="1"/>
  <c r="N12" i="13"/>
  <c r="L5" i="13"/>
  <c r="N5" i="13" s="1"/>
  <c r="K5" i="13"/>
  <c r="N7" i="12"/>
  <c r="N9" i="12"/>
  <c r="L9" i="12"/>
  <c r="N33" i="16" l="1"/>
  <c r="O5" i="16"/>
  <c r="O14" i="16" s="1"/>
  <c r="O20" i="16" s="1"/>
  <c r="L7" i="15"/>
  <c r="N7" i="15" s="1"/>
  <c r="N33" i="15" s="1"/>
  <c r="N33" i="14"/>
  <c r="N33" i="13"/>
  <c r="L5" i="12"/>
  <c r="N5" i="12" s="1"/>
  <c r="B34" i="12"/>
  <c r="K32" i="12"/>
  <c r="K31" i="12"/>
  <c r="K30" i="12"/>
  <c r="K29" i="12"/>
  <c r="K27" i="12"/>
  <c r="K26" i="12"/>
  <c r="K25" i="12"/>
  <c r="K24" i="12"/>
  <c r="O20" i="12"/>
  <c r="L19" i="12"/>
  <c r="K19" i="12"/>
  <c r="N16" i="12"/>
  <c r="L16" i="12"/>
  <c r="K16" i="12"/>
  <c r="L15" i="12"/>
  <c r="N15" i="12" s="1"/>
  <c r="K15" i="12"/>
  <c r="K14" i="12"/>
  <c r="L14" i="12" s="1"/>
  <c r="L12" i="12"/>
  <c r="N12" i="12" s="1"/>
  <c r="K12" i="12"/>
  <c r="K11" i="12"/>
  <c r="L11" i="12" s="1"/>
  <c r="N11" i="12" s="1"/>
  <c r="L10" i="12"/>
  <c r="N10" i="12" s="1"/>
  <c r="K10" i="12"/>
  <c r="K9" i="12"/>
  <c r="K8" i="12"/>
  <c r="L8" i="12" s="1"/>
  <c r="L7" i="12"/>
  <c r="K7" i="12"/>
  <c r="L6" i="12"/>
  <c r="N6" i="12" s="1"/>
  <c r="K6" i="12"/>
  <c r="K5" i="12"/>
  <c r="N33" i="12" l="1"/>
</calcChain>
</file>

<file path=xl/sharedStrings.xml><?xml version="1.0" encoding="utf-8"?>
<sst xmlns="http://schemas.openxmlformats.org/spreadsheetml/2006/main" count="874" uniqueCount="70">
  <si>
    <t>TP</t>
  </si>
  <si>
    <t>Entrada</t>
  </si>
  <si>
    <t>Factor</t>
  </si>
  <si>
    <t>Resultado</t>
  </si>
  <si>
    <t>EURUSD</t>
  </si>
  <si>
    <t>AUDCAD</t>
  </si>
  <si>
    <t>USDJPY</t>
  </si>
  <si>
    <t>Broker:</t>
  </si>
  <si>
    <t>% Negociado</t>
  </si>
  <si>
    <t>Operación</t>
  </si>
  <si>
    <t>Cálculos</t>
  </si>
  <si>
    <t>Pips Fracc.</t>
  </si>
  <si>
    <t>Balance</t>
  </si>
  <si>
    <t>V : Venta C: Compra</t>
  </si>
  <si>
    <t>Stop (SL)</t>
  </si>
  <si>
    <t>Decimal</t>
  </si>
  <si>
    <t>Pips Obtenidos</t>
  </si>
  <si>
    <t>Cierre Operación</t>
  </si>
  <si>
    <t>V</t>
  </si>
  <si>
    <t>C</t>
  </si>
  <si>
    <t xml:space="preserve">Solo por volatilitad y por Alan. </t>
  </si>
  <si>
    <t>XAUUSD ó GOLD</t>
  </si>
  <si>
    <t>Copiar valor de hora</t>
  </si>
  <si>
    <t>Pegar valores para entrada</t>
  </si>
  <si>
    <t>Total pips:</t>
  </si>
  <si>
    <t xml:space="preserve">Hora PY: </t>
  </si>
  <si>
    <t>Formato MT4</t>
  </si>
  <si>
    <t xml:space="preserve">Aprendido hoy: </t>
  </si>
  <si>
    <t xml:space="preserve">Me conviene brokers que permitan introducir mínimo de puntos del mercado más cerca del SL y TP. Xm por ejemplo me </t>
  </si>
  <si>
    <t>10 pips perdida</t>
  </si>
  <si>
    <t>prohíbe poner TP/SL menor a 160 puntos del mercado. (16 pips)</t>
  </si>
  <si>
    <t>Alpari prohíbe poner TP/SL menor a 40 puntos del mercado. (4 pips)</t>
  </si>
  <si>
    <t>Costo Final</t>
  </si>
  <si>
    <t>PAR DE FOREX</t>
  </si>
  <si>
    <t>Puntos</t>
  </si>
  <si>
    <t>Para copy paste en metatrader</t>
  </si>
  <si>
    <t>Hora apertura operación</t>
  </si>
  <si>
    <t>Hora de revisión de operación</t>
  </si>
  <si>
    <t>Salida (TP)</t>
  </si>
  <si>
    <t>Positivo</t>
  </si>
  <si>
    <t>Negativo</t>
  </si>
  <si>
    <t>Pendiente</t>
  </si>
  <si>
    <t>Breakeven</t>
  </si>
  <si>
    <t>Subtotal</t>
  </si>
  <si>
    <t>ICMarkets</t>
  </si>
  <si>
    <t xml:space="preserve">Hora: </t>
  </si>
  <si>
    <t>N/A</t>
  </si>
  <si>
    <t>No activado</t>
  </si>
  <si>
    <t>por desatento</t>
  </si>
  <si>
    <t>abrí mal</t>
  </si>
  <si>
    <t>Dia cerrado</t>
  </si>
  <si>
    <t xml:space="preserve">Hoy aprendí que lo que se pueda debo esperar a que termine el downtime. Porque por no esperar 15 a 10 min, el precio hizo lo opuesto a lo que yo pensaba, se dio literalmente la vuelta. Parecía que porque </t>
  </si>
  <si>
    <t xml:space="preserve">ya cerré antes de tiempo hizo eso. </t>
  </si>
  <si>
    <t xml:space="preserve">Pero mucho antes de eso, me vino a la mente lo que me dijo Alan. Si es que ya pasó los dos a 1, puedo poner stop loss en el dos a 1 y después una operación pendiente en el mismo lugar del 2 a 1 para que continúe después. El SL de esa operación pendiente en el extremo de la mecha de la vela de la  operación actual </t>
  </si>
  <si>
    <t>N°</t>
  </si>
  <si>
    <t>#</t>
  </si>
  <si>
    <t>Resultados diarios</t>
  </si>
  <si>
    <t>Salida</t>
  </si>
  <si>
    <t>3 positivos</t>
  </si>
  <si>
    <t>2 negativos</t>
  </si>
  <si>
    <t>opcional</t>
  </si>
  <si>
    <t xml:space="preserve">Acumulado semana: </t>
  </si>
  <si>
    <t xml:space="preserve">Pips </t>
  </si>
  <si>
    <t>USD</t>
  </si>
  <si>
    <t>Máx. pips</t>
  </si>
  <si>
    <t>AMPGLOBAL</t>
  </si>
  <si>
    <t>M2K</t>
  </si>
  <si>
    <t>MICRO FUTURO</t>
  </si>
  <si>
    <t>S : Venta B: Compra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</si>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</sst>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#,##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9" tint="0.59999389629810485"/>
      <name val="Arial"/>
      <family val="2"/>
    </font>
    <font>
      <sz val="10"/>
      <color rgb="FF0070C0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b/>
      <sz val="10"/>
      <color rgb="FF00B05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3" fillId="3" borderId="1" xfId="0" applyFont="1" applyFill="1" applyBorder="1"/>
    <xf numFmtId="164" fontId="7" fillId="6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B1" workbookViewId="0">
      <selection activeCell="Q17" sqref="Q17:R21"/>
    </sheetView>
  </sheetViews>
  <sheetFormatPr baseColWidth="10" defaultRowHeight="15" x14ac:dyDescent="0.25"/>
  <cols>
    <col min="1" max="1" width="11.7109375" customWidth="1"/>
    <col min="2" max="2" width="12" customWidth="1"/>
    <col min="3" max="3" width="4" customWidth="1"/>
    <col min="4" max="6" width="12.140625" customWidth="1"/>
    <col min="10" max="10" width="11.85546875" bestFit="1" customWidth="1"/>
    <col min="16" max="16" width="5.7109375" customWidth="1"/>
  </cols>
  <sheetData>
    <row r="2" spans="1:18" x14ac:dyDescent="0.25">
      <c r="A2" s="2" t="s">
        <v>7</v>
      </c>
      <c r="B2" t="s">
        <v>44</v>
      </c>
      <c r="D2" s="3" t="s">
        <v>45</v>
      </c>
      <c r="E2" s="3"/>
      <c r="F2" s="3"/>
      <c r="G2" s="4"/>
      <c r="H2" s="5"/>
      <c r="I2" s="5"/>
      <c r="J2" s="5"/>
      <c r="K2" s="5"/>
      <c r="L2" s="5"/>
      <c r="M2" s="5"/>
      <c r="N2" s="5"/>
    </row>
    <row r="3" spans="1:18" ht="30" x14ac:dyDescent="0.25">
      <c r="A3" s="83" t="s">
        <v>8</v>
      </c>
      <c r="B3" s="85" t="s">
        <v>33</v>
      </c>
      <c r="D3" s="6" t="s">
        <v>9</v>
      </c>
      <c r="E3" s="44"/>
      <c r="F3" s="44"/>
      <c r="G3" s="87" t="s">
        <v>10</v>
      </c>
      <c r="H3" s="88"/>
      <c r="I3" s="88"/>
      <c r="J3" s="88"/>
      <c r="K3" s="88"/>
      <c r="L3" s="6" t="s">
        <v>11</v>
      </c>
      <c r="M3" s="6" t="s">
        <v>3</v>
      </c>
      <c r="N3" s="6" t="s">
        <v>12</v>
      </c>
      <c r="O3" s="7" t="s">
        <v>32</v>
      </c>
    </row>
    <row r="4" spans="1:18" ht="60" x14ac:dyDescent="0.25">
      <c r="A4" s="84"/>
      <c r="B4" s="86"/>
      <c r="C4" s="8"/>
      <c r="D4" s="9" t="s">
        <v>13</v>
      </c>
      <c r="E4" s="9" t="s">
        <v>36</v>
      </c>
      <c r="F4" s="9" t="s">
        <v>37</v>
      </c>
      <c r="G4" s="9" t="s">
        <v>1</v>
      </c>
      <c r="H4" s="9" t="s">
        <v>14</v>
      </c>
      <c r="I4" s="9" t="s">
        <v>38</v>
      </c>
      <c r="J4" s="9" t="s">
        <v>15</v>
      </c>
      <c r="K4" s="9" t="s">
        <v>2</v>
      </c>
      <c r="L4" s="9" t="s">
        <v>34</v>
      </c>
      <c r="M4" s="9" t="s">
        <v>9</v>
      </c>
      <c r="N4" s="9" t="s">
        <v>16</v>
      </c>
      <c r="O4" s="9" t="s">
        <v>17</v>
      </c>
    </row>
    <row r="5" spans="1:18" x14ac:dyDescent="0.25">
      <c r="A5" s="76">
        <v>32</v>
      </c>
      <c r="B5" s="76" t="s">
        <v>4</v>
      </c>
      <c r="C5" s="10"/>
      <c r="D5" s="11" t="s">
        <v>19</v>
      </c>
      <c r="E5" s="45"/>
      <c r="F5" s="45"/>
      <c r="G5" s="11">
        <v>1.09534</v>
      </c>
      <c r="H5" s="12">
        <v>1.0946499999999999</v>
      </c>
      <c r="I5" s="50">
        <v>1.0946499999999999</v>
      </c>
      <c r="J5" s="11">
        <v>1E-4</v>
      </c>
      <c r="K5" s="13">
        <f t="shared" ref="K5:K11" si="0">IF(D5="C",1,IF(D5="V",-1,0))</f>
        <v>1</v>
      </c>
      <c r="L5" s="11">
        <f>I5-G5</f>
        <v>-6.9000000000007944E-4</v>
      </c>
      <c r="M5" s="47" t="s">
        <v>40</v>
      </c>
      <c r="N5" s="14">
        <f>L5/J5</f>
        <v>-6.9000000000007944</v>
      </c>
      <c r="O5" s="17">
        <f>N5/10</f>
        <v>-0.69000000000007944</v>
      </c>
      <c r="Q5" s="46" t="s">
        <v>39</v>
      </c>
    </row>
    <row r="6" spans="1:18" x14ac:dyDescent="0.25">
      <c r="A6" s="77"/>
      <c r="B6" s="77"/>
      <c r="C6" s="10"/>
      <c r="D6" s="11" t="s">
        <v>18</v>
      </c>
      <c r="E6" s="45"/>
      <c r="F6" s="45"/>
      <c r="G6" s="11"/>
      <c r="H6" s="12"/>
      <c r="I6" s="50"/>
      <c r="J6" s="11">
        <v>1E-4</v>
      </c>
      <c r="K6" s="13">
        <f t="shared" si="0"/>
        <v>-1</v>
      </c>
      <c r="L6" s="11">
        <f>I6-G6</f>
        <v>0</v>
      </c>
      <c r="M6" s="48" t="s">
        <v>46</v>
      </c>
      <c r="N6" s="14">
        <f>L6/J6</f>
        <v>0</v>
      </c>
      <c r="O6" s="17">
        <f t="shared" ref="O6:O11" si="1">N6/10</f>
        <v>0</v>
      </c>
      <c r="Q6" s="47" t="s">
        <v>40</v>
      </c>
    </row>
    <row r="7" spans="1:18" x14ac:dyDescent="0.25">
      <c r="A7" s="77"/>
      <c r="B7" s="77"/>
      <c r="C7" s="10"/>
      <c r="D7" s="11" t="s">
        <v>18</v>
      </c>
      <c r="E7" s="45"/>
      <c r="F7" s="45"/>
      <c r="G7" s="11">
        <v>1.0950299999999999</v>
      </c>
      <c r="H7" s="12">
        <v>1.09552</v>
      </c>
      <c r="I7" s="50">
        <v>1.0933299999999999</v>
      </c>
      <c r="J7" s="11">
        <v>1E-4</v>
      </c>
      <c r="K7" s="13">
        <f t="shared" si="0"/>
        <v>-1</v>
      </c>
      <c r="L7" s="11">
        <f>K7*(I7-G7)</f>
        <v>1.7000000000000348E-3</v>
      </c>
      <c r="M7" s="46" t="s">
        <v>39</v>
      </c>
      <c r="N7" s="14">
        <f>L7/J7</f>
        <v>17.000000000000348</v>
      </c>
      <c r="O7" s="17">
        <f t="shared" si="1"/>
        <v>1.7000000000000348</v>
      </c>
      <c r="Q7" s="49" t="s">
        <v>42</v>
      </c>
    </row>
    <row r="8" spans="1:18" x14ac:dyDescent="0.25">
      <c r="A8" s="77"/>
      <c r="B8" s="77"/>
      <c r="C8" s="10"/>
      <c r="D8" s="11" t="s">
        <v>19</v>
      </c>
      <c r="E8" s="45"/>
      <c r="F8" s="45"/>
      <c r="G8" s="11"/>
      <c r="H8" s="12"/>
      <c r="I8" s="50"/>
      <c r="J8" s="11">
        <v>1E-4</v>
      </c>
      <c r="K8" s="13">
        <f t="shared" si="0"/>
        <v>1</v>
      </c>
      <c r="L8" s="11">
        <f>K8*(I8-G8)</f>
        <v>0</v>
      </c>
      <c r="M8" s="48" t="s">
        <v>46</v>
      </c>
      <c r="N8" s="14"/>
      <c r="O8" s="17">
        <f t="shared" si="1"/>
        <v>0</v>
      </c>
      <c r="Q8" s="48" t="s">
        <v>41</v>
      </c>
    </row>
    <row r="9" spans="1:18" x14ac:dyDescent="0.25">
      <c r="A9" s="77"/>
      <c r="B9" s="77"/>
      <c r="C9" s="10"/>
      <c r="D9" s="11" t="s">
        <v>18</v>
      </c>
      <c r="E9" s="45"/>
      <c r="F9" s="11"/>
      <c r="G9" s="11">
        <v>1.09318</v>
      </c>
      <c r="H9" s="12">
        <v>1.0942799999999999</v>
      </c>
      <c r="I9" s="50">
        <v>1.0923700000000001</v>
      </c>
      <c r="J9" s="11">
        <v>1E-4</v>
      </c>
      <c r="K9" s="13">
        <f t="shared" si="0"/>
        <v>-1</v>
      </c>
      <c r="L9" s="11">
        <f>K9*(I9-G9)</f>
        <v>8.099999999999774E-4</v>
      </c>
      <c r="M9" s="46" t="s">
        <v>39</v>
      </c>
      <c r="N9" s="14">
        <f>L9/J9</f>
        <v>8.099999999999774</v>
      </c>
      <c r="O9" s="17">
        <f t="shared" si="1"/>
        <v>0.8099999999999774</v>
      </c>
      <c r="Q9" s="16"/>
    </row>
    <row r="10" spans="1:18" x14ac:dyDescent="0.25">
      <c r="A10" s="77"/>
      <c r="B10" s="77"/>
      <c r="C10" s="10"/>
      <c r="D10" s="11" t="s">
        <v>19</v>
      </c>
      <c r="E10" s="45"/>
      <c r="F10" s="11"/>
      <c r="G10" s="11"/>
      <c r="H10" s="12"/>
      <c r="I10" s="12"/>
      <c r="J10" s="11">
        <v>1E-4</v>
      </c>
      <c r="K10" s="13">
        <f t="shared" si="0"/>
        <v>1</v>
      </c>
      <c r="L10" s="11">
        <f t="shared" ref="L10:L11" si="2">K10*(I10-G10)</f>
        <v>0</v>
      </c>
      <c r="M10" s="48" t="s">
        <v>46</v>
      </c>
      <c r="N10" s="14">
        <f t="shared" ref="N10:N12" si="3">-L10/J10</f>
        <v>0</v>
      </c>
      <c r="O10" s="17">
        <f t="shared" si="1"/>
        <v>0</v>
      </c>
    </row>
    <row r="11" spans="1:18" x14ac:dyDescent="0.25">
      <c r="A11" s="77"/>
      <c r="B11" s="77"/>
      <c r="C11" s="10"/>
      <c r="D11" s="11" t="s">
        <v>18</v>
      </c>
      <c r="E11" s="11"/>
      <c r="F11" s="11"/>
      <c r="G11" s="11">
        <v>1.0923099999999999</v>
      </c>
      <c r="H11" s="12">
        <v>1.0930299999999999</v>
      </c>
      <c r="I11" s="50">
        <v>1.0930299999999999</v>
      </c>
      <c r="J11" s="11">
        <v>1E-4</v>
      </c>
      <c r="K11" s="13">
        <f t="shared" si="0"/>
        <v>-1</v>
      </c>
      <c r="L11" s="11">
        <f t="shared" si="2"/>
        <v>-7.2000000000005393E-4</v>
      </c>
      <c r="M11" s="46" t="s">
        <v>39</v>
      </c>
      <c r="N11" s="14">
        <f t="shared" si="3"/>
        <v>7.2000000000005393</v>
      </c>
      <c r="O11" s="17">
        <f t="shared" si="1"/>
        <v>0.72000000000005393</v>
      </c>
      <c r="Q11">
        <v>1.09552</v>
      </c>
    </row>
    <row r="12" spans="1:18" ht="15.75" customHeight="1" x14ac:dyDescent="0.25">
      <c r="A12" s="78"/>
      <c r="B12" s="78"/>
      <c r="C12" s="10"/>
      <c r="D12" s="11" t="s">
        <v>19</v>
      </c>
      <c r="E12" s="11"/>
      <c r="F12" s="11"/>
      <c r="G12" s="11"/>
      <c r="H12" s="12"/>
      <c r="I12" s="12"/>
      <c r="J12" s="11">
        <v>1E-4</v>
      </c>
      <c r="K12" s="13">
        <f>IF(D12="C",1,IF(D12="V",-1,0))</f>
        <v>1</v>
      </c>
      <c r="L12" s="11">
        <f>I12-G12</f>
        <v>0</v>
      </c>
      <c r="M12" s="15"/>
      <c r="N12" s="14">
        <f t="shared" si="3"/>
        <v>0</v>
      </c>
      <c r="O12" s="17"/>
      <c r="Q12">
        <v>1.09484</v>
      </c>
    </row>
    <row r="13" spans="1:18" x14ac:dyDescent="0.25">
      <c r="A13" s="18"/>
      <c r="B13" s="19"/>
      <c r="C13" s="10"/>
      <c r="D13" s="20"/>
      <c r="E13" s="20"/>
      <c r="F13" s="20"/>
      <c r="G13" s="20"/>
      <c r="H13" s="21"/>
      <c r="I13" s="21"/>
      <c r="J13" s="20"/>
      <c r="K13" s="22"/>
      <c r="L13" s="20"/>
      <c r="M13" s="20"/>
      <c r="N13" s="1" t="s">
        <v>43</v>
      </c>
      <c r="O13" s="17"/>
      <c r="Q13" s="48" t="s">
        <v>46</v>
      </c>
      <c r="R13" t="s">
        <v>47</v>
      </c>
    </row>
    <row r="14" spans="1:18" x14ac:dyDescent="0.25">
      <c r="A14" s="73" t="s">
        <v>20</v>
      </c>
      <c r="B14" s="76" t="s">
        <v>5</v>
      </c>
      <c r="C14" s="10"/>
      <c r="D14" s="11" t="s">
        <v>18</v>
      </c>
      <c r="E14" s="45"/>
      <c r="F14" s="11"/>
      <c r="G14" s="11"/>
      <c r="H14" s="12"/>
      <c r="I14" s="50"/>
      <c r="J14" s="11">
        <v>1E-4</v>
      </c>
      <c r="K14" s="13">
        <f>IF(D14="C",1,IF(D14="V",-1,0))</f>
        <v>-1</v>
      </c>
      <c r="L14" s="11">
        <f>K14*(I14-G14)</f>
        <v>0</v>
      </c>
      <c r="M14" s="15"/>
      <c r="N14" s="54">
        <f>N5+N7+N9+N11</f>
        <v>25.399999999999867</v>
      </c>
      <c r="O14" s="17">
        <f>O5+O7+O9+O11</f>
        <v>2.5399999999999867</v>
      </c>
    </row>
    <row r="15" spans="1:18" x14ac:dyDescent="0.25">
      <c r="A15" s="74"/>
      <c r="B15" s="77"/>
      <c r="C15" s="10"/>
      <c r="D15" s="11" t="s">
        <v>19</v>
      </c>
      <c r="E15" s="45"/>
      <c r="F15" s="45"/>
      <c r="G15" s="11"/>
      <c r="H15" s="12"/>
      <c r="I15" s="50"/>
      <c r="J15" s="11">
        <v>1E-4</v>
      </c>
      <c r="K15" s="13">
        <f>IF(D15="C",1,IF(D15="V",-1,0))</f>
        <v>1</v>
      </c>
      <c r="L15" s="11">
        <f>K15*(I15-G15)</f>
        <v>0</v>
      </c>
      <c r="M15" s="15"/>
      <c r="N15" s="14">
        <f>L15/J15</f>
        <v>0</v>
      </c>
      <c r="O15" s="17"/>
    </row>
    <row r="16" spans="1:18" x14ac:dyDescent="0.25">
      <c r="A16" s="74"/>
      <c r="B16" s="77"/>
      <c r="C16" s="10"/>
      <c r="D16" s="11" t="s">
        <v>18</v>
      </c>
      <c r="E16" s="45"/>
      <c r="F16" s="11"/>
      <c r="G16" s="11"/>
      <c r="H16" s="12"/>
      <c r="I16" s="50"/>
      <c r="J16" s="11">
        <v>1E-4</v>
      </c>
      <c r="K16" s="13">
        <f>IF(D16="C",1,IF(D16="V",-1,0))</f>
        <v>-1</v>
      </c>
      <c r="L16" s="11">
        <f>G16-H16</f>
        <v>0</v>
      </c>
      <c r="M16" s="15"/>
      <c r="N16" s="14">
        <f>L16/J16</f>
        <v>0</v>
      </c>
      <c r="O16" s="17"/>
    </row>
    <row r="17" spans="1:18" x14ac:dyDescent="0.25">
      <c r="A17" s="74"/>
      <c r="B17" s="77"/>
      <c r="C17" s="10"/>
      <c r="D17" s="11" t="s">
        <v>18</v>
      </c>
      <c r="E17" s="11"/>
      <c r="F17" s="11"/>
      <c r="G17" s="11"/>
      <c r="H17" s="12"/>
      <c r="I17" s="12"/>
      <c r="J17" s="11">
        <v>1E-4</v>
      </c>
      <c r="K17" s="13"/>
      <c r="L17" s="11"/>
      <c r="M17" s="15"/>
      <c r="N17" s="16"/>
      <c r="O17" s="17"/>
      <c r="Q17" t="s">
        <v>61</v>
      </c>
    </row>
    <row r="18" spans="1:18" x14ac:dyDescent="0.25">
      <c r="A18" s="74"/>
      <c r="B18" s="77"/>
      <c r="C18" s="10"/>
      <c r="D18" s="11" t="s">
        <v>18</v>
      </c>
      <c r="E18" s="11"/>
      <c r="F18" s="11"/>
      <c r="G18" s="11"/>
      <c r="H18" s="12"/>
      <c r="I18" s="12"/>
      <c r="J18" s="11">
        <v>1E-4</v>
      </c>
      <c r="K18" s="13"/>
      <c r="L18" s="11"/>
      <c r="M18" s="15"/>
      <c r="N18" s="16"/>
      <c r="O18" s="17"/>
      <c r="Q18" t="s">
        <v>62</v>
      </c>
      <c r="R18" t="s">
        <v>63</v>
      </c>
    </row>
    <row r="19" spans="1:18" x14ac:dyDescent="0.25">
      <c r="A19" s="75"/>
      <c r="B19" s="78"/>
      <c r="C19" s="10"/>
      <c r="D19" s="11" t="s">
        <v>18</v>
      </c>
      <c r="E19" s="11"/>
      <c r="F19" s="11"/>
      <c r="G19" s="11">
        <v>0</v>
      </c>
      <c r="H19" s="12">
        <v>0</v>
      </c>
      <c r="I19" s="12"/>
      <c r="J19" s="11">
        <v>1E-4</v>
      </c>
      <c r="K19" s="13">
        <f>IF(D19="C",1,IF(D19="V",-1,0))</f>
        <v>-1</v>
      </c>
      <c r="L19" s="11">
        <f>G19-H19</f>
        <v>0</v>
      </c>
      <c r="M19" s="23"/>
      <c r="N19" s="16"/>
      <c r="O19" s="17">
        <v>0</v>
      </c>
      <c r="Q19">
        <v>25.4</v>
      </c>
      <c r="R19">
        <v>2.54</v>
      </c>
    </row>
    <row r="20" spans="1:18" x14ac:dyDescent="0.25">
      <c r="A20" s="18"/>
      <c r="B20" s="19"/>
      <c r="C20" s="10"/>
      <c r="D20" s="20"/>
      <c r="E20" s="20"/>
      <c r="F20" s="20"/>
      <c r="G20" s="20"/>
      <c r="H20" s="21"/>
      <c r="I20" s="21"/>
      <c r="J20" s="20"/>
      <c r="K20" s="22"/>
      <c r="L20" s="20"/>
      <c r="M20" s="1"/>
      <c r="N20" s="1" t="s">
        <v>43</v>
      </c>
      <c r="O20" s="1">
        <f>SUM(O14:O19)</f>
        <v>2.5399999999999867</v>
      </c>
    </row>
    <row r="21" spans="1:18" x14ac:dyDescent="0.25">
      <c r="A21" s="18"/>
      <c r="B21" s="19"/>
      <c r="C21" s="10"/>
      <c r="D21" s="20"/>
      <c r="E21" s="20"/>
      <c r="F21" s="20"/>
      <c r="G21" s="43"/>
      <c r="H21" s="43" t="s">
        <v>35</v>
      </c>
      <c r="I21" s="43"/>
      <c r="J21" s="20"/>
      <c r="K21" s="22"/>
      <c r="L21" s="20"/>
      <c r="M21" s="1"/>
      <c r="N21" s="1"/>
      <c r="O21" s="1"/>
      <c r="Q21" t="s">
        <v>64</v>
      </c>
      <c r="R21">
        <v>17</v>
      </c>
    </row>
    <row r="22" spans="1:18" x14ac:dyDescent="0.25">
      <c r="A22" s="18"/>
      <c r="B22" s="19"/>
      <c r="C22" s="10"/>
      <c r="D22" s="20"/>
      <c r="E22" s="20"/>
      <c r="F22" s="20"/>
      <c r="G22" s="11"/>
      <c r="H22" s="12"/>
      <c r="I22" s="12"/>
      <c r="J22" s="20"/>
      <c r="K22" s="22"/>
      <c r="L22" s="20"/>
      <c r="M22" s="1"/>
      <c r="N22" s="1"/>
      <c r="O22" s="1"/>
    </row>
    <row r="23" spans="1:18" x14ac:dyDescent="0.25">
      <c r="A23" s="18"/>
      <c r="B23" s="19"/>
      <c r="C23" s="10"/>
      <c r="D23" s="20"/>
      <c r="E23" s="20"/>
      <c r="F23" s="20"/>
      <c r="G23" s="20"/>
      <c r="H23" s="21"/>
      <c r="I23" s="21"/>
      <c r="J23" s="20"/>
      <c r="K23" s="22"/>
      <c r="L23" s="20"/>
      <c r="M23" s="1"/>
      <c r="N23" s="1"/>
      <c r="O23" s="1"/>
    </row>
    <row r="24" spans="1:18" x14ac:dyDescent="0.25">
      <c r="A24" s="73">
        <v>13</v>
      </c>
      <c r="B24" s="76" t="s">
        <v>6</v>
      </c>
      <c r="C24" s="10"/>
      <c r="D24" s="11" t="s">
        <v>19</v>
      </c>
      <c r="E24" s="11"/>
      <c r="F24" s="11"/>
      <c r="G24" s="11">
        <v>0</v>
      </c>
      <c r="H24" s="12">
        <v>0</v>
      </c>
      <c r="I24" s="12"/>
      <c r="J24" s="11">
        <v>0.01</v>
      </c>
      <c r="K24" s="13">
        <f>IF(D24="C",1,IF(D24="V",-1,0))</f>
        <v>1</v>
      </c>
      <c r="L24" s="11">
        <v>70</v>
      </c>
      <c r="M24" s="15"/>
      <c r="N24" s="16"/>
      <c r="O24" s="17">
        <v>0</v>
      </c>
    </row>
    <row r="25" spans="1:18" x14ac:dyDescent="0.25">
      <c r="A25" s="74"/>
      <c r="B25" s="77"/>
      <c r="C25" s="10"/>
      <c r="D25" s="11" t="s">
        <v>19</v>
      </c>
      <c r="E25" s="11"/>
      <c r="F25" s="11"/>
      <c r="G25" s="11">
        <v>0</v>
      </c>
      <c r="H25" s="12">
        <v>0</v>
      </c>
      <c r="I25" s="12"/>
      <c r="J25" s="11">
        <v>0.01</v>
      </c>
      <c r="K25" s="13">
        <f>IF(D25="C",1,IF(D25="V",-1,0))</f>
        <v>1</v>
      </c>
      <c r="L25" s="11">
        <v>70</v>
      </c>
      <c r="M25" s="15"/>
      <c r="N25" s="16"/>
      <c r="O25" s="17">
        <v>0</v>
      </c>
    </row>
    <row r="26" spans="1:18" x14ac:dyDescent="0.25">
      <c r="A26" s="74"/>
      <c r="B26" s="77"/>
      <c r="C26" s="10"/>
      <c r="D26" s="11" t="s">
        <v>19</v>
      </c>
      <c r="E26" s="11"/>
      <c r="F26" s="11"/>
      <c r="G26" s="11">
        <v>0</v>
      </c>
      <c r="H26" s="12">
        <v>0</v>
      </c>
      <c r="I26" s="12"/>
      <c r="J26" s="11">
        <v>0.01</v>
      </c>
      <c r="K26" s="13">
        <f>IF(D26="C",1,IF(D26="V",-1,0))</f>
        <v>1</v>
      </c>
      <c r="L26" s="11">
        <v>70</v>
      </c>
      <c r="M26" s="15"/>
      <c r="N26" s="16"/>
      <c r="O26" s="17">
        <v>0</v>
      </c>
    </row>
    <row r="27" spans="1:18" x14ac:dyDescent="0.25">
      <c r="A27" s="75"/>
      <c r="B27" s="78"/>
      <c r="C27" s="10"/>
      <c r="D27" s="11" t="s">
        <v>18</v>
      </c>
      <c r="E27" s="11"/>
      <c r="F27" s="11"/>
      <c r="G27" s="11">
        <v>0</v>
      </c>
      <c r="H27" s="12">
        <v>0</v>
      </c>
      <c r="I27" s="12"/>
      <c r="J27" s="11">
        <v>0.01</v>
      </c>
      <c r="K27" s="13">
        <f>IF(D27="C",1,IF(D27="V",-1,0))</f>
        <v>-1</v>
      </c>
      <c r="L27" s="11">
        <v>70</v>
      </c>
      <c r="M27" s="23"/>
      <c r="N27" s="16"/>
      <c r="O27" s="17">
        <v>0</v>
      </c>
    </row>
    <row r="28" spans="1:18" x14ac:dyDescent="0.25">
      <c r="A28" s="18"/>
      <c r="B28" s="19"/>
      <c r="C28" s="10"/>
      <c r="D28" s="20"/>
      <c r="E28" s="20"/>
      <c r="F28" s="20"/>
      <c r="G28" s="20"/>
      <c r="H28" s="21"/>
      <c r="I28" s="21"/>
      <c r="J28" s="20"/>
      <c r="K28" s="22"/>
      <c r="L28" s="20"/>
      <c r="M28" s="1"/>
      <c r="N28" s="1"/>
      <c r="O28" s="1"/>
    </row>
    <row r="29" spans="1:18" x14ac:dyDescent="0.25">
      <c r="A29" s="24"/>
      <c r="B29" s="79" t="s">
        <v>21</v>
      </c>
      <c r="C29" s="10"/>
      <c r="D29" s="11" t="s">
        <v>19</v>
      </c>
      <c r="E29" s="11"/>
      <c r="F29" s="11"/>
      <c r="G29" s="11">
        <v>0</v>
      </c>
      <c r="H29" s="12">
        <v>0</v>
      </c>
      <c r="I29" s="12"/>
      <c r="J29" s="11">
        <v>0.1</v>
      </c>
      <c r="K29" s="13">
        <f>IF(D29="C",1,IF(D29="V",-1,0))</f>
        <v>1</v>
      </c>
      <c r="L29" s="11">
        <v>70</v>
      </c>
      <c r="M29" s="15"/>
      <c r="N29" s="16"/>
      <c r="O29" s="17">
        <v>0</v>
      </c>
    </row>
    <row r="30" spans="1:18" x14ac:dyDescent="0.25">
      <c r="A30" s="24"/>
      <c r="B30" s="80"/>
      <c r="C30" s="10"/>
      <c r="D30" s="11" t="s">
        <v>18</v>
      </c>
      <c r="E30" s="11"/>
      <c r="F30" s="11"/>
      <c r="G30" s="11">
        <v>0</v>
      </c>
      <c r="H30" s="12">
        <v>0</v>
      </c>
      <c r="I30" s="12"/>
      <c r="J30" s="11">
        <v>0.1</v>
      </c>
      <c r="K30" s="13">
        <f>IF(D30="C",1,IF(D30="V",-1,0))</f>
        <v>-1</v>
      </c>
      <c r="L30" s="11">
        <v>70</v>
      </c>
      <c r="M30" s="15"/>
      <c r="N30" s="16"/>
      <c r="O30" s="17">
        <v>0</v>
      </c>
    </row>
    <row r="31" spans="1:18" x14ac:dyDescent="0.25">
      <c r="A31" s="24"/>
      <c r="B31" s="80"/>
      <c r="C31" s="10"/>
      <c r="D31" s="11" t="s">
        <v>18</v>
      </c>
      <c r="E31" s="11"/>
      <c r="F31" s="11"/>
      <c r="G31" s="11">
        <v>0</v>
      </c>
      <c r="H31" s="12">
        <v>0</v>
      </c>
      <c r="I31" s="12"/>
      <c r="J31" s="11">
        <v>0.1</v>
      </c>
      <c r="K31" s="13">
        <f>IF(D31="C",1,IF(D31="V",-1,0))</f>
        <v>-1</v>
      </c>
      <c r="L31" s="11">
        <v>70</v>
      </c>
      <c r="M31" s="15"/>
      <c r="N31" s="16"/>
      <c r="O31" s="17">
        <v>0</v>
      </c>
    </row>
    <row r="32" spans="1:18" x14ac:dyDescent="0.25">
      <c r="A32" s="24"/>
      <c r="B32" s="81"/>
      <c r="C32" s="10"/>
      <c r="D32" s="11" t="s">
        <v>19</v>
      </c>
      <c r="E32" s="11"/>
      <c r="F32" s="11"/>
      <c r="G32" s="11">
        <v>0</v>
      </c>
      <c r="H32" s="12">
        <v>0</v>
      </c>
      <c r="I32" s="12"/>
      <c r="J32" s="11">
        <v>0.1</v>
      </c>
      <c r="K32" s="13">
        <f>IF(D32="C",1,IF(D32="V",-1,0))</f>
        <v>1</v>
      </c>
      <c r="L32" s="11">
        <v>70</v>
      </c>
      <c r="M32" s="23"/>
      <c r="N32" s="16"/>
      <c r="O32" s="17">
        <v>0</v>
      </c>
    </row>
    <row r="33" spans="1:17" ht="30" x14ac:dyDescent="0.25">
      <c r="A33" s="25" t="s">
        <v>22</v>
      </c>
      <c r="B33" s="25"/>
      <c r="C33" s="8"/>
      <c r="D33" s="26" t="s">
        <v>23</v>
      </c>
      <c r="E33" s="26"/>
      <c r="F33" s="26"/>
      <c r="G33" s="27"/>
      <c r="H33" s="28"/>
      <c r="I33" s="28"/>
      <c r="J33" s="29" t="s">
        <v>0</v>
      </c>
      <c r="K33" s="30"/>
      <c r="L33" s="31"/>
      <c r="M33" s="32" t="s">
        <v>24</v>
      </c>
      <c r="N33" s="33">
        <f>SUM(N5:N32)</f>
        <v>50.799999999999734</v>
      </c>
      <c r="O33" s="8"/>
    </row>
    <row r="34" spans="1:17" ht="15.75" x14ac:dyDescent="0.25">
      <c r="A34" s="34" t="s">
        <v>25</v>
      </c>
      <c r="B34" s="35">
        <f ca="1">NOW()</f>
        <v>44186.619478472225</v>
      </c>
      <c r="C34" s="8"/>
      <c r="D34" s="36"/>
      <c r="E34" s="36"/>
      <c r="F34" s="36"/>
      <c r="G34" s="37" t="s">
        <v>26</v>
      </c>
      <c r="H34" s="30"/>
      <c r="I34" s="30"/>
      <c r="J34" s="38">
        <v>1432.68</v>
      </c>
      <c r="K34" s="30"/>
      <c r="L34" s="30"/>
      <c r="M34" s="39"/>
      <c r="N34" s="40"/>
      <c r="O34" s="8"/>
    </row>
    <row r="35" spans="1:17" ht="15.75" x14ac:dyDescent="0.25">
      <c r="A35" s="8"/>
      <c r="B35" s="8"/>
      <c r="C35" s="8"/>
      <c r="D35" s="82" t="s">
        <v>27</v>
      </c>
      <c r="E35" s="51"/>
      <c r="F35" s="51"/>
      <c r="G35" s="72" t="s">
        <v>28</v>
      </c>
      <c r="H35" s="72"/>
      <c r="I35" s="72"/>
      <c r="J35" s="72"/>
      <c r="K35" s="72"/>
      <c r="L35" s="72"/>
      <c r="M35" s="72"/>
      <c r="N35" s="72"/>
      <c r="O35" s="72"/>
    </row>
    <row r="36" spans="1:17" ht="15.75" x14ac:dyDescent="0.25">
      <c r="A36" s="8"/>
      <c r="B36" s="41" t="s">
        <v>29</v>
      </c>
      <c r="C36" s="8"/>
      <c r="D36" s="82"/>
      <c r="E36" s="51"/>
      <c r="F36" s="51"/>
      <c r="G36" s="72"/>
      <c r="H36" s="72"/>
      <c r="I36" s="72"/>
      <c r="J36" s="72"/>
      <c r="K36" s="72"/>
      <c r="L36" s="72"/>
      <c r="M36" s="72"/>
      <c r="N36" s="72"/>
      <c r="O36" s="72"/>
    </row>
    <row r="37" spans="1:17" ht="15.75" x14ac:dyDescent="0.25">
      <c r="A37" s="8"/>
      <c r="B37" s="8"/>
      <c r="C37" s="8"/>
      <c r="D37" s="36"/>
      <c r="E37" s="36"/>
      <c r="F37" s="36"/>
      <c r="G37" s="72" t="s">
        <v>30</v>
      </c>
      <c r="H37" s="72"/>
      <c r="I37" s="72"/>
      <c r="J37" s="72"/>
      <c r="K37" s="72"/>
      <c r="L37" s="72"/>
      <c r="M37" s="72"/>
      <c r="N37" s="72"/>
    </row>
    <row r="38" spans="1:17" ht="15.75" x14ac:dyDescent="0.25">
      <c r="A38" s="8"/>
      <c r="B38" s="8"/>
      <c r="C38" s="8"/>
      <c r="D38" s="36"/>
      <c r="E38" s="36"/>
      <c r="F38" s="36"/>
      <c r="G38" s="72" t="s">
        <v>31</v>
      </c>
      <c r="H38" s="72"/>
      <c r="I38" s="72"/>
      <c r="J38" s="72"/>
      <c r="K38" s="72"/>
      <c r="L38" s="72"/>
      <c r="M38" s="72"/>
      <c r="N38" s="72"/>
    </row>
    <row r="39" spans="1:17" ht="15.75" x14ac:dyDescent="0.25">
      <c r="A39" s="8"/>
      <c r="B39" s="8"/>
      <c r="C39" s="8"/>
      <c r="D39" s="36"/>
      <c r="E39" s="36"/>
      <c r="F39" s="36"/>
      <c r="G39" s="40"/>
      <c r="H39" s="40"/>
      <c r="I39" s="40"/>
      <c r="J39" s="40"/>
      <c r="K39" s="40"/>
      <c r="L39" s="30"/>
      <c r="M39" s="30"/>
      <c r="N39" s="30"/>
    </row>
    <row r="40" spans="1:17" ht="15.75" x14ac:dyDescent="0.25">
      <c r="A40" s="8"/>
      <c r="B40" s="8"/>
      <c r="C40" s="8"/>
      <c r="D40" s="36"/>
      <c r="E40" s="36"/>
      <c r="F40" s="36"/>
      <c r="G40" s="40"/>
      <c r="H40" s="40"/>
      <c r="I40" s="40"/>
      <c r="J40" s="40"/>
      <c r="K40" s="40"/>
      <c r="L40" s="30"/>
      <c r="M40" s="30"/>
      <c r="N40" s="30"/>
      <c r="P40" s="30"/>
      <c r="Q40" s="30"/>
    </row>
    <row r="41" spans="1:17" ht="15.75" x14ac:dyDescent="0.25">
      <c r="A41" s="8"/>
      <c r="B41" s="8"/>
      <c r="C41" s="8"/>
      <c r="D41" s="36"/>
      <c r="E41" s="36"/>
      <c r="F41" s="36"/>
      <c r="G41" s="40"/>
      <c r="H41" s="40"/>
      <c r="I41" s="40"/>
      <c r="J41" s="40"/>
      <c r="K41" s="40"/>
      <c r="L41" s="30"/>
      <c r="M41" s="30"/>
      <c r="N41" s="30"/>
      <c r="P41" s="30"/>
      <c r="Q41" s="30"/>
    </row>
    <row r="42" spans="1:17" ht="15.75" x14ac:dyDescent="0.25">
      <c r="A42" s="8"/>
      <c r="B42" s="8"/>
      <c r="C42" s="8"/>
      <c r="D42" s="36"/>
      <c r="E42" s="36"/>
      <c r="F42" s="36"/>
      <c r="G42" s="40"/>
      <c r="H42" s="40"/>
      <c r="I42" s="40"/>
      <c r="J42" s="40"/>
      <c r="K42" s="40"/>
      <c r="L42" s="30"/>
      <c r="M42" s="30"/>
      <c r="N42" s="30"/>
      <c r="P42" s="30"/>
      <c r="Q42" s="30"/>
    </row>
    <row r="43" spans="1:17" ht="15.75" x14ac:dyDescent="0.25">
      <c r="A43" s="8"/>
      <c r="B43" s="8"/>
      <c r="C43" s="8"/>
      <c r="D43" s="36"/>
      <c r="E43" s="36"/>
      <c r="F43" s="36"/>
      <c r="G43" s="40"/>
      <c r="H43" s="40"/>
      <c r="I43" s="40"/>
      <c r="J43" s="40"/>
      <c r="K43" s="40"/>
      <c r="L43" s="30"/>
      <c r="M43" s="30"/>
      <c r="N43" s="30"/>
      <c r="P43" s="30"/>
      <c r="Q43" s="30"/>
    </row>
    <row r="44" spans="1:17" x14ac:dyDescent="0.25">
      <c r="D44" s="42"/>
      <c r="E44" s="42"/>
      <c r="F44" s="42"/>
      <c r="G44" s="30"/>
      <c r="H44" s="30"/>
      <c r="I44" s="30"/>
      <c r="J44" s="30"/>
      <c r="K44" s="30"/>
      <c r="L44" s="30"/>
      <c r="M44" s="30"/>
      <c r="N44" s="30"/>
    </row>
    <row r="45" spans="1:17" ht="14.25" customHeight="1" x14ac:dyDescent="0.25">
      <c r="D45" s="42"/>
      <c r="E45" s="42"/>
      <c r="F45" s="42"/>
      <c r="G45" s="30"/>
      <c r="H45" s="30"/>
      <c r="I45" s="30"/>
      <c r="J45" s="30"/>
      <c r="K45" s="30"/>
      <c r="L45" s="30"/>
      <c r="M45" s="30"/>
      <c r="N45" s="30"/>
    </row>
  </sheetData>
  <mergeCells count="14">
    <mergeCell ref="A14:A19"/>
    <mergeCell ref="B14:B19"/>
    <mergeCell ref="A3:A4"/>
    <mergeCell ref="B3:B4"/>
    <mergeCell ref="G3:K3"/>
    <mergeCell ref="A5:A12"/>
    <mergeCell ref="B5:B12"/>
    <mergeCell ref="G38:N38"/>
    <mergeCell ref="A24:A27"/>
    <mergeCell ref="B24:B27"/>
    <mergeCell ref="B29:B32"/>
    <mergeCell ref="D35:D36"/>
    <mergeCell ref="G35:O36"/>
    <mergeCell ref="G37:N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B3" workbookViewId="0">
      <selection activeCell="Q17" sqref="Q17:R21"/>
    </sheetView>
  </sheetViews>
  <sheetFormatPr baseColWidth="10" defaultRowHeight="15" x14ac:dyDescent="0.25"/>
  <cols>
    <col min="1" max="1" width="11.7109375" customWidth="1"/>
    <col min="2" max="2" width="12" customWidth="1"/>
    <col min="3" max="3" width="4" customWidth="1"/>
    <col min="4" max="6" width="12.140625" customWidth="1"/>
    <col min="10" max="10" width="11.85546875" bestFit="1" customWidth="1"/>
    <col min="16" max="16" width="5.7109375" customWidth="1"/>
  </cols>
  <sheetData>
    <row r="2" spans="1:18" x14ac:dyDescent="0.25">
      <c r="A2" s="2" t="s">
        <v>7</v>
      </c>
      <c r="B2" t="s">
        <v>44</v>
      </c>
      <c r="D2" s="3" t="s">
        <v>45</v>
      </c>
      <c r="E2" s="3"/>
      <c r="F2" s="3"/>
      <c r="G2" s="4"/>
      <c r="H2" s="5"/>
      <c r="I2" s="5"/>
      <c r="J2" s="5"/>
      <c r="K2" s="5"/>
      <c r="L2" s="5"/>
      <c r="M2" s="5"/>
      <c r="N2" s="5"/>
    </row>
    <row r="3" spans="1:18" ht="30" x14ac:dyDescent="0.25">
      <c r="A3" s="83" t="s">
        <v>8</v>
      </c>
      <c r="B3" s="85" t="s">
        <v>33</v>
      </c>
      <c r="D3" s="6" t="s">
        <v>9</v>
      </c>
      <c r="E3" s="44"/>
      <c r="F3" s="44"/>
      <c r="G3" s="87" t="s">
        <v>10</v>
      </c>
      <c r="H3" s="88"/>
      <c r="I3" s="88"/>
      <c r="J3" s="88"/>
      <c r="K3" s="88"/>
      <c r="L3" s="6" t="s">
        <v>11</v>
      </c>
      <c r="M3" s="6" t="s">
        <v>3</v>
      </c>
      <c r="N3" s="6" t="s">
        <v>12</v>
      </c>
      <c r="O3" s="7" t="s">
        <v>32</v>
      </c>
    </row>
    <row r="4" spans="1:18" ht="60" x14ac:dyDescent="0.25">
      <c r="A4" s="84"/>
      <c r="B4" s="86"/>
      <c r="C4" s="8"/>
      <c r="D4" s="9" t="s">
        <v>13</v>
      </c>
      <c r="E4" s="9" t="s">
        <v>36</v>
      </c>
      <c r="F4" s="9" t="s">
        <v>37</v>
      </c>
      <c r="G4" s="9" t="s">
        <v>1</v>
      </c>
      <c r="H4" s="9" t="s">
        <v>14</v>
      </c>
      <c r="I4" s="9" t="s">
        <v>38</v>
      </c>
      <c r="J4" s="9" t="s">
        <v>15</v>
      </c>
      <c r="K4" s="9" t="s">
        <v>2</v>
      </c>
      <c r="L4" s="9" t="s">
        <v>34</v>
      </c>
      <c r="M4" s="9" t="s">
        <v>9</v>
      </c>
      <c r="N4" s="9" t="s">
        <v>16</v>
      </c>
      <c r="O4" s="9" t="s">
        <v>17</v>
      </c>
    </row>
    <row r="5" spans="1:18" x14ac:dyDescent="0.25">
      <c r="A5" s="76">
        <v>32</v>
      </c>
      <c r="B5" s="76" t="s">
        <v>4</v>
      </c>
      <c r="C5" s="10"/>
      <c r="D5" s="11" t="s">
        <v>19</v>
      </c>
      <c r="E5" s="45"/>
      <c r="F5" s="45"/>
      <c r="G5" s="11">
        <v>1.09161</v>
      </c>
      <c r="H5" s="12">
        <v>1.09104</v>
      </c>
      <c r="I5" s="50">
        <v>1.0910299999999999</v>
      </c>
      <c r="J5" s="11">
        <v>1E-4</v>
      </c>
      <c r="K5" s="13">
        <f t="shared" ref="K5:K12" si="0">IF(D5="C",1,IF(D5="V",-1,0))</f>
        <v>1</v>
      </c>
      <c r="L5" s="11">
        <f>I5-G5</f>
        <v>-5.8000000000002494E-4</v>
      </c>
      <c r="M5" s="47" t="s">
        <v>40</v>
      </c>
      <c r="N5" s="14">
        <f>L5/J5</f>
        <v>-5.8000000000002494</v>
      </c>
      <c r="O5" s="17">
        <f>N5/10</f>
        <v>-0.58000000000002494</v>
      </c>
      <c r="Q5" s="46" t="s">
        <v>39</v>
      </c>
    </row>
    <row r="6" spans="1:18" x14ac:dyDescent="0.25">
      <c r="A6" s="77"/>
      <c r="B6" s="77"/>
      <c r="C6" s="10"/>
      <c r="D6" s="11" t="s">
        <v>18</v>
      </c>
      <c r="E6" s="45"/>
      <c r="F6" s="45"/>
      <c r="G6" s="11">
        <v>1.09074</v>
      </c>
      <c r="H6" s="12">
        <v>1.0919700000000001</v>
      </c>
      <c r="I6" s="50">
        <v>1.0902499999999999</v>
      </c>
      <c r="J6" s="11">
        <v>1E-4</v>
      </c>
      <c r="K6" s="13">
        <f t="shared" si="0"/>
        <v>-1</v>
      </c>
      <c r="L6" s="11">
        <f>(I6-G6)*K6</f>
        <v>4.9000000000010147E-4</v>
      </c>
      <c r="M6" s="46" t="s">
        <v>39</v>
      </c>
      <c r="N6" s="14">
        <f t="shared" ref="N6:N8" si="1">L6/J6</f>
        <v>4.9000000000010147</v>
      </c>
      <c r="O6" s="17">
        <f t="shared" ref="O6:O8" si="2">N6/10</f>
        <v>0.49000000000010147</v>
      </c>
      <c r="Q6" s="47" t="s">
        <v>40</v>
      </c>
    </row>
    <row r="7" spans="1:18" x14ac:dyDescent="0.25">
      <c r="A7" s="77"/>
      <c r="B7" s="77"/>
      <c r="C7" s="10"/>
      <c r="D7" s="11" t="s">
        <v>18</v>
      </c>
      <c r="E7" s="45"/>
      <c r="F7" s="45"/>
      <c r="G7" s="11">
        <v>1.0901700000000001</v>
      </c>
      <c r="H7" s="12">
        <v>1.0916300000000001</v>
      </c>
      <c r="I7" s="50">
        <v>1.09165</v>
      </c>
      <c r="J7" s="11">
        <v>1E-4</v>
      </c>
      <c r="K7" s="13">
        <f t="shared" si="0"/>
        <v>-1</v>
      </c>
      <c r="L7" s="11">
        <f t="shared" ref="L7:L12" si="3">(I7-G7)*K7</f>
        <v>-1.4799999999999258E-3</v>
      </c>
      <c r="M7" s="47" t="s">
        <v>40</v>
      </c>
      <c r="N7" s="14">
        <f t="shared" si="1"/>
        <v>-14.799999999999258</v>
      </c>
      <c r="O7" s="17">
        <f t="shared" si="2"/>
        <v>-1.4799999999999258</v>
      </c>
      <c r="Q7" s="49" t="s">
        <v>42</v>
      </c>
    </row>
    <row r="8" spans="1:18" x14ac:dyDescent="0.25">
      <c r="A8" s="77"/>
      <c r="B8" s="77"/>
      <c r="C8" s="10"/>
      <c r="D8" s="11" t="s">
        <v>19</v>
      </c>
      <c r="E8" s="45"/>
      <c r="F8" s="45"/>
      <c r="G8" s="11">
        <v>1.0919300000000001</v>
      </c>
      <c r="H8" s="12">
        <v>1.09073</v>
      </c>
      <c r="I8" s="50">
        <v>1.09202</v>
      </c>
      <c r="J8" s="11">
        <v>1E-4</v>
      </c>
      <c r="K8" s="13">
        <f t="shared" si="0"/>
        <v>1</v>
      </c>
      <c r="L8" s="11">
        <f t="shared" si="3"/>
        <v>8.9999999999923475E-5</v>
      </c>
      <c r="M8" s="46" t="s">
        <v>39</v>
      </c>
      <c r="N8" s="14">
        <f t="shared" si="1"/>
        <v>0.89999999999923475</v>
      </c>
      <c r="O8" s="17">
        <f t="shared" si="2"/>
        <v>8.9999999999923475E-2</v>
      </c>
      <c r="Q8" s="48" t="s">
        <v>41</v>
      </c>
    </row>
    <row r="9" spans="1:18" x14ac:dyDescent="0.25">
      <c r="A9" s="77"/>
      <c r="B9" s="77"/>
      <c r="C9" s="10"/>
      <c r="D9" s="11" t="s">
        <v>18</v>
      </c>
      <c r="E9" s="45"/>
      <c r="F9" s="11"/>
      <c r="G9" s="11"/>
      <c r="H9" s="12"/>
      <c r="I9" s="50"/>
      <c r="J9" s="11">
        <v>1E-4</v>
      </c>
      <c r="K9" s="13">
        <f t="shared" si="0"/>
        <v>-1</v>
      </c>
      <c r="L9" s="11">
        <f t="shared" si="3"/>
        <v>0</v>
      </c>
      <c r="M9" s="16"/>
      <c r="N9" s="14"/>
      <c r="O9" s="17"/>
      <c r="Q9" s="16"/>
    </row>
    <row r="10" spans="1:18" x14ac:dyDescent="0.25">
      <c r="A10" s="77"/>
      <c r="B10" s="77"/>
      <c r="C10" s="10"/>
      <c r="D10" s="11" t="s">
        <v>19</v>
      </c>
      <c r="E10" s="45"/>
      <c r="F10" s="11"/>
      <c r="G10" s="11"/>
      <c r="H10" s="12"/>
      <c r="I10" s="12"/>
      <c r="J10" s="11">
        <v>1E-4</v>
      </c>
      <c r="K10" s="13">
        <f t="shared" si="0"/>
        <v>1</v>
      </c>
      <c r="L10" s="11">
        <f t="shared" si="3"/>
        <v>0</v>
      </c>
      <c r="M10" s="16"/>
      <c r="N10" s="14"/>
      <c r="O10" s="17"/>
    </row>
    <row r="11" spans="1:18" x14ac:dyDescent="0.25">
      <c r="A11" s="77"/>
      <c r="B11" s="77"/>
      <c r="C11" s="10"/>
      <c r="D11" s="11" t="s">
        <v>18</v>
      </c>
      <c r="E11" s="11"/>
      <c r="F11" s="11"/>
      <c r="G11" s="11"/>
      <c r="H11" s="12"/>
      <c r="I11" s="50"/>
      <c r="J11" s="11">
        <v>1E-4</v>
      </c>
      <c r="K11" s="13">
        <f t="shared" si="0"/>
        <v>-1</v>
      </c>
      <c r="L11" s="11">
        <f t="shared" si="3"/>
        <v>0</v>
      </c>
      <c r="M11" s="16"/>
      <c r="N11" s="14"/>
      <c r="O11" s="17"/>
      <c r="Q11">
        <v>1.09552</v>
      </c>
    </row>
    <row r="12" spans="1:18" ht="15.75" customHeight="1" x14ac:dyDescent="0.25">
      <c r="A12" s="78"/>
      <c r="B12" s="78"/>
      <c r="C12" s="10"/>
      <c r="D12" s="11" t="s">
        <v>19</v>
      </c>
      <c r="E12" s="11"/>
      <c r="F12" s="11"/>
      <c r="G12" s="11"/>
      <c r="H12" s="12"/>
      <c r="I12" s="12"/>
      <c r="J12" s="11">
        <v>1E-4</v>
      </c>
      <c r="K12" s="13">
        <f t="shared" si="0"/>
        <v>1</v>
      </c>
      <c r="L12" s="11">
        <f t="shared" si="3"/>
        <v>0</v>
      </c>
      <c r="M12" s="15"/>
      <c r="N12" s="14">
        <f t="shared" ref="N12" si="4">-L12/J12</f>
        <v>0</v>
      </c>
      <c r="O12" s="17"/>
      <c r="Q12">
        <v>1.09484</v>
      </c>
    </row>
    <row r="13" spans="1:18" x14ac:dyDescent="0.25">
      <c r="A13" s="18"/>
      <c r="B13" s="19"/>
      <c r="C13" s="10"/>
      <c r="D13" s="20"/>
      <c r="E13" s="20"/>
      <c r="F13" s="20"/>
      <c r="G13" s="20"/>
      <c r="H13" s="21"/>
      <c r="I13" s="21"/>
      <c r="J13" s="20"/>
      <c r="K13" s="22"/>
      <c r="L13" s="20"/>
      <c r="M13" s="20"/>
      <c r="N13" s="1" t="s">
        <v>43</v>
      </c>
      <c r="O13" s="17"/>
      <c r="Q13" s="48" t="s">
        <v>46</v>
      </c>
      <c r="R13" t="s">
        <v>47</v>
      </c>
    </row>
    <row r="14" spans="1:18" x14ac:dyDescent="0.25">
      <c r="A14" s="73" t="s">
        <v>20</v>
      </c>
      <c r="B14" s="76" t="s">
        <v>5</v>
      </c>
      <c r="C14" s="10"/>
      <c r="D14" s="11" t="s">
        <v>18</v>
      </c>
      <c r="E14" s="45"/>
      <c r="F14" s="11"/>
      <c r="G14" s="11"/>
      <c r="H14" s="12"/>
      <c r="I14" s="50"/>
      <c r="J14" s="11">
        <v>1E-4</v>
      </c>
      <c r="K14" s="13">
        <f>IF(D14="C",1,IF(D14="V",-1,0))</f>
        <v>-1</v>
      </c>
      <c r="L14" s="11">
        <f>K14*(I14-G14)</f>
        <v>0</v>
      </c>
      <c r="M14" s="15"/>
      <c r="N14" s="54">
        <f>N5+N6+N7+N8</f>
        <v>-14.799999999999258</v>
      </c>
      <c r="O14" s="17">
        <f>O5+O6+O7+O8</f>
        <v>-1.4799999999999258</v>
      </c>
    </row>
    <row r="15" spans="1:18" x14ac:dyDescent="0.25">
      <c r="A15" s="74"/>
      <c r="B15" s="77"/>
      <c r="C15" s="10"/>
      <c r="D15" s="11" t="s">
        <v>19</v>
      </c>
      <c r="E15" s="45"/>
      <c r="F15" s="45"/>
      <c r="G15" s="11"/>
      <c r="H15" s="12"/>
      <c r="I15" s="50"/>
      <c r="J15" s="11">
        <v>1E-4</v>
      </c>
      <c r="K15" s="13">
        <f>IF(D15="C",1,IF(D15="V",-1,0))</f>
        <v>1</v>
      </c>
      <c r="L15" s="11">
        <f>K15*(I15-G15)</f>
        <v>0</v>
      </c>
      <c r="M15" s="15"/>
      <c r="N15" s="14">
        <f>L15/J15</f>
        <v>0</v>
      </c>
      <c r="O15" s="17"/>
    </row>
    <row r="16" spans="1:18" x14ac:dyDescent="0.25">
      <c r="A16" s="74"/>
      <c r="B16" s="77"/>
      <c r="C16" s="10"/>
      <c r="D16" s="11" t="s">
        <v>18</v>
      </c>
      <c r="E16" s="45"/>
      <c r="F16" s="11"/>
      <c r="G16" s="11"/>
      <c r="H16" s="12"/>
      <c r="I16" s="50"/>
      <c r="J16" s="11">
        <v>1E-4</v>
      </c>
      <c r="K16" s="13">
        <f>IF(D16="C",1,IF(D16="V",-1,0))</f>
        <v>-1</v>
      </c>
      <c r="L16" s="11">
        <f>G16-H16</f>
        <v>0</v>
      </c>
      <c r="M16" s="15"/>
      <c r="N16" s="14">
        <f>L16/J16</f>
        <v>0</v>
      </c>
      <c r="O16" s="17"/>
    </row>
    <row r="17" spans="1:18" x14ac:dyDescent="0.25">
      <c r="A17" s="74"/>
      <c r="B17" s="77"/>
      <c r="C17" s="10"/>
      <c r="D17" s="11" t="s">
        <v>18</v>
      </c>
      <c r="E17" s="11"/>
      <c r="F17" s="11"/>
      <c r="G17" s="11"/>
      <c r="H17" s="12"/>
      <c r="I17" s="12"/>
      <c r="J17" s="11">
        <v>1E-4</v>
      </c>
      <c r="K17" s="13"/>
      <c r="L17" s="11"/>
      <c r="M17" s="15"/>
      <c r="N17" s="55"/>
      <c r="O17" s="17"/>
      <c r="Q17" t="s">
        <v>61</v>
      </c>
    </row>
    <row r="18" spans="1:18" x14ac:dyDescent="0.25">
      <c r="A18" s="74"/>
      <c r="B18" s="77"/>
      <c r="C18" s="10"/>
      <c r="D18" s="11" t="s">
        <v>18</v>
      </c>
      <c r="E18" s="11"/>
      <c r="F18" s="11"/>
      <c r="G18" s="11"/>
      <c r="H18" s="12"/>
      <c r="I18" s="12"/>
      <c r="J18" s="11">
        <v>1E-4</v>
      </c>
      <c r="K18" s="13"/>
      <c r="L18" s="11"/>
      <c r="M18" s="15"/>
      <c r="N18" s="16"/>
      <c r="O18" s="17"/>
      <c r="Q18" t="s">
        <v>62</v>
      </c>
      <c r="R18" t="s">
        <v>63</v>
      </c>
    </row>
    <row r="19" spans="1:18" x14ac:dyDescent="0.25">
      <c r="A19" s="75"/>
      <c r="B19" s="78"/>
      <c r="C19" s="10"/>
      <c r="D19" s="11" t="s">
        <v>18</v>
      </c>
      <c r="E19" s="11"/>
      <c r="F19" s="11"/>
      <c r="G19" s="11">
        <v>0</v>
      </c>
      <c r="H19" s="12">
        <v>0</v>
      </c>
      <c r="I19" s="12"/>
      <c r="J19" s="11">
        <v>1E-4</v>
      </c>
      <c r="K19" s="13">
        <f>IF(D19="C",1,IF(D19="V",-1,0))</f>
        <v>-1</v>
      </c>
      <c r="L19" s="11">
        <f>G19-H19</f>
        <v>0</v>
      </c>
      <c r="M19" s="23"/>
      <c r="N19" s="16"/>
      <c r="O19" s="17">
        <v>0</v>
      </c>
      <c r="Q19">
        <f>25.4-14.8</f>
        <v>10.599999999999998</v>
      </c>
      <c r="R19">
        <f>2.54-1.48</f>
        <v>1.06</v>
      </c>
    </row>
    <row r="20" spans="1:18" x14ac:dyDescent="0.25">
      <c r="A20" s="18"/>
      <c r="B20" s="19"/>
      <c r="C20" s="10"/>
      <c r="D20" s="20"/>
      <c r="E20" s="20"/>
      <c r="F20" s="20"/>
      <c r="G20" s="20"/>
      <c r="H20" s="21"/>
      <c r="I20" s="21"/>
      <c r="J20" s="20"/>
      <c r="K20" s="22"/>
      <c r="L20" s="20"/>
      <c r="M20" s="1"/>
      <c r="N20" s="1" t="s">
        <v>43</v>
      </c>
      <c r="O20" s="1">
        <f>SUM(O14:O19)</f>
        <v>-1.4799999999999258</v>
      </c>
    </row>
    <row r="21" spans="1:18" x14ac:dyDescent="0.25">
      <c r="A21" s="18"/>
      <c r="B21" s="19"/>
      <c r="C21" s="10"/>
      <c r="D21" s="20"/>
      <c r="E21" s="20"/>
      <c r="F21" s="20"/>
      <c r="G21" s="43"/>
      <c r="H21" s="43" t="s">
        <v>35</v>
      </c>
      <c r="I21" s="43"/>
      <c r="J21" s="20"/>
      <c r="K21" s="22"/>
      <c r="L21" s="20"/>
      <c r="M21" s="1"/>
      <c r="N21" s="1"/>
      <c r="O21" s="1"/>
      <c r="Q21" t="s">
        <v>64</v>
      </c>
      <c r="R21">
        <v>17</v>
      </c>
    </row>
    <row r="22" spans="1:18" x14ac:dyDescent="0.25">
      <c r="A22" s="18"/>
      <c r="B22" s="19"/>
      <c r="C22" s="10"/>
      <c r="D22" s="20"/>
      <c r="E22" s="20"/>
      <c r="F22" s="20"/>
      <c r="G22" s="11"/>
      <c r="H22" s="12"/>
      <c r="I22" s="12"/>
      <c r="J22" s="20"/>
      <c r="K22" s="22"/>
      <c r="L22" s="20"/>
      <c r="M22" s="1"/>
      <c r="N22" s="1"/>
      <c r="O22" s="1"/>
    </row>
    <row r="23" spans="1:18" x14ac:dyDescent="0.25">
      <c r="A23" s="18"/>
      <c r="B23" s="19"/>
      <c r="C23" s="10"/>
      <c r="D23" s="20"/>
      <c r="E23" s="20"/>
      <c r="F23" s="20"/>
      <c r="G23" s="20"/>
      <c r="H23" s="21"/>
      <c r="I23" s="21"/>
      <c r="J23" s="20"/>
      <c r="K23" s="22"/>
      <c r="L23" s="20"/>
      <c r="M23" s="1"/>
      <c r="N23" s="1"/>
      <c r="O23" s="1"/>
    </row>
    <row r="24" spans="1:18" x14ac:dyDescent="0.25">
      <c r="A24" s="73">
        <v>13</v>
      </c>
      <c r="B24" s="76" t="s">
        <v>6</v>
      </c>
      <c r="C24" s="10"/>
      <c r="D24" s="11" t="s">
        <v>19</v>
      </c>
      <c r="E24" s="11"/>
      <c r="F24" s="11"/>
      <c r="G24" s="11">
        <v>0</v>
      </c>
      <c r="H24" s="12">
        <v>0</v>
      </c>
      <c r="I24" s="12"/>
      <c r="J24" s="11">
        <v>0.01</v>
      </c>
      <c r="K24" s="13">
        <f>IF(D24="C",1,IF(D24="V",-1,0))</f>
        <v>1</v>
      </c>
      <c r="L24" s="11">
        <v>70</v>
      </c>
      <c r="M24" s="15"/>
      <c r="N24" s="16"/>
      <c r="O24" s="17">
        <v>0</v>
      </c>
    </row>
    <row r="25" spans="1:18" x14ac:dyDescent="0.25">
      <c r="A25" s="74"/>
      <c r="B25" s="77"/>
      <c r="C25" s="10"/>
      <c r="D25" s="11" t="s">
        <v>19</v>
      </c>
      <c r="E25" s="11"/>
      <c r="F25" s="11"/>
      <c r="G25" s="11">
        <v>0</v>
      </c>
      <c r="H25" s="12">
        <v>0</v>
      </c>
      <c r="I25" s="12"/>
      <c r="J25" s="11">
        <v>0.01</v>
      </c>
      <c r="K25" s="13">
        <f>IF(D25="C",1,IF(D25="V",-1,0))</f>
        <v>1</v>
      </c>
      <c r="L25" s="11">
        <v>70</v>
      </c>
      <c r="M25" s="15"/>
      <c r="N25" s="16"/>
      <c r="O25" s="17">
        <v>0</v>
      </c>
    </row>
    <row r="26" spans="1:18" x14ac:dyDescent="0.25">
      <c r="A26" s="74"/>
      <c r="B26" s="77"/>
      <c r="C26" s="10"/>
      <c r="D26" s="11" t="s">
        <v>19</v>
      </c>
      <c r="E26" s="11"/>
      <c r="F26" s="11"/>
      <c r="G26" s="11">
        <v>0</v>
      </c>
      <c r="H26" s="12">
        <v>0</v>
      </c>
      <c r="I26" s="12"/>
      <c r="J26" s="11">
        <v>0.01</v>
      </c>
      <c r="K26" s="13">
        <f>IF(D26="C",1,IF(D26="V",-1,0))</f>
        <v>1</v>
      </c>
      <c r="L26" s="11">
        <v>70</v>
      </c>
      <c r="M26" s="15"/>
      <c r="N26" s="16"/>
      <c r="O26" s="17">
        <v>0</v>
      </c>
    </row>
    <row r="27" spans="1:18" x14ac:dyDescent="0.25">
      <c r="A27" s="75"/>
      <c r="B27" s="78"/>
      <c r="C27" s="10"/>
      <c r="D27" s="11" t="s">
        <v>18</v>
      </c>
      <c r="E27" s="11"/>
      <c r="F27" s="11"/>
      <c r="G27" s="11">
        <v>0</v>
      </c>
      <c r="H27" s="12">
        <v>0</v>
      </c>
      <c r="I27" s="12"/>
      <c r="J27" s="11">
        <v>0.01</v>
      </c>
      <c r="K27" s="13">
        <f>IF(D27="C",1,IF(D27="V",-1,0))</f>
        <v>-1</v>
      </c>
      <c r="L27" s="11">
        <v>70</v>
      </c>
      <c r="M27" s="23"/>
      <c r="N27" s="16"/>
      <c r="O27" s="17">
        <v>0</v>
      </c>
    </row>
    <row r="28" spans="1:18" x14ac:dyDescent="0.25">
      <c r="A28" s="18"/>
      <c r="B28" s="19"/>
      <c r="C28" s="10"/>
      <c r="D28" s="20"/>
      <c r="E28" s="20"/>
      <c r="F28" s="20"/>
      <c r="G28" s="20"/>
      <c r="H28" s="21"/>
      <c r="I28" s="21"/>
      <c r="J28" s="20"/>
      <c r="K28" s="22"/>
      <c r="L28" s="20"/>
      <c r="M28" s="1"/>
      <c r="N28" s="1"/>
      <c r="O28" s="1"/>
    </row>
    <row r="29" spans="1:18" x14ac:dyDescent="0.25">
      <c r="A29" s="24"/>
      <c r="B29" s="79" t="s">
        <v>21</v>
      </c>
      <c r="C29" s="10"/>
      <c r="D29" s="11" t="s">
        <v>19</v>
      </c>
      <c r="E29" s="11"/>
      <c r="F29" s="11"/>
      <c r="G29" s="11">
        <v>0</v>
      </c>
      <c r="H29" s="12">
        <v>0</v>
      </c>
      <c r="I29" s="12"/>
      <c r="J29" s="11">
        <v>0.1</v>
      </c>
      <c r="K29" s="13">
        <f>IF(D29="C",1,IF(D29="V",-1,0))</f>
        <v>1</v>
      </c>
      <c r="L29" s="11">
        <v>70</v>
      </c>
      <c r="M29" s="15"/>
      <c r="N29" s="16"/>
      <c r="O29" s="17">
        <v>0</v>
      </c>
    </row>
    <row r="30" spans="1:18" x14ac:dyDescent="0.25">
      <c r="A30" s="24"/>
      <c r="B30" s="80"/>
      <c r="C30" s="10"/>
      <c r="D30" s="11" t="s">
        <v>18</v>
      </c>
      <c r="E30" s="11"/>
      <c r="F30" s="11"/>
      <c r="G30" s="11">
        <v>0</v>
      </c>
      <c r="H30" s="12">
        <v>0</v>
      </c>
      <c r="I30" s="12"/>
      <c r="J30" s="11">
        <v>0.1</v>
      </c>
      <c r="K30" s="13">
        <f>IF(D30="C",1,IF(D30="V",-1,0))</f>
        <v>-1</v>
      </c>
      <c r="L30" s="11">
        <v>70</v>
      </c>
      <c r="M30" s="15"/>
      <c r="N30" s="16"/>
      <c r="O30" s="17">
        <v>0</v>
      </c>
    </row>
    <row r="31" spans="1:18" x14ac:dyDescent="0.25">
      <c r="A31" s="24"/>
      <c r="B31" s="80"/>
      <c r="C31" s="10"/>
      <c r="D31" s="11" t="s">
        <v>18</v>
      </c>
      <c r="E31" s="11"/>
      <c r="F31" s="11"/>
      <c r="G31" s="11">
        <v>0</v>
      </c>
      <c r="H31" s="12">
        <v>0</v>
      </c>
      <c r="I31" s="12"/>
      <c r="J31" s="11">
        <v>0.1</v>
      </c>
      <c r="K31" s="13">
        <f>IF(D31="C",1,IF(D31="V",-1,0))</f>
        <v>-1</v>
      </c>
      <c r="L31" s="11">
        <v>70</v>
      </c>
      <c r="M31" s="15"/>
      <c r="N31" s="16"/>
      <c r="O31" s="17">
        <v>0</v>
      </c>
    </row>
    <row r="32" spans="1:18" x14ac:dyDescent="0.25">
      <c r="A32" s="24"/>
      <c r="B32" s="81"/>
      <c r="C32" s="10"/>
      <c r="D32" s="11" t="s">
        <v>19</v>
      </c>
      <c r="E32" s="11"/>
      <c r="F32" s="11"/>
      <c r="G32" s="11">
        <v>0</v>
      </c>
      <c r="H32" s="12">
        <v>0</v>
      </c>
      <c r="I32" s="12"/>
      <c r="J32" s="11">
        <v>0.1</v>
      </c>
      <c r="K32" s="13">
        <f>IF(D32="C",1,IF(D32="V",-1,0))</f>
        <v>1</v>
      </c>
      <c r="L32" s="11">
        <v>70</v>
      </c>
      <c r="M32" s="23"/>
      <c r="N32" s="16"/>
      <c r="O32" s="17">
        <v>0</v>
      </c>
    </row>
    <row r="33" spans="1:17" ht="30" x14ac:dyDescent="0.25">
      <c r="A33" s="25" t="s">
        <v>22</v>
      </c>
      <c r="B33" s="25"/>
      <c r="C33" s="8"/>
      <c r="D33" s="26" t="s">
        <v>23</v>
      </c>
      <c r="E33" s="26"/>
      <c r="F33" s="26"/>
      <c r="G33" s="27"/>
      <c r="H33" s="28"/>
      <c r="I33" s="28"/>
      <c r="J33" s="29" t="s">
        <v>0</v>
      </c>
      <c r="K33" s="30"/>
      <c r="L33" s="31"/>
      <c r="M33" s="32" t="s">
        <v>24</v>
      </c>
      <c r="N33" s="33">
        <f>SUM(N5:N32)</f>
        <v>-29.599999999998516</v>
      </c>
      <c r="O33" s="8"/>
    </row>
    <row r="34" spans="1:17" ht="15.75" x14ac:dyDescent="0.25">
      <c r="A34" s="34" t="s">
        <v>25</v>
      </c>
      <c r="B34" s="35">
        <f ca="1">NOW()</f>
        <v>44186.619478472225</v>
      </c>
      <c r="C34" s="8"/>
      <c r="D34" s="36"/>
      <c r="E34" s="36"/>
      <c r="F34" s="36"/>
      <c r="G34" s="37" t="s">
        <v>26</v>
      </c>
      <c r="H34" s="30"/>
      <c r="I34" s="30"/>
      <c r="J34" s="38">
        <v>1432.68</v>
      </c>
      <c r="K34" s="30"/>
      <c r="L34" s="30"/>
      <c r="M34" s="39"/>
      <c r="N34" s="40"/>
      <c r="O34" s="8"/>
    </row>
    <row r="35" spans="1:17" ht="15.75" x14ac:dyDescent="0.25">
      <c r="A35" s="8"/>
      <c r="B35" s="8"/>
      <c r="C35" s="8"/>
      <c r="D35" s="82" t="s">
        <v>27</v>
      </c>
      <c r="E35" s="52"/>
      <c r="F35" s="52"/>
      <c r="G35" s="72" t="s">
        <v>28</v>
      </c>
      <c r="H35" s="72"/>
      <c r="I35" s="72"/>
      <c r="J35" s="72"/>
      <c r="K35" s="72"/>
      <c r="L35" s="72"/>
      <c r="M35" s="72"/>
      <c r="N35" s="72"/>
      <c r="O35" s="72"/>
    </row>
    <row r="36" spans="1:17" ht="15.75" x14ac:dyDescent="0.25">
      <c r="A36" s="8"/>
      <c r="B36" s="41" t="s">
        <v>29</v>
      </c>
      <c r="C36" s="8"/>
      <c r="D36" s="82"/>
      <c r="E36" s="52"/>
      <c r="F36" s="52"/>
      <c r="G36" s="72"/>
      <c r="H36" s="72"/>
      <c r="I36" s="72"/>
      <c r="J36" s="72"/>
      <c r="K36" s="72"/>
      <c r="L36" s="72"/>
      <c r="M36" s="72"/>
      <c r="N36" s="72"/>
      <c r="O36" s="72"/>
    </row>
    <row r="37" spans="1:17" ht="15.75" x14ac:dyDescent="0.25">
      <c r="A37" s="8"/>
      <c r="B37" s="8"/>
      <c r="C37" s="8"/>
      <c r="D37" s="36"/>
      <c r="E37" s="36"/>
      <c r="F37" s="36"/>
      <c r="G37" s="72" t="s">
        <v>30</v>
      </c>
      <c r="H37" s="72"/>
      <c r="I37" s="72"/>
      <c r="J37" s="72"/>
      <c r="K37" s="72"/>
      <c r="L37" s="72"/>
      <c r="M37" s="72"/>
      <c r="N37" s="72"/>
    </row>
    <row r="38" spans="1:17" ht="15.75" x14ac:dyDescent="0.25">
      <c r="A38" s="8"/>
      <c r="B38" s="8"/>
      <c r="C38" s="8"/>
      <c r="D38" s="36"/>
      <c r="E38" s="36"/>
      <c r="F38" s="36"/>
      <c r="G38" s="72" t="s">
        <v>31</v>
      </c>
      <c r="H38" s="72"/>
      <c r="I38" s="72"/>
      <c r="J38" s="72"/>
      <c r="K38" s="72"/>
      <c r="L38" s="72"/>
      <c r="M38" s="72"/>
      <c r="N38" s="72"/>
    </row>
    <row r="39" spans="1:17" ht="15.75" x14ac:dyDescent="0.25">
      <c r="A39" s="8"/>
      <c r="B39" s="8"/>
      <c r="C39" s="8"/>
      <c r="D39" s="36"/>
      <c r="E39" s="36"/>
      <c r="F39" s="36"/>
      <c r="G39" s="40"/>
      <c r="H39" s="40"/>
      <c r="I39" s="40"/>
      <c r="J39" s="40"/>
      <c r="K39" s="40"/>
      <c r="L39" s="30"/>
      <c r="M39" s="30"/>
      <c r="N39" s="30"/>
    </row>
    <row r="40" spans="1:17" ht="15.75" x14ac:dyDescent="0.25">
      <c r="A40" s="8"/>
      <c r="B40" s="8"/>
      <c r="C40" s="8"/>
      <c r="D40" s="36"/>
      <c r="E40" s="36"/>
      <c r="F40" s="36"/>
      <c r="G40" s="40"/>
      <c r="H40" s="40"/>
      <c r="I40" s="40"/>
      <c r="J40" s="40"/>
      <c r="K40" s="40"/>
      <c r="L40" s="30"/>
      <c r="M40" s="30"/>
      <c r="N40" s="30"/>
      <c r="P40" s="30"/>
      <c r="Q40" s="30"/>
    </row>
    <row r="41" spans="1:17" ht="15.75" x14ac:dyDescent="0.25">
      <c r="A41" s="8"/>
      <c r="B41" s="8"/>
      <c r="C41" s="8"/>
      <c r="D41" s="36"/>
      <c r="E41" s="36"/>
      <c r="F41" s="36"/>
      <c r="G41" s="40"/>
      <c r="H41" s="40"/>
      <c r="I41" s="40"/>
      <c r="J41" s="40"/>
      <c r="K41" s="40"/>
      <c r="L41" s="30"/>
      <c r="M41" s="30"/>
      <c r="N41" s="30"/>
      <c r="P41" s="30"/>
      <c r="Q41" s="30"/>
    </row>
    <row r="42" spans="1:17" ht="15.75" x14ac:dyDescent="0.25">
      <c r="A42" s="8"/>
      <c r="B42" s="8"/>
      <c r="C42" s="8"/>
      <c r="D42" s="36"/>
      <c r="E42" s="36"/>
      <c r="F42" s="36"/>
      <c r="G42" s="40"/>
      <c r="H42" s="40"/>
      <c r="I42" s="40"/>
      <c r="J42" s="40"/>
      <c r="K42" s="40"/>
      <c r="L42" s="30"/>
      <c r="M42" s="30"/>
      <c r="N42" s="30"/>
      <c r="P42" s="30"/>
      <c r="Q42" s="30"/>
    </row>
    <row r="43" spans="1:17" ht="15.75" x14ac:dyDescent="0.25">
      <c r="A43" s="8"/>
      <c r="B43" s="8"/>
      <c r="C43" s="8"/>
      <c r="D43" s="36"/>
      <c r="E43" s="36"/>
      <c r="F43" s="36"/>
      <c r="G43" s="40"/>
      <c r="H43" s="40"/>
      <c r="I43" s="40"/>
      <c r="J43" s="40"/>
      <c r="K43" s="40"/>
      <c r="L43" s="30"/>
      <c r="M43" s="30"/>
      <c r="N43" s="30"/>
      <c r="P43" s="30"/>
      <c r="Q43" s="30"/>
    </row>
    <row r="44" spans="1:17" x14ac:dyDescent="0.25">
      <c r="D44" s="42"/>
      <c r="E44" s="42"/>
      <c r="F44" s="42"/>
      <c r="G44" s="30"/>
      <c r="H44" s="30"/>
      <c r="I44" s="30"/>
      <c r="J44" s="30"/>
      <c r="K44" s="30"/>
      <c r="L44" s="30"/>
      <c r="M44" s="30"/>
      <c r="N44" s="30"/>
    </row>
    <row r="45" spans="1:17" ht="14.25" customHeight="1" x14ac:dyDescent="0.25">
      <c r="D45" s="42"/>
      <c r="E45" s="42"/>
      <c r="F45" s="42"/>
      <c r="G45" s="30"/>
      <c r="H45" s="30"/>
      <c r="I45" s="30"/>
      <c r="J45" s="30"/>
      <c r="K45" s="30"/>
      <c r="L45" s="30"/>
      <c r="M45" s="30"/>
      <c r="N45" s="30"/>
    </row>
  </sheetData>
  <mergeCells count="14">
    <mergeCell ref="G38:N38"/>
    <mergeCell ref="A24:A27"/>
    <mergeCell ref="B24:B27"/>
    <mergeCell ref="B29:B32"/>
    <mergeCell ref="D35:D36"/>
    <mergeCell ref="G35:O36"/>
    <mergeCell ref="G37:N37"/>
    <mergeCell ref="A14:A19"/>
    <mergeCell ref="B14:B19"/>
    <mergeCell ref="A3:A4"/>
    <mergeCell ref="B3:B4"/>
    <mergeCell ref="G3:K3"/>
    <mergeCell ref="A5:A12"/>
    <mergeCell ref="B5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B3" workbookViewId="0">
      <selection activeCell="Q15" sqref="Q15:R19"/>
    </sheetView>
  </sheetViews>
  <sheetFormatPr baseColWidth="10" defaultRowHeight="15" x14ac:dyDescent="0.25"/>
  <cols>
    <col min="1" max="1" width="11.7109375" customWidth="1"/>
    <col min="2" max="2" width="12" customWidth="1"/>
    <col min="3" max="3" width="4" customWidth="1"/>
    <col min="4" max="6" width="12.140625" customWidth="1"/>
    <col min="10" max="10" width="11.85546875" bestFit="1" customWidth="1"/>
    <col min="16" max="16" width="5.7109375" customWidth="1"/>
  </cols>
  <sheetData>
    <row r="2" spans="1:18" x14ac:dyDescent="0.25">
      <c r="A2" s="2" t="s">
        <v>7</v>
      </c>
      <c r="B2" t="s">
        <v>44</v>
      </c>
      <c r="D2" s="3" t="s">
        <v>45</v>
      </c>
      <c r="E2" s="3"/>
      <c r="F2" s="3"/>
      <c r="G2" s="4"/>
      <c r="H2" s="5"/>
      <c r="I2" s="5"/>
      <c r="J2" s="5"/>
      <c r="K2" s="5"/>
      <c r="L2" s="5"/>
      <c r="M2" s="5"/>
      <c r="N2" s="5"/>
    </row>
    <row r="3" spans="1:18" ht="30" x14ac:dyDescent="0.25">
      <c r="A3" s="83" t="s">
        <v>8</v>
      </c>
      <c r="B3" s="85" t="s">
        <v>33</v>
      </c>
      <c r="D3" s="6" t="s">
        <v>9</v>
      </c>
      <c r="E3" s="44"/>
      <c r="F3" s="44"/>
      <c r="G3" s="87" t="s">
        <v>10</v>
      </c>
      <c r="H3" s="88"/>
      <c r="I3" s="88"/>
      <c r="J3" s="88"/>
      <c r="K3" s="88"/>
      <c r="L3" s="6" t="s">
        <v>11</v>
      </c>
      <c r="M3" s="6" t="s">
        <v>3</v>
      </c>
      <c r="N3" s="6" t="s">
        <v>12</v>
      </c>
      <c r="O3" s="7" t="s">
        <v>32</v>
      </c>
    </row>
    <row r="4" spans="1:18" ht="60" x14ac:dyDescent="0.25">
      <c r="A4" s="84"/>
      <c r="B4" s="86"/>
      <c r="C4" s="8"/>
      <c r="D4" s="9" t="s">
        <v>13</v>
      </c>
      <c r="E4" s="9" t="s">
        <v>36</v>
      </c>
      <c r="F4" s="9" t="s">
        <v>37</v>
      </c>
      <c r="G4" s="9" t="s">
        <v>1</v>
      </c>
      <c r="H4" s="9" t="s">
        <v>14</v>
      </c>
      <c r="I4" s="9" t="s">
        <v>38</v>
      </c>
      <c r="J4" s="9" t="s">
        <v>15</v>
      </c>
      <c r="K4" s="9" t="s">
        <v>2</v>
      </c>
      <c r="L4" s="9" t="s">
        <v>34</v>
      </c>
      <c r="M4" s="9" t="s">
        <v>9</v>
      </c>
      <c r="N4" s="9" t="s">
        <v>16</v>
      </c>
      <c r="O4" s="9" t="s">
        <v>17</v>
      </c>
    </row>
    <row r="5" spans="1:18" x14ac:dyDescent="0.25">
      <c r="A5" s="76">
        <v>32</v>
      </c>
      <c r="B5" s="76" t="s">
        <v>4</v>
      </c>
      <c r="C5" s="10"/>
      <c r="D5" s="11" t="s">
        <v>18</v>
      </c>
      <c r="E5" s="45"/>
      <c r="F5" s="45"/>
      <c r="G5" s="11">
        <v>1.09185</v>
      </c>
      <c r="H5" s="12">
        <v>1.0923499999999999</v>
      </c>
      <c r="I5" s="50">
        <v>1.0912299999999999</v>
      </c>
      <c r="J5" s="11">
        <v>1E-4</v>
      </c>
      <c r="K5" s="13">
        <f t="shared" ref="K5:K12" si="0">IF(D5="C",1,IF(D5="V",-1,0))</f>
        <v>-1</v>
      </c>
      <c r="L5" s="11">
        <f>(I5-G5)*K5</f>
        <v>6.2000000000006494E-4</v>
      </c>
      <c r="M5" s="46" t="s">
        <v>39</v>
      </c>
      <c r="N5" s="14">
        <f>L5/J5</f>
        <v>6.2000000000006494</v>
      </c>
      <c r="O5" s="17">
        <f>N5/10</f>
        <v>0.62000000000006494</v>
      </c>
      <c r="Q5" s="46" t="s">
        <v>39</v>
      </c>
    </row>
    <row r="6" spans="1:18" ht="18" customHeight="1" x14ac:dyDescent="0.25">
      <c r="A6" s="77"/>
      <c r="B6" s="77"/>
      <c r="C6" s="10"/>
      <c r="D6" s="11" t="s">
        <v>19</v>
      </c>
      <c r="E6" s="45" t="s">
        <v>49</v>
      </c>
      <c r="F6" s="45" t="s">
        <v>48</v>
      </c>
      <c r="G6" s="11">
        <v>1.09195</v>
      </c>
      <c r="H6" s="12">
        <v>1.09145</v>
      </c>
      <c r="I6" s="50">
        <v>1.0916300000000001</v>
      </c>
      <c r="J6" s="11">
        <v>1E-4</v>
      </c>
      <c r="K6" s="13">
        <f t="shared" si="0"/>
        <v>1</v>
      </c>
      <c r="L6" s="11">
        <f>(I6-G6)*K6</f>
        <v>-3.1999999999987594E-4</v>
      </c>
      <c r="M6" s="47" t="s">
        <v>40</v>
      </c>
      <c r="N6" s="14">
        <f t="shared" ref="N6:N8" si="1">L6/J6</f>
        <v>-3.1999999999987594</v>
      </c>
      <c r="O6" s="17">
        <f t="shared" ref="O6:O8" si="2">N6/10</f>
        <v>-0.31999999999987594</v>
      </c>
      <c r="Q6" s="47" t="s">
        <v>40</v>
      </c>
    </row>
    <row r="7" spans="1:18" x14ac:dyDescent="0.25">
      <c r="A7" s="77"/>
      <c r="B7" s="77"/>
      <c r="C7" s="10"/>
      <c r="D7" s="11" t="s">
        <v>18</v>
      </c>
      <c r="E7" s="45"/>
      <c r="F7" s="45"/>
      <c r="G7" s="11">
        <v>1.0911299999999999</v>
      </c>
      <c r="H7" s="12">
        <v>1.0918600000000001</v>
      </c>
      <c r="I7" s="50">
        <v>1.0901700000000001</v>
      </c>
      <c r="J7" s="11">
        <v>1E-4</v>
      </c>
      <c r="K7" s="13">
        <f t="shared" si="0"/>
        <v>-1</v>
      </c>
      <c r="L7" s="11">
        <f t="shared" ref="L7:L12" si="3">(I7-G7)*K7</f>
        <v>9.5999999999984986E-4</v>
      </c>
      <c r="M7" s="46" t="s">
        <v>39</v>
      </c>
      <c r="N7" s="14">
        <f t="shared" si="1"/>
        <v>9.5999999999984986</v>
      </c>
      <c r="O7" s="17">
        <f t="shared" si="2"/>
        <v>0.95999999999984986</v>
      </c>
      <c r="Q7" s="49" t="s">
        <v>42</v>
      </c>
    </row>
    <row r="8" spans="1:18" x14ac:dyDescent="0.25">
      <c r="A8" s="77"/>
      <c r="B8" s="77"/>
      <c r="C8" s="10"/>
      <c r="D8" s="11" t="s">
        <v>18</v>
      </c>
      <c r="E8" s="45"/>
      <c r="F8" s="45"/>
      <c r="G8" s="11">
        <v>1.09023</v>
      </c>
      <c r="H8" s="12">
        <v>1.09138</v>
      </c>
      <c r="I8" s="50">
        <v>1.0893200000000001</v>
      </c>
      <c r="J8" s="11">
        <v>1E-4</v>
      </c>
      <c r="K8" s="13">
        <f t="shared" si="0"/>
        <v>-1</v>
      </c>
      <c r="L8" s="11">
        <f t="shared" si="3"/>
        <v>9.0999999999996639E-4</v>
      </c>
      <c r="M8" s="46" t="s">
        <v>39</v>
      </c>
      <c r="N8" s="14">
        <f t="shared" si="1"/>
        <v>9.0999999999996639</v>
      </c>
      <c r="O8" s="17">
        <f t="shared" si="2"/>
        <v>0.90999999999996639</v>
      </c>
      <c r="Q8" s="48" t="s">
        <v>41</v>
      </c>
    </row>
    <row r="9" spans="1:18" x14ac:dyDescent="0.25">
      <c r="A9" s="77"/>
      <c r="B9" s="77"/>
      <c r="C9" s="10"/>
      <c r="D9" s="11" t="s">
        <v>18</v>
      </c>
      <c r="E9" s="45"/>
      <c r="F9" s="11"/>
      <c r="G9" s="11"/>
      <c r="H9" s="12"/>
      <c r="I9" s="50"/>
      <c r="J9" s="11">
        <v>1E-4</v>
      </c>
      <c r="K9" s="13">
        <f t="shared" si="0"/>
        <v>-1</v>
      </c>
      <c r="L9" s="11">
        <f t="shared" si="3"/>
        <v>0</v>
      </c>
      <c r="M9" s="16"/>
      <c r="N9" s="14"/>
      <c r="O9" s="17"/>
      <c r="Q9" s="16"/>
    </row>
    <row r="10" spans="1:18" x14ac:dyDescent="0.25">
      <c r="A10" s="77"/>
      <c r="B10" s="77"/>
      <c r="C10" s="10"/>
      <c r="D10" s="11" t="s">
        <v>19</v>
      </c>
      <c r="E10" s="45"/>
      <c r="F10" s="11"/>
      <c r="G10" s="11"/>
      <c r="H10" s="12"/>
      <c r="I10" s="12"/>
      <c r="J10" s="11">
        <v>1E-4</v>
      </c>
      <c r="K10" s="13">
        <f t="shared" si="0"/>
        <v>1</v>
      </c>
      <c r="L10" s="11">
        <f t="shared" si="3"/>
        <v>0</v>
      </c>
      <c r="M10" s="16"/>
      <c r="N10" s="14"/>
      <c r="O10" s="17"/>
    </row>
    <row r="11" spans="1:18" x14ac:dyDescent="0.25">
      <c r="A11" s="77"/>
      <c r="B11" s="77"/>
      <c r="C11" s="10"/>
      <c r="D11" s="11" t="s">
        <v>18</v>
      </c>
      <c r="E11" s="11" t="s">
        <v>50</v>
      </c>
      <c r="F11" s="11"/>
      <c r="G11" s="11"/>
      <c r="H11" s="12"/>
      <c r="I11" s="50"/>
      <c r="J11" s="11">
        <v>1E-4</v>
      </c>
      <c r="K11" s="13">
        <f t="shared" si="0"/>
        <v>-1</v>
      </c>
      <c r="L11" s="11">
        <f t="shared" si="3"/>
        <v>0</v>
      </c>
      <c r="M11" s="16"/>
      <c r="N11" s="14"/>
      <c r="O11" s="17"/>
      <c r="Q11">
        <v>1.09552</v>
      </c>
    </row>
    <row r="12" spans="1:18" ht="15.75" customHeight="1" x14ac:dyDescent="0.25">
      <c r="A12" s="78"/>
      <c r="B12" s="78"/>
      <c r="C12" s="10"/>
      <c r="D12" s="11" t="s">
        <v>19</v>
      </c>
      <c r="E12" s="11"/>
      <c r="F12" s="11"/>
      <c r="G12" s="11"/>
      <c r="H12" s="12"/>
      <c r="I12" s="12"/>
      <c r="J12" s="11">
        <v>1E-4</v>
      </c>
      <c r="K12" s="13">
        <f t="shared" si="0"/>
        <v>1</v>
      </c>
      <c r="L12" s="11">
        <f t="shared" si="3"/>
        <v>0</v>
      </c>
      <c r="M12" s="15"/>
      <c r="N12" s="14">
        <f t="shared" ref="N12" si="4">-L12/J12</f>
        <v>0</v>
      </c>
      <c r="O12" s="17"/>
      <c r="Q12">
        <v>1.09484</v>
      </c>
    </row>
    <row r="13" spans="1:18" x14ac:dyDescent="0.25">
      <c r="A13" s="18"/>
      <c r="B13" s="19"/>
      <c r="C13" s="10"/>
      <c r="D13" s="20"/>
      <c r="E13" s="20"/>
      <c r="F13" s="20"/>
      <c r="G13" s="20"/>
      <c r="H13" s="21"/>
      <c r="I13" s="21"/>
      <c r="J13" s="20"/>
      <c r="K13" s="22"/>
      <c r="L13" s="20"/>
      <c r="M13" s="20"/>
      <c r="N13" s="1" t="s">
        <v>43</v>
      </c>
      <c r="O13" s="17"/>
      <c r="Q13" s="48" t="s">
        <v>46</v>
      </c>
      <c r="R13" t="s">
        <v>47</v>
      </c>
    </row>
    <row r="14" spans="1:18" x14ac:dyDescent="0.25">
      <c r="A14" s="73" t="s">
        <v>20</v>
      </c>
      <c r="B14" s="76" t="s">
        <v>5</v>
      </c>
      <c r="C14" s="10"/>
      <c r="D14" s="11" t="s">
        <v>18</v>
      </c>
      <c r="E14" s="45"/>
      <c r="F14" s="11"/>
      <c r="G14" s="11"/>
      <c r="H14" s="12"/>
      <c r="I14" s="50"/>
      <c r="J14" s="11">
        <v>1E-4</v>
      </c>
      <c r="K14" s="13">
        <f>IF(D14="C",1,IF(D14="V",-1,0))</f>
        <v>-1</v>
      </c>
      <c r="L14" s="11">
        <f>K14*(I14-G14)</f>
        <v>0</v>
      </c>
      <c r="M14" s="15"/>
      <c r="N14" s="54">
        <f>N5+N6+N7+N8</f>
        <v>21.700000000000053</v>
      </c>
      <c r="O14" s="17">
        <f>O5+O6+O7+O8</f>
        <v>2.1700000000000053</v>
      </c>
    </row>
    <row r="15" spans="1:18" x14ac:dyDescent="0.25">
      <c r="A15" s="74"/>
      <c r="B15" s="77"/>
      <c r="C15" s="10"/>
      <c r="D15" s="11" t="s">
        <v>19</v>
      </c>
      <c r="E15" s="45"/>
      <c r="F15" s="45"/>
      <c r="G15" s="11"/>
      <c r="H15" s="12"/>
      <c r="I15" s="50"/>
      <c r="J15" s="11">
        <v>1E-4</v>
      </c>
      <c r="K15" s="13">
        <f>IF(D15="C",1,IF(D15="V",-1,0))</f>
        <v>1</v>
      </c>
      <c r="L15" s="11">
        <f>K15*(I15-G15)</f>
        <v>0</v>
      </c>
      <c r="M15" s="15"/>
      <c r="N15" s="14">
        <f>L15/J15</f>
        <v>0</v>
      </c>
      <c r="O15" s="17"/>
      <c r="Q15" t="s">
        <v>61</v>
      </c>
    </row>
    <row r="16" spans="1:18" x14ac:dyDescent="0.25">
      <c r="A16" s="74"/>
      <c r="B16" s="77"/>
      <c r="C16" s="10"/>
      <c r="D16" s="11" t="s">
        <v>18</v>
      </c>
      <c r="E16" s="45"/>
      <c r="F16" s="11"/>
      <c r="G16" s="11"/>
      <c r="H16" s="12"/>
      <c r="I16" s="50"/>
      <c r="J16" s="11">
        <v>1E-4</v>
      </c>
      <c r="K16" s="13">
        <f>IF(D16="C",1,IF(D16="V",-1,0))</f>
        <v>-1</v>
      </c>
      <c r="L16" s="11">
        <f>G16-H16</f>
        <v>0</v>
      </c>
      <c r="M16" s="15"/>
      <c r="N16" s="14">
        <f>L16/J16</f>
        <v>0</v>
      </c>
      <c r="O16" s="17"/>
      <c r="Q16" t="s">
        <v>62</v>
      </c>
      <c r="R16" t="s">
        <v>63</v>
      </c>
    </row>
    <row r="17" spans="1:18" x14ac:dyDescent="0.25">
      <c r="A17" s="74"/>
      <c r="B17" s="77"/>
      <c r="C17" s="10"/>
      <c r="D17" s="11" t="s">
        <v>18</v>
      </c>
      <c r="E17" s="11"/>
      <c r="F17" s="11"/>
      <c r="G17" s="11"/>
      <c r="H17" s="12"/>
      <c r="I17" s="12"/>
      <c r="J17" s="11">
        <v>1E-4</v>
      </c>
      <c r="K17" s="13"/>
      <c r="L17" s="11"/>
      <c r="M17" s="15"/>
      <c r="N17" s="16"/>
      <c r="O17" s="17"/>
      <c r="Q17">
        <f>25.4-14.8+21.7</f>
        <v>32.299999999999997</v>
      </c>
      <c r="R17">
        <f>2.54-1.48+2.17</f>
        <v>3.23</v>
      </c>
    </row>
    <row r="18" spans="1:18" x14ac:dyDescent="0.25">
      <c r="A18" s="74"/>
      <c r="B18" s="77"/>
      <c r="C18" s="10"/>
      <c r="D18" s="11" t="s">
        <v>18</v>
      </c>
      <c r="E18" s="11"/>
      <c r="F18" s="11"/>
      <c r="G18" s="11"/>
      <c r="H18" s="12"/>
      <c r="I18" s="12"/>
      <c r="J18" s="11">
        <v>1E-4</v>
      </c>
      <c r="K18" s="13"/>
      <c r="L18" s="11"/>
      <c r="M18" s="15"/>
      <c r="N18" s="16"/>
      <c r="O18" s="17"/>
    </row>
    <row r="19" spans="1:18" x14ac:dyDescent="0.25">
      <c r="A19" s="75"/>
      <c r="B19" s="78"/>
      <c r="C19" s="10"/>
      <c r="D19" s="11" t="s">
        <v>18</v>
      </c>
      <c r="E19" s="11"/>
      <c r="F19" s="11"/>
      <c r="G19" s="11">
        <v>0</v>
      </c>
      <c r="H19" s="12">
        <v>0</v>
      </c>
      <c r="I19" s="12"/>
      <c r="J19" s="11">
        <v>1E-4</v>
      </c>
      <c r="K19" s="13">
        <f>IF(D19="C",1,IF(D19="V",-1,0))</f>
        <v>-1</v>
      </c>
      <c r="L19" s="11">
        <f>G19-H19</f>
        <v>0</v>
      </c>
      <c r="M19" s="23"/>
      <c r="N19" s="16"/>
      <c r="O19" s="17">
        <v>0</v>
      </c>
      <c r="Q19" t="s">
        <v>64</v>
      </c>
      <c r="R19">
        <v>17</v>
      </c>
    </row>
    <row r="20" spans="1:18" x14ac:dyDescent="0.25">
      <c r="A20" s="18"/>
      <c r="B20" s="19"/>
      <c r="C20" s="10"/>
      <c r="D20" s="20"/>
      <c r="E20" s="20"/>
      <c r="F20" s="20"/>
      <c r="G20" s="20"/>
      <c r="H20" s="21"/>
      <c r="I20" s="21"/>
      <c r="J20" s="20"/>
      <c r="K20" s="22"/>
      <c r="L20" s="20"/>
      <c r="M20" s="1"/>
      <c r="N20" s="1" t="s">
        <v>43</v>
      </c>
      <c r="O20" s="1">
        <f>SUM(O14:O19)</f>
        <v>2.1700000000000053</v>
      </c>
    </row>
    <row r="21" spans="1:18" x14ac:dyDescent="0.25">
      <c r="A21" s="18"/>
      <c r="B21" s="19"/>
      <c r="C21" s="10"/>
      <c r="D21" s="20"/>
      <c r="E21" s="20"/>
      <c r="F21" s="20"/>
      <c r="G21" s="43"/>
      <c r="H21" s="43" t="s">
        <v>35</v>
      </c>
      <c r="I21" s="43"/>
      <c r="J21" s="20"/>
      <c r="K21" s="22"/>
      <c r="L21" s="20"/>
      <c r="M21" s="1"/>
      <c r="N21" s="1"/>
      <c r="O21" s="1"/>
    </row>
    <row r="22" spans="1:18" x14ac:dyDescent="0.25">
      <c r="A22" s="18"/>
      <c r="B22" s="19"/>
      <c r="C22" s="10"/>
      <c r="D22" s="20"/>
      <c r="E22" s="20"/>
      <c r="F22" s="20"/>
      <c r="G22" s="11"/>
      <c r="H22" s="12"/>
      <c r="I22" s="12"/>
      <c r="J22" s="20"/>
      <c r="K22" s="22"/>
      <c r="L22" s="20"/>
      <c r="M22" s="1"/>
      <c r="N22" s="1"/>
      <c r="O22" s="1"/>
    </row>
    <row r="23" spans="1:18" x14ac:dyDescent="0.25">
      <c r="A23" s="18"/>
      <c r="B23" s="19"/>
      <c r="C23" s="10"/>
      <c r="D23" s="20"/>
      <c r="E23" s="20"/>
      <c r="F23" s="20"/>
      <c r="G23" s="20"/>
      <c r="H23" s="21"/>
      <c r="I23" s="21"/>
      <c r="J23" s="20"/>
      <c r="K23" s="22"/>
      <c r="L23" s="20"/>
      <c r="M23" s="1"/>
      <c r="N23" s="1"/>
      <c r="O23" s="1"/>
    </row>
    <row r="24" spans="1:18" x14ac:dyDescent="0.25">
      <c r="A24" s="73">
        <v>13</v>
      </c>
      <c r="B24" s="76" t="s">
        <v>6</v>
      </c>
      <c r="C24" s="10"/>
      <c r="D24" s="11" t="s">
        <v>19</v>
      </c>
      <c r="E24" s="11"/>
      <c r="F24" s="11"/>
      <c r="G24" s="11">
        <v>0</v>
      </c>
      <c r="H24" s="12">
        <v>0</v>
      </c>
      <c r="I24" s="12"/>
      <c r="J24" s="11">
        <v>0.01</v>
      </c>
      <c r="K24" s="13">
        <f>IF(D24="C",1,IF(D24="V",-1,0))</f>
        <v>1</v>
      </c>
      <c r="L24" s="11">
        <v>70</v>
      </c>
      <c r="M24" s="15"/>
      <c r="N24" s="16"/>
      <c r="O24" s="17">
        <v>0</v>
      </c>
    </row>
    <row r="25" spans="1:18" x14ac:dyDescent="0.25">
      <c r="A25" s="74"/>
      <c r="B25" s="77"/>
      <c r="C25" s="10"/>
      <c r="D25" s="11" t="s">
        <v>19</v>
      </c>
      <c r="E25" s="11"/>
      <c r="F25" s="11"/>
      <c r="G25" s="11">
        <v>0</v>
      </c>
      <c r="H25" s="12">
        <v>0</v>
      </c>
      <c r="I25" s="12"/>
      <c r="J25" s="11">
        <v>0.01</v>
      </c>
      <c r="K25" s="13">
        <f>IF(D25="C",1,IF(D25="V",-1,0))</f>
        <v>1</v>
      </c>
      <c r="L25" s="11">
        <v>70</v>
      </c>
      <c r="M25" s="15"/>
      <c r="N25" s="16"/>
      <c r="O25" s="17">
        <v>0</v>
      </c>
    </row>
    <row r="26" spans="1:18" x14ac:dyDescent="0.25">
      <c r="A26" s="74"/>
      <c r="B26" s="77"/>
      <c r="C26" s="10"/>
      <c r="D26" s="11" t="s">
        <v>19</v>
      </c>
      <c r="E26" s="11"/>
      <c r="F26" s="11"/>
      <c r="G26" s="11">
        <v>0</v>
      </c>
      <c r="H26" s="12">
        <v>0</v>
      </c>
      <c r="I26" s="12"/>
      <c r="J26" s="11">
        <v>0.01</v>
      </c>
      <c r="K26" s="13">
        <f>IF(D26="C",1,IF(D26="V",-1,0))</f>
        <v>1</v>
      </c>
      <c r="L26" s="11">
        <v>70</v>
      </c>
      <c r="M26" s="15"/>
      <c r="N26" s="16"/>
      <c r="O26" s="17">
        <v>0</v>
      </c>
    </row>
    <row r="27" spans="1:18" x14ac:dyDescent="0.25">
      <c r="A27" s="75"/>
      <c r="B27" s="78"/>
      <c r="C27" s="10"/>
      <c r="D27" s="11" t="s">
        <v>18</v>
      </c>
      <c r="E27" s="11"/>
      <c r="F27" s="11"/>
      <c r="G27" s="11">
        <v>0</v>
      </c>
      <c r="H27" s="12">
        <v>0</v>
      </c>
      <c r="I27" s="12"/>
      <c r="J27" s="11">
        <v>0.01</v>
      </c>
      <c r="K27" s="13">
        <f>IF(D27="C",1,IF(D27="V",-1,0))</f>
        <v>-1</v>
      </c>
      <c r="L27" s="11">
        <v>70</v>
      </c>
      <c r="M27" s="23"/>
      <c r="N27" s="16"/>
      <c r="O27" s="17">
        <v>0</v>
      </c>
    </row>
    <row r="28" spans="1:18" x14ac:dyDescent="0.25">
      <c r="A28" s="18"/>
      <c r="B28" s="19"/>
      <c r="C28" s="10"/>
      <c r="D28" s="20"/>
      <c r="E28" s="20"/>
      <c r="F28" s="20"/>
      <c r="G28" s="20"/>
      <c r="H28" s="21"/>
      <c r="I28" s="21"/>
      <c r="J28" s="20"/>
      <c r="K28" s="22"/>
      <c r="L28" s="20"/>
      <c r="M28" s="1"/>
      <c r="N28" s="1"/>
      <c r="O28" s="1"/>
    </row>
    <row r="29" spans="1:18" x14ac:dyDescent="0.25">
      <c r="A29" s="24"/>
      <c r="B29" s="79" t="s">
        <v>21</v>
      </c>
      <c r="C29" s="10"/>
      <c r="D29" s="11" t="s">
        <v>19</v>
      </c>
      <c r="E29" s="11"/>
      <c r="F29" s="11"/>
      <c r="G29" s="11">
        <v>0</v>
      </c>
      <c r="H29" s="12">
        <v>0</v>
      </c>
      <c r="I29" s="12"/>
      <c r="J29" s="11">
        <v>0.1</v>
      </c>
      <c r="K29" s="13">
        <f>IF(D29="C",1,IF(D29="V",-1,0))</f>
        <v>1</v>
      </c>
      <c r="L29" s="11">
        <v>70</v>
      </c>
      <c r="M29" s="15"/>
      <c r="N29" s="16"/>
      <c r="O29" s="17">
        <v>0</v>
      </c>
    </row>
    <row r="30" spans="1:18" x14ac:dyDescent="0.25">
      <c r="A30" s="24"/>
      <c r="B30" s="80"/>
      <c r="C30" s="10"/>
      <c r="D30" s="11" t="s">
        <v>18</v>
      </c>
      <c r="E30" s="11"/>
      <c r="F30" s="11"/>
      <c r="G30" s="11">
        <v>0</v>
      </c>
      <c r="H30" s="12">
        <v>0</v>
      </c>
      <c r="I30" s="12"/>
      <c r="J30" s="11">
        <v>0.1</v>
      </c>
      <c r="K30" s="13">
        <f>IF(D30="C",1,IF(D30="V",-1,0))</f>
        <v>-1</v>
      </c>
      <c r="L30" s="11">
        <v>70</v>
      </c>
      <c r="M30" s="15"/>
      <c r="N30" s="16"/>
      <c r="O30" s="17">
        <v>0</v>
      </c>
    </row>
    <row r="31" spans="1:18" x14ac:dyDescent="0.25">
      <c r="A31" s="24"/>
      <c r="B31" s="80"/>
      <c r="C31" s="10"/>
      <c r="D31" s="11" t="s">
        <v>18</v>
      </c>
      <c r="E31" s="11"/>
      <c r="F31" s="11"/>
      <c r="G31" s="11">
        <v>0</v>
      </c>
      <c r="H31" s="12">
        <v>0</v>
      </c>
      <c r="I31" s="12"/>
      <c r="J31" s="11">
        <v>0.1</v>
      </c>
      <c r="K31" s="13">
        <f>IF(D31="C",1,IF(D31="V",-1,0))</f>
        <v>-1</v>
      </c>
      <c r="L31" s="11">
        <v>70</v>
      </c>
      <c r="M31" s="15"/>
      <c r="N31" s="16"/>
      <c r="O31" s="17">
        <v>0</v>
      </c>
    </row>
    <row r="32" spans="1:18" x14ac:dyDescent="0.25">
      <c r="A32" s="24"/>
      <c r="B32" s="81"/>
      <c r="C32" s="10"/>
      <c r="D32" s="11" t="s">
        <v>19</v>
      </c>
      <c r="E32" s="11"/>
      <c r="F32" s="11"/>
      <c r="G32" s="11">
        <v>0</v>
      </c>
      <c r="H32" s="12">
        <v>0</v>
      </c>
      <c r="I32" s="12"/>
      <c r="J32" s="11">
        <v>0.1</v>
      </c>
      <c r="K32" s="13">
        <f>IF(D32="C",1,IF(D32="V",-1,0))</f>
        <v>1</v>
      </c>
      <c r="L32" s="11">
        <v>70</v>
      </c>
      <c r="M32" s="23"/>
      <c r="N32" s="16"/>
      <c r="O32" s="17">
        <v>0</v>
      </c>
    </row>
    <row r="33" spans="1:17" ht="30" x14ac:dyDescent="0.25">
      <c r="A33" s="25" t="s">
        <v>22</v>
      </c>
      <c r="B33" s="25"/>
      <c r="C33" s="8"/>
      <c r="D33" s="26" t="s">
        <v>23</v>
      </c>
      <c r="E33" s="26"/>
      <c r="F33" s="26"/>
      <c r="G33" s="27"/>
      <c r="H33" s="28"/>
      <c r="I33" s="28"/>
      <c r="J33" s="29" t="s">
        <v>0</v>
      </c>
      <c r="K33" s="30"/>
      <c r="L33" s="31"/>
      <c r="M33" s="32" t="s">
        <v>24</v>
      </c>
      <c r="N33" s="33">
        <f>SUM(N5:N32)</f>
        <v>43.400000000000105</v>
      </c>
      <c r="O33" s="8"/>
    </row>
    <row r="34" spans="1:17" ht="15.75" x14ac:dyDescent="0.25">
      <c r="A34" s="34" t="s">
        <v>25</v>
      </c>
      <c r="B34" s="35">
        <f ca="1">NOW()</f>
        <v>44186.619478472225</v>
      </c>
      <c r="C34" s="8"/>
      <c r="D34" s="36"/>
      <c r="E34" s="36"/>
      <c r="F34" s="36"/>
      <c r="G34" s="37" t="s">
        <v>26</v>
      </c>
      <c r="H34" s="30"/>
      <c r="I34" s="30"/>
      <c r="J34" s="38">
        <v>1432.68</v>
      </c>
      <c r="K34" s="30"/>
      <c r="L34" s="30"/>
      <c r="M34" s="39"/>
      <c r="N34" s="40"/>
      <c r="O34" s="8"/>
    </row>
    <row r="35" spans="1:17" ht="15.75" x14ac:dyDescent="0.25">
      <c r="A35" s="8"/>
      <c r="B35" s="8"/>
      <c r="C35" s="8"/>
      <c r="D35" s="82" t="s">
        <v>27</v>
      </c>
      <c r="E35" s="52"/>
      <c r="F35" s="52"/>
      <c r="G35" s="72" t="s">
        <v>28</v>
      </c>
      <c r="H35" s="72"/>
      <c r="I35" s="72"/>
      <c r="J35" s="72"/>
      <c r="K35" s="72"/>
      <c r="L35" s="72"/>
      <c r="M35" s="72"/>
      <c r="N35" s="72"/>
      <c r="O35" s="72"/>
    </row>
    <row r="36" spans="1:17" ht="15.75" x14ac:dyDescent="0.25">
      <c r="A36" s="8"/>
      <c r="B36" s="41" t="s">
        <v>29</v>
      </c>
      <c r="C36" s="8"/>
      <c r="D36" s="82"/>
      <c r="E36" s="52"/>
      <c r="F36" s="52"/>
      <c r="G36" s="72"/>
      <c r="H36" s="72"/>
      <c r="I36" s="72"/>
      <c r="J36" s="72"/>
      <c r="K36" s="72"/>
      <c r="L36" s="72"/>
      <c r="M36" s="72"/>
      <c r="N36" s="72"/>
      <c r="O36" s="72"/>
    </row>
    <row r="37" spans="1:17" ht="15.75" x14ac:dyDescent="0.25">
      <c r="A37" s="8"/>
      <c r="B37" s="8"/>
      <c r="C37" s="8"/>
      <c r="D37" s="36"/>
      <c r="E37" s="36"/>
      <c r="F37" s="36"/>
      <c r="G37" s="72" t="s">
        <v>30</v>
      </c>
      <c r="H37" s="72"/>
      <c r="I37" s="72"/>
      <c r="J37" s="72"/>
      <c r="K37" s="72"/>
      <c r="L37" s="72"/>
      <c r="M37" s="72"/>
      <c r="N37" s="72"/>
    </row>
    <row r="38" spans="1:17" ht="15.75" x14ac:dyDescent="0.25">
      <c r="A38" s="8"/>
      <c r="B38" s="8"/>
      <c r="C38" s="8"/>
      <c r="D38" s="36"/>
      <c r="E38" s="36"/>
      <c r="F38" s="36"/>
      <c r="G38" s="72" t="s">
        <v>31</v>
      </c>
      <c r="H38" s="72"/>
      <c r="I38" s="72"/>
      <c r="J38" s="72"/>
      <c r="K38" s="72"/>
      <c r="L38" s="72"/>
      <c r="M38" s="72"/>
      <c r="N38" s="72"/>
    </row>
    <row r="39" spans="1:17" ht="15.75" x14ac:dyDescent="0.25">
      <c r="A39" s="8"/>
      <c r="B39" s="8"/>
      <c r="C39" s="8"/>
      <c r="D39" s="36"/>
      <c r="E39" s="36"/>
      <c r="F39" s="36"/>
      <c r="G39" s="40"/>
      <c r="H39" s="40"/>
      <c r="I39" s="40"/>
      <c r="J39" s="40"/>
      <c r="K39" s="40"/>
      <c r="L39" s="30"/>
      <c r="M39" s="30"/>
      <c r="N39" s="30"/>
    </row>
    <row r="40" spans="1:17" ht="15.75" x14ac:dyDescent="0.25">
      <c r="A40" s="8"/>
      <c r="B40" s="8"/>
      <c r="C40" s="8"/>
      <c r="D40" s="36"/>
      <c r="E40" s="36"/>
      <c r="F40" s="36"/>
      <c r="G40" s="40"/>
      <c r="H40" s="40"/>
      <c r="I40" s="40"/>
      <c r="J40" s="40"/>
      <c r="K40" s="40"/>
      <c r="L40" s="30"/>
      <c r="M40" s="30"/>
      <c r="N40" s="30"/>
      <c r="P40" s="30"/>
      <c r="Q40" s="30"/>
    </row>
    <row r="41" spans="1:17" ht="15.75" x14ac:dyDescent="0.25">
      <c r="A41" s="8"/>
      <c r="B41" s="8"/>
      <c r="C41" s="8"/>
      <c r="D41" s="36"/>
      <c r="E41" s="36"/>
      <c r="F41" s="36"/>
      <c r="G41" s="40"/>
      <c r="H41" s="40"/>
      <c r="I41" s="40"/>
      <c r="J41" s="40"/>
      <c r="K41" s="40"/>
      <c r="L41" s="30"/>
      <c r="M41" s="30"/>
      <c r="N41" s="30"/>
      <c r="P41" s="30"/>
      <c r="Q41" s="30"/>
    </row>
    <row r="42" spans="1:17" ht="15.75" x14ac:dyDescent="0.25">
      <c r="A42" s="8"/>
      <c r="B42" s="8"/>
      <c r="C42" s="8"/>
      <c r="D42" s="36"/>
      <c r="E42" s="36"/>
      <c r="F42" s="36"/>
      <c r="G42" s="40"/>
      <c r="H42" s="40"/>
      <c r="I42" s="40"/>
      <c r="J42" s="40"/>
      <c r="K42" s="40"/>
      <c r="L42" s="30"/>
      <c r="M42" s="30"/>
      <c r="N42" s="30"/>
      <c r="P42" s="30"/>
      <c r="Q42" s="30"/>
    </row>
    <row r="43" spans="1:17" ht="15.75" x14ac:dyDescent="0.25">
      <c r="A43" s="8"/>
      <c r="B43" s="8"/>
      <c r="C43" s="8"/>
      <c r="D43" s="36"/>
      <c r="E43" s="36"/>
      <c r="F43" s="36"/>
      <c r="G43" s="40"/>
      <c r="H43" s="40"/>
      <c r="I43" s="40"/>
      <c r="J43" s="40"/>
      <c r="K43" s="40"/>
      <c r="L43" s="30"/>
      <c r="M43" s="30"/>
      <c r="N43" s="30"/>
      <c r="P43" s="30"/>
      <c r="Q43" s="30"/>
    </row>
    <row r="44" spans="1:17" x14ac:dyDescent="0.25">
      <c r="D44" s="42"/>
      <c r="E44" s="42"/>
      <c r="F44" s="42"/>
      <c r="G44" s="30"/>
      <c r="H44" s="30"/>
      <c r="I44" s="30"/>
      <c r="J44" s="30"/>
      <c r="K44" s="30"/>
      <c r="L44" s="30"/>
      <c r="M44" s="30"/>
      <c r="N44" s="30"/>
    </row>
    <row r="45" spans="1:17" ht="14.25" customHeight="1" x14ac:dyDescent="0.25">
      <c r="D45" s="42"/>
      <c r="E45" s="42"/>
      <c r="F45" s="42"/>
      <c r="G45" s="30"/>
      <c r="H45" s="30"/>
      <c r="I45" s="30"/>
      <c r="J45" s="30"/>
      <c r="K45" s="30"/>
      <c r="L45" s="30"/>
      <c r="M45" s="30"/>
      <c r="N45" s="30"/>
    </row>
  </sheetData>
  <mergeCells count="14">
    <mergeCell ref="G38:N38"/>
    <mergeCell ref="A24:A27"/>
    <mergeCell ref="B24:B27"/>
    <mergeCell ref="B29:B32"/>
    <mergeCell ref="D35:D36"/>
    <mergeCell ref="G35:O36"/>
    <mergeCell ref="G37:N37"/>
    <mergeCell ref="A14:A19"/>
    <mergeCell ref="B14:B19"/>
    <mergeCell ref="A3:A4"/>
    <mergeCell ref="B3:B4"/>
    <mergeCell ref="G3:K3"/>
    <mergeCell ref="A5:A12"/>
    <mergeCell ref="B5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B4" workbookViewId="0">
      <selection activeCell="Q16" sqref="Q16:R20"/>
    </sheetView>
  </sheetViews>
  <sheetFormatPr baseColWidth="10" defaultRowHeight="15" x14ac:dyDescent="0.25"/>
  <cols>
    <col min="1" max="1" width="11.7109375" customWidth="1"/>
    <col min="2" max="2" width="12" customWidth="1"/>
    <col min="3" max="3" width="4" customWidth="1"/>
    <col min="4" max="6" width="12.140625" customWidth="1"/>
    <col min="10" max="10" width="11.85546875" bestFit="1" customWidth="1"/>
    <col min="16" max="16" width="5.7109375" customWidth="1"/>
  </cols>
  <sheetData>
    <row r="2" spans="1:18" x14ac:dyDescent="0.25">
      <c r="A2" s="2" t="s">
        <v>7</v>
      </c>
      <c r="B2" t="s">
        <v>44</v>
      </c>
      <c r="D2" s="3" t="s">
        <v>45</v>
      </c>
      <c r="E2" s="3"/>
      <c r="F2" s="3"/>
      <c r="G2" s="4"/>
      <c r="H2" s="5"/>
      <c r="I2" s="5"/>
      <c r="J2" s="5"/>
      <c r="K2" s="5"/>
      <c r="L2" s="5"/>
      <c r="M2" s="5"/>
      <c r="N2" s="5"/>
    </row>
    <row r="3" spans="1:18" ht="30" x14ac:dyDescent="0.25">
      <c r="A3" s="83" t="s">
        <v>8</v>
      </c>
      <c r="B3" s="85" t="s">
        <v>33</v>
      </c>
      <c r="D3" s="6" t="s">
        <v>9</v>
      </c>
      <c r="E3" s="44"/>
      <c r="F3" s="44"/>
      <c r="G3" s="87" t="s">
        <v>10</v>
      </c>
      <c r="H3" s="88"/>
      <c r="I3" s="88"/>
      <c r="J3" s="88"/>
      <c r="K3" s="88"/>
      <c r="L3" s="6" t="s">
        <v>11</v>
      </c>
      <c r="M3" s="6" t="s">
        <v>3</v>
      </c>
      <c r="N3" s="6" t="s">
        <v>12</v>
      </c>
      <c r="O3" s="7" t="s">
        <v>32</v>
      </c>
    </row>
    <row r="4" spans="1:18" ht="60" x14ac:dyDescent="0.25">
      <c r="A4" s="84"/>
      <c r="B4" s="86"/>
      <c r="C4" s="8"/>
      <c r="D4" s="9" t="s">
        <v>13</v>
      </c>
      <c r="E4" s="9" t="s">
        <v>36</v>
      </c>
      <c r="F4" s="9" t="s">
        <v>37</v>
      </c>
      <c r="G4" s="9" t="s">
        <v>1</v>
      </c>
      <c r="H4" s="9" t="s">
        <v>14</v>
      </c>
      <c r="I4" s="9" t="s">
        <v>38</v>
      </c>
      <c r="J4" s="9" t="s">
        <v>15</v>
      </c>
      <c r="K4" s="9" t="s">
        <v>2</v>
      </c>
      <c r="L4" s="9" t="s">
        <v>34</v>
      </c>
      <c r="M4" s="9" t="s">
        <v>9</v>
      </c>
      <c r="N4" s="9" t="s">
        <v>16</v>
      </c>
      <c r="O4" s="9" t="s">
        <v>17</v>
      </c>
    </row>
    <row r="5" spans="1:18" x14ac:dyDescent="0.25">
      <c r="A5" s="76">
        <v>32</v>
      </c>
      <c r="B5" s="76" t="s">
        <v>4</v>
      </c>
      <c r="C5" s="10"/>
      <c r="D5" s="11" t="s">
        <v>18</v>
      </c>
      <c r="E5" s="45"/>
      <c r="F5" s="45"/>
      <c r="G5" s="11">
        <v>1.0870500000000001</v>
      </c>
      <c r="H5" s="12">
        <v>1.08795</v>
      </c>
      <c r="I5" s="50">
        <v>1.08691</v>
      </c>
      <c r="J5" s="11">
        <v>1E-4</v>
      </c>
      <c r="K5" s="13">
        <f t="shared" ref="K5:K12" si="0">IF(D5="C",1,IF(D5="V",-1,0))</f>
        <v>-1</v>
      </c>
      <c r="L5" s="11">
        <f>-1*(I5-G5)</f>
        <v>1.4000000000002899E-4</v>
      </c>
      <c r="M5" s="46" t="s">
        <v>39</v>
      </c>
      <c r="N5" s="14">
        <f>L5/J5</f>
        <v>1.4000000000002899</v>
      </c>
      <c r="O5" s="17">
        <f>N5/10</f>
        <v>0.14000000000002899</v>
      </c>
      <c r="Q5" s="46" t="s">
        <v>39</v>
      </c>
    </row>
    <row r="6" spans="1:18" ht="16.5" customHeight="1" x14ac:dyDescent="0.25">
      <c r="A6" s="77"/>
      <c r="B6" s="77"/>
      <c r="C6" s="10"/>
      <c r="D6" s="11" t="s">
        <v>19</v>
      </c>
      <c r="E6" s="45"/>
      <c r="F6" s="45"/>
      <c r="G6" s="11">
        <v>1.08687</v>
      </c>
      <c r="H6" s="12">
        <v>1.0860700000000001</v>
      </c>
      <c r="I6" s="50">
        <v>1.0860700000000001</v>
      </c>
      <c r="J6" s="11">
        <v>1E-4</v>
      </c>
      <c r="K6" s="13">
        <f t="shared" si="0"/>
        <v>1</v>
      </c>
      <c r="L6" s="11">
        <f>(I6-G6)*K6</f>
        <v>-7.9999999999991189E-4</v>
      </c>
      <c r="M6" s="47" t="s">
        <v>40</v>
      </c>
      <c r="N6" s="14">
        <f t="shared" ref="N6:N11" si="1">L6/J6</f>
        <v>-7.9999999999991189</v>
      </c>
      <c r="O6" s="17">
        <f t="shared" ref="O6:O8" si="2">N6/10</f>
        <v>-0.79999999999991189</v>
      </c>
      <c r="Q6" s="47" t="s">
        <v>40</v>
      </c>
    </row>
    <row r="7" spans="1:18" x14ac:dyDescent="0.25">
      <c r="A7" s="77"/>
      <c r="B7" s="77"/>
      <c r="C7" s="10"/>
      <c r="D7" s="11" t="s">
        <v>18</v>
      </c>
      <c r="E7" s="45"/>
      <c r="F7" s="45"/>
      <c r="G7" s="11">
        <v>1.0859000000000001</v>
      </c>
      <c r="H7" s="12">
        <v>1.0869800000000001</v>
      </c>
      <c r="I7" s="50">
        <v>1.08389</v>
      </c>
      <c r="J7" s="11">
        <v>1E-4</v>
      </c>
      <c r="K7" s="13">
        <f t="shared" si="0"/>
        <v>-1</v>
      </c>
      <c r="L7" s="11">
        <f>(I7-G7)*K7</f>
        <v>2.0100000000000673E-3</v>
      </c>
      <c r="M7" s="46" t="s">
        <v>39</v>
      </c>
      <c r="N7" s="14">
        <f t="shared" si="1"/>
        <v>20.100000000000673</v>
      </c>
      <c r="O7" s="17">
        <f t="shared" si="2"/>
        <v>2.0100000000000673</v>
      </c>
      <c r="Q7" s="49" t="s">
        <v>42</v>
      </c>
    </row>
    <row r="8" spans="1:18" x14ac:dyDescent="0.25">
      <c r="A8" s="77"/>
      <c r="B8" s="77"/>
      <c r="C8" s="10"/>
      <c r="D8" s="11" t="s">
        <v>18</v>
      </c>
      <c r="E8" s="45"/>
      <c r="F8" s="45"/>
      <c r="G8" s="11">
        <v>1.0838099999999999</v>
      </c>
      <c r="H8" s="12"/>
      <c r="I8" s="50">
        <v>1.0839300000000001</v>
      </c>
      <c r="J8" s="11">
        <v>1E-4</v>
      </c>
      <c r="K8" s="13">
        <f t="shared" si="0"/>
        <v>-1</v>
      </c>
      <c r="L8" s="11">
        <f t="shared" ref="L8:L12" si="3">(I8-G8)*K8</f>
        <v>-1.2000000000012001E-4</v>
      </c>
      <c r="M8" s="47" t="s">
        <v>40</v>
      </c>
      <c r="N8" s="14">
        <f t="shared" si="1"/>
        <v>-1.2000000000012001</v>
      </c>
      <c r="O8" s="17">
        <f t="shared" si="2"/>
        <v>-0.12000000000012001</v>
      </c>
      <c r="Q8" s="48" t="s">
        <v>41</v>
      </c>
    </row>
    <row r="9" spans="1:18" x14ac:dyDescent="0.25">
      <c r="A9" s="77"/>
      <c r="B9" s="77"/>
      <c r="C9" s="10"/>
      <c r="D9" s="11" t="s">
        <v>18</v>
      </c>
      <c r="E9" s="45"/>
      <c r="F9" s="11"/>
      <c r="G9" s="11"/>
      <c r="H9" s="12"/>
      <c r="I9" s="50"/>
      <c r="J9" s="11">
        <v>1E-4</v>
      </c>
      <c r="K9" s="13">
        <f t="shared" si="0"/>
        <v>-1</v>
      </c>
      <c r="L9" s="11">
        <f t="shared" si="3"/>
        <v>0</v>
      </c>
      <c r="M9" s="16"/>
      <c r="N9" s="14">
        <f t="shared" si="1"/>
        <v>0</v>
      </c>
      <c r="O9" s="17"/>
      <c r="Q9" s="16"/>
    </row>
    <row r="10" spans="1:18" x14ac:dyDescent="0.25">
      <c r="A10" s="77"/>
      <c r="B10" s="77"/>
      <c r="C10" s="10"/>
      <c r="D10" s="11" t="s">
        <v>19</v>
      </c>
      <c r="E10" s="45"/>
      <c r="F10" s="11"/>
      <c r="G10" s="11"/>
      <c r="H10" s="12"/>
      <c r="I10" s="12"/>
      <c r="J10" s="11">
        <v>1E-4</v>
      </c>
      <c r="K10" s="13">
        <f t="shared" si="0"/>
        <v>1</v>
      </c>
      <c r="L10" s="11">
        <f t="shared" si="3"/>
        <v>0</v>
      </c>
      <c r="M10" s="16"/>
      <c r="N10" s="14">
        <f t="shared" si="1"/>
        <v>0</v>
      </c>
      <c r="O10" s="17"/>
    </row>
    <row r="11" spans="1:18" x14ac:dyDescent="0.25">
      <c r="A11" s="77"/>
      <c r="B11" s="77"/>
      <c r="C11" s="10"/>
      <c r="D11" s="11" t="s">
        <v>18</v>
      </c>
      <c r="E11" s="11"/>
      <c r="F11" s="11"/>
      <c r="G11" s="11"/>
      <c r="H11" s="12"/>
      <c r="I11" s="50"/>
      <c r="J11" s="11">
        <v>1E-4</v>
      </c>
      <c r="K11" s="13">
        <f t="shared" si="0"/>
        <v>-1</v>
      </c>
      <c r="L11" s="11">
        <f t="shared" si="3"/>
        <v>0</v>
      </c>
      <c r="M11" s="16"/>
      <c r="N11" s="14">
        <f t="shared" si="1"/>
        <v>0</v>
      </c>
      <c r="O11" s="17"/>
      <c r="Q11">
        <v>1.09552</v>
      </c>
    </row>
    <row r="12" spans="1:18" ht="15.75" customHeight="1" x14ac:dyDescent="0.25">
      <c r="A12" s="78"/>
      <c r="B12" s="78"/>
      <c r="C12" s="10"/>
      <c r="D12" s="11" t="s">
        <v>19</v>
      </c>
      <c r="E12" s="11"/>
      <c r="F12" s="11"/>
      <c r="G12" s="11"/>
      <c r="H12" s="12"/>
      <c r="I12" s="12"/>
      <c r="J12" s="11">
        <v>1E-4</v>
      </c>
      <c r="K12" s="13">
        <f t="shared" si="0"/>
        <v>1</v>
      </c>
      <c r="L12" s="11">
        <f t="shared" si="3"/>
        <v>0</v>
      </c>
      <c r="M12" s="15"/>
      <c r="N12" s="14">
        <f t="shared" ref="N12" si="4">-L12/J12</f>
        <v>0</v>
      </c>
      <c r="O12" s="17"/>
      <c r="Q12">
        <v>1.09484</v>
      </c>
    </row>
    <row r="13" spans="1:18" x14ac:dyDescent="0.25">
      <c r="A13" s="18"/>
      <c r="B13" s="19"/>
      <c r="C13" s="10"/>
      <c r="D13" s="20"/>
      <c r="E13" s="20"/>
      <c r="F13" s="20"/>
      <c r="G13" s="20"/>
      <c r="H13" s="21"/>
      <c r="I13" s="21"/>
      <c r="J13" s="20"/>
      <c r="K13" s="22"/>
      <c r="L13" s="20"/>
      <c r="M13" s="20"/>
      <c r="N13" s="1" t="s">
        <v>43</v>
      </c>
      <c r="O13" s="1" t="s">
        <v>43</v>
      </c>
      <c r="Q13" s="48" t="s">
        <v>46</v>
      </c>
      <c r="R13" t="s">
        <v>47</v>
      </c>
    </row>
    <row r="14" spans="1:18" x14ac:dyDescent="0.25">
      <c r="A14" s="73" t="s">
        <v>20</v>
      </c>
      <c r="B14" s="76" t="s">
        <v>5</v>
      </c>
      <c r="C14" s="10"/>
      <c r="D14" s="11" t="s">
        <v>18</v>
      </c>
      <c r="E14" s="45"/>
      <c r="F14" s="11"/>
      <c r="G14" s="11"/>
      <c r="H14" s="12"/>
      <c r="I14" s="50"/>
      <c r="J14" s="11">
        <v>1E-4</v>
      </c>
      <c r="K14" s="13">
        <f>IF(D14="C",1,IF(D14="V",-1,0))</f>
        <v>-1</v>
      </c>
      <c r="L14" s="11">
        <f>K14*(I14-G14)</f>
        <v>0</v>
      </c>
      <c r="M14" s="15"/>
      <c r="N14" s="54">
        <f>N5+N6+N7+N8</f>
        <v>12.300000000000644</v>
      </c>
      <c r="O14" s="17">
        <f>O5+O6+O7+O8</f>
        <v>1.2300000000000644</v>
      </c>
    </row>
    <row r="15" spans="1:18" x14ac:dyDescent="0.25">
      <c r="A15" s="74"/>
      <c r="B15" s="77"/>
      <c r="C15" s="10"/>
      <c r="D15" s="11" t="s">
        <v>19</v>
      </c>
      <c r="E15" s="45"/>
      <c r="F15" s="45"/>
      <c r="G15" s="11"/>
      <c r="H15" s="12"/>
      <c r="I15" s="50"/>
      <c r="J15" s="11">
        <v>1E-4</v>
      </c>
      <c r="K15" s="13">
        <f>IF(D15="C",1,IF(D15="V",-1,0))</f>
        <v>1</v>
      </c>
      <c r="L15" s="11">
        <f>K15*(I15-G15)</f>
        <v>0</v>
      </c>
      <c r="M15" s="15"/>
      <c r="N15" s="14"/>
      <c r="O15" s="17"/>
    </row>
    <row r="16" spans="1:18" x14ac:dyDescent="0.25">
      <c r="A16" s="74"/>
      <c r="B16" s="77"/>
      <c r="C16" s="10"/>
      <c r="D16" s="11" t="s">
        <v>18</v>
      </c>
      <c r="E16" s="45"/>
      <c r="F16" s="11"/>
      <c r="G16" s="11"/>
      <c r="H16" s="12"/>
      <c r="I16" s="50"/>
      <c r="J16" s="11">
        <v>1E-4</v>
      </c>
      <c r="K16" s="13">
        <f>IF(D16="C",1,IF(D16="V",-1,0))</f>
        <v>-1</v>
      </c>
      <c r="L16" s="11">
        <f>G16-H16</f>
        <v>0</v>
      </c>
      <c r="M16" s="15"/>
      <c r="N16" s="14"/>
      <c r="O16" s="17"/>
      <c r="Q16" t="s">
        <v>61</v>
      </c>
    </row>
    <row r="17" spans="1:18" x14ac:dyDescent="0.25">
      <c r="A17" s="74"/>
      <c r="B17" s="77"/>
      <c r="C17" s="10"/>
      <c r="D17" s="11" t="s">
        <v>18</v>
      </c>
      <c r="E17" s="11"/>
      <c r="F17" s="11"/>
      <c r="G17" s="11"/>
      <c r="H17" s="12"/>
      <c r="I17" s="12"/>
      <c r="J17" s="11">
        <v>1E-4</v>
      </c>
      <c r="K17" s="13"/>
      <c r="L17" s="11"/>
      <c r="M17" s="15"/>
      <c r="N17" s="16"/>
      <c r="O17" s="17"/>
      <c r="Q17" t="s">
        <v>62</v>
      </c>
      <c r="R17" t="s">
        <v>63</v>
      </c>
    </row>
    <row r="18" spans="1:18" x14ac:dyDescent="0.25">
      <c r="A18" s="74"/>
      <c r="B18" s="77"/>
      <c r="C18" s="10"/>
      <c r="D18" s="11" t="s">
        <v>18</v>
      </c>
      <c r="E18" s="11"/>
      <c r="F18" s="11"/>
      <c r="G18" s="11"/>
      <c r="H18" s="12"/>
      <c r="I18" s="12"/>
      <c r="J18" s="11">
        <v>1E-4</v>
      </c>
      <c r="K18" s="13"/>
      <c r="L18" s="11"/>
      <c r="M18" s="15"/>
      <c r="N18" s="16"/>
      <c r="O18" s="17"/>
      <c r="Q18">
        <f>25.4-14.8+21.7+12.3</f>
        <v>44.599999999999994</v>
      </c>
      <c r="R18">
        <f>2.54-1.48+2.17+1.23</f>
        <v>4.46</v>
      </c>
    </row>
    <row r="19" spans="1:18" x14ac:dyDescent="0.25">
      <c r="A19" s="75"/>
      <c r="B19" s="78"/>
      <c r="C19" s="10"/>
      <c r="D19" s="11" t="s">
        <v>18</v>
      </c>
      <c r="E19" s="11"/>
      <c r="F19" s="11"/>
      <c r="G19" s="11">
        <v>0</v>
      </c>
      <c r="H19" s="12">
        <v>0</v>
      </c>
      <c r="I19" s="12"/>
      <c r="J19" s="11">
        <v>1E-4</v>
      </c>
      <c r="K19" s="13">
        <f>IF(D19="C",1,IF(D19="V",-1,0))</f>
        <v>-1</v>
      </c>
      <c r="L19" s="11">
        <f>G19-H19</f>
        <v>0</v>
      </c>
      <c r="M19" s="23"/>
      <c r="N19" s="16"/>
      <c r="O19" s="17">
        <v>0</v>
      </c>
    </row>
    <row r="20" spans="1:18" x14ac:dyDescent="0.25">
      <c r="A20" s="18"/>
      <c r="B20" s="19"/>
      <c r="C20" s="10"/>
      <c r="D20" s="20"/>
      <c r="E20" s="20"/>
      <c r="F20" s="20"/>
      <c r="G20" s="20"/>
      <c r="H20" s="21"/>
      <c r="I20" s="21"/>
      <c r="J20" s="20"/>
      <c r="K20" s="22"/>
      <c r="L20" s="20"/>
      <c r="M20" s="1"/>
      <c r="N20" s="1" t="s">
        <v>43</v>
      </c>
      <c r="O20" s="1">
        <f>SUM(O14:O19)</f>
        <v>1.2300000000000644</v>
      </c>
      <c r="Q20" t="s">
        <v>64</v>
      </c>
      <c r="R20">
        <v>20.100000000000001</v>
      </c>
    </row>
    <row r="21" spans="1:18" x14ac:dyDescent="0.25">
      <c r="A21" s="18"/>
      <c r="B21" s="19"/>
      <c r="C21" s="10"/>
      <c r="D21" s="20"/>
      <c r="E21" s="20"/>
      <c r="F21" s="20"/>
      <c r="G21" s="43"/>
      <c r="H21" s="43" t="s">
        <v>35</v>
      </c>
      <c r="I21" s="43"/>
      <c r="J21" s="20"/>
      <c r="K21" s="22"/>
      <c r="L21" s="20"/>
      <c r="M21" s="1"/>
      <c r="N21" s="1"/>
      <c r="O21" s="1"/>
    </row>
    <row r="22" spans="1:18" x14ac:dyDescent="0.25">
      <c r="A22" s="18"/>
      <c r="B22" s="19"/>
      <c r="C22" s="10"/>
      <c r="D22" s="20"/>
      <c r="E22" s="20"/>
      <c r="F22" s="20"/>
      <c r="G22" s="11"/>
      <c r="H22" s="12"/>
      <c r="I22" s="12"/>
      <c r="J22" s="20"/>
      <c r="K22" s="22"/>
      <c r="L22" s="20"/>
      <c r="M22" s="1"/>
      <c r="N22" s="1"/>
      <c r="O22" s="1"/>
    </row>
    <row r="23" spans="1:18" x14ac:dyDescent="0.25">
      <c r="A23" s="18"/>
      <c r="B23" s="19"/>
      <c r="C23" s="10"/>
      <c r="D23" s="20"/>
      <c r="E23" s="20"/>
      <c r="F23" s="20"/>
      <c r="G23" s="20"/>
      <c r="H23" s="21"/>
      <c r="I23" s="21"/>
      <c r="J23" s="20"/>
      <c r="K23" s="22"/>
      <c r="L23" s="20"/>
      <c r="M23" s="1"/>
      <c r="N23" s="1"/>
      <c r="O23" s="1"/>
    </row>
    <row r="24" spans="1:18" x14ac:dyDescent="0.25">
      <c r="A24" s="73">
        <v>13</v>
      </c>
      <c r="B24" s="76" t="s">
        <v>6</v>
      </c>
      <c r="C24" s="10"/>
      <c r="D24" s="11" t="s">
        <v>19</v>
      </c>
      <c r="E24" s="11"/>
      <c r="F24" s="11"/>
      <c r="G24" s="11">
        <v>0</v>
      </c>
      <c r="H24" s="12">
        <v>0</v>
      </c>
      <c r="I24" s="12"/>
      <c r="J24" s="11">
        <v>0.01</v>
      </c>
      <c r="K24" s="13">
        <f>IF(D24="C",1,IF(D24="V",-1,0))</f>
        <v>1</v>
      </c>
      <c r="L24" s="11">
        <v>70</v>
      </c>
      <c r="M24" s="15"/>
      <c r="N24" s="16"/>
      <c r="O24" s="17">
        <v>0</v>
      </c>
    </row>
    <row r="25" spans="1:18" x14ac:dyDescent="0.25">
      <c r="A25" s="74"/>
      <c r="B25" s="77"/>
      <c r="C25" s="10"/>
      <c r="D25" s="11" t="s">
        <v>19</v>
      </c>
      <c r="E25" s="11"/>
      <c r="F25" s="11"/>
      <c r="G25" s="11">
        <v>0</v>
      </c>
      <c r="H25" s="12">
        <v>0</v>
      </c>
      <c r="I25" s="12"/>
      <c r="J25" s="11">
        <v>0.01</v>
      </c>
      <c r="K25" s="13">
        <f>IF(D25="C",1,IF(D25="V",-1,0))</f>
        <v>1</v>
      </c>
      <c r="L25" s="11">
        <v>70</v>
      </c>
      <c r="M25" s="15"/>
      <c r="N25" s="16"/>
      <c r="O25" s="17">
        <v>0</v>
      </c>
    </row>
    <row r="26" spans="1:18" x14ac:dyDescent="0.25">
      <c r="A26" s="74"/>
      <c r="B26" s="77"/>
      <c r="C26" s="10"/>
      <c r="D26" s="11" t="s">
        <v>19</v>
      </c>
      <c r="E26" s="11"/>
      <c r="F26" s="11"/>
      <c r="G26" s="11">
        <v>0</v>
      </c>
      <c r="H26" s="12">
        <v>0</v>
      </c>
      <c r="I26" s="12"/>
      <c r="J26" s="11">
        <v>0.01</v>
      </c>
      <c r="K26" s="13">
        <f>IF(D26="C",1,IF(D26="V",-1,0))</f>
        <v>1</v>
      </c>
      <c r="L26" s="11">
        <v>70</v>
      </c>
      <c r="M26" s="15"/>
      <c r="N26" s="16"/>
      <c r="O26" s="17">
        <v>0</v>
      </c>
    </row>
    <row r="27" spans="1:18" x14ac:dyDescent="0.25">
      <c r="A27" s="75"/>
      <c r="B27" s="78"/>
      <c r="C27" s="10"/>
      <c r="D27" s="11" t="s">
        <v>18</v>
      </c>
      <c r="E27" s="11"/>
      <c r="F27" s="11"/>
      <c r="G27" s="11">
        <v>0</v>
      </c>
      <c r="H27" s="12">
        <v>0</v>
      </c>
      <c r="I27" s="12"/>
      <c r="J27" s="11">
        <v>0.01</v>
      </c>
      <c r="K27" s="13">
        <f>IF(D27="C",1,IF(D27="V",-1,0))</f>
        <v>-1</v>
      </c>
      <c r="L27" s="11">
        <v>70</v>
      </c>
      <c r="M27" s="23"/>
      <c r="N27" s="16"/>
      <c r="O27" s="17">
        <v>0</v>
      </c>
    </row>
    <row r="28" spans="1:18" x14ac:dyDescent="0.25">
      <c r="A28" s="18"/>
      <c r="B28" s="19"/>
      <c r="C28" s="10"/>
      <c r="D28" s="20"/>
      <c r="E28" s="20"/>
      <c r="F28" s="20"/>
      <c r="G28" s="20"/>
      <c r="H28" s="21"/>
      <c r="I28" s="21"/>
      <c r="J28" s="20"/>
      <c r="K28" s="22"/>
      <c r="L28" s="20"/>
      <c r="M28" s="1"/>
      <c r="N28" s="1"/>
      <c r="O28" s="1"/>
    </row>
    <row r="29" spans="1:18" x14ac:dyDescent="0.25">
      <c r="A29" s="24"/>
      <c r="B29" s="79" t="s">
        <v>21</v>
      </c>
      <c r="C29" s="10"/>
      <c r="D29" s="11" t="s">
        <v>19</v>
      </c>
      <c r="E29" s="11"/>
      <c r="F29" s="11"/>
      <c r="G29" s="11">
        <v>0</v>
      </c>
      <c r="H29" s="12">
        <v>0</v>
      </c>
      <c r="I29" s="12"/>
      <c r="J29" s="11">
        <v>0.1</v>
      </c>
      <c r="K29" s="13">
        <f>IF(D29="C",1,IF(D29="V",-1,0))</f>
        <v>1</v>
      </c>
      <c r="L29" s="11">
        <v>70</v>
      </c>
      <c r="M29" s="15"/>
      <c r="N29" s="16"/>
      <c r="O29" s="17">
        <v>0</v>
      </c>
    </row>
    <row r="30" spans="1:18" x14ac:dyDescent="0.25">
      <c r="A30" s="24"/>
      <c r="B30" s="80"/>
      <c r="C30" s="10"/>
      <c r="D30" s="11" t="s">
        <v>18</v>
      </c>
      <c r="E30" s="11"/>
      <c r="F30" s="11"/>
      <c r="G30" s="11">
        <v>0</v>
      </c>
      <c r="H30" s="12">
        <v>0</v>
      </c>
      <c r="I30" s="12"/>
      <c r="J30" s="11">
        <v>0.1</v>
      </c>
      <c r="K30" s="13">
        <f>IF(D30="C",1,IF(D30="V",-1,0))</f>
        <v>-1</v>
      </c>
      <c r="L30" s="11">
        <v>70</v>
      </c>
      <c r="M30" s="15"/>
      <c r="N30" s="16"/>
      <c r="O30" s="17">
        <v>0</v>
      </c>
    </row>
    <row r="31" spans="1:18" x14ac:dyDescent="0.25">
      <c r="A31" s="24"/>
      <c r="B31" s="80"/>
      <c r="C31" s="10"/>
      <c r="D31" s="11" t="s">
        <v>18</v>
      </c>
      <c r="E31" s="11"/>
      <c r="F31" s="11"/>
      <c r="G31" s="11">
        <v>0</v>
      </c>
      <c r="H31" s="12">
        <v>0</v>
      </c>
      <c r="I31" s="12"/>
      <c r="J31" s="11">
        <v>0.1</v>
      </c>
      <c r="K31" s="13">
        <f>IF(D31="C",1,IF(D31="V",-1,0))</f>
        <v>-1</v>
      </c>
      <c r="L31" s="11">
        <v>70</v>
      </c>
      <c r="M31" s="15"/>
      <c r="N31" s="16"/>
      <c r="O31" s="17">
        <v>0</v>
      </c>
    </row>
    <row r="32" spans="1:18" x14ac:dyDescent="0.25">
      <c r="A32" s="24"/>
      <c r="B32" s="81"/>
      <c r="C32" s="10"/>
      <c r="D32" s="11" t="s">
        <v>19</v>
      </c>
      <c r="E32" s="11"/>
      <c r="F32" s="11"/>
      <c r="G32" s="11">
        <v>0</v>
      </c>
      <c r="H32" s="12">
        <v>0</v>
      </c>
      <c r="I32" s="12"/>
      <c r="J32" s="11">
        <v>0.1</v>
      </c>
      <c r="K32" s="13">
        <f>IF(D32="C",1,IF(D32="V",-1,0))</f>
        <v>1</v>
      </c>
      <c r="L32" s="11">
        <v>70</v>
      </c>
      <c r="M32" s="23"/>
      <c r="N32" s="16"/>
      <c r="O32" s="17">
        <v>0</v>
      </c>
    </row>
    <row r="33" spans="1:17" ht="30" x14ac:dyDescent="0.25">
      <c r="A33" s="25" t="s">
        <v>22</v>
      </c>
      <c r="B33" s="25"/>
      <c r="C33" s="8"/>
      <c r="D33" s="26" t="s">
        <v>23</v>
      </c>
      <c r="E33" s="26"/>
      <c r="F33" s="26"/>
      <c r="G33" s="27"/>
      <c r="H33" s="28"/>
      <c r="I33" s="28"/>
      <c r="J33" s="29" t="s">
        <v>0</v>
      </c>
      <c r="K33" s="30"/>
      <c r="L33" s="31"/>
      <c r="M33" s="32" t="s">
        <v>24</v>
      </c>
      <c r="N33" s="33">
        <f>SUM(N5:N32)</f>
        <v>24.600000000001288</v>
      </c>
      <c r="O33" s="8"/>
    </row>
    <row r="34" spans="1:17" ht="15.75" x14ac:dyDescent="0.25">
      <c r="A34" s="34" t="s">
        <v>25</v>
      </c>
      <c r="B34" s="35">
        <f ca="1">NOW()</f>
        <v>44186.619478472225</v>
      </c>
      <c r="C34" s="8"/>
      <c r="D34" s="36"/>
      <c r="E34" s="36"/>
      <c r="F34" s="36"/>
      <c r="G34" s="37" t="s">
        <v>26</v>
      </c>
      <c r="H34" s="30"/>
      <c r="I34" s="30"/>
      <c r="J34" s="38">
        <v>1432.68</v>
      </c>
      <c r="K34" s="30"/>
      <c r="L34" s="30"/>
      <c r="M34" s="39"/>
      <c r="N34" s="40"/>
      <c r="O34" s="8"/>
    </row>
    <row r="35" spans="1:17" ht="15.75" x14ac:dyDescent="0.25">
      <c r="A35" s="8"/>
      <c r="B35" s="8"/>
      <c r="C35" s="8"/>
      <c r="D35" s="82" t="s">
        <v>27</v>
      </c>
      <c r="E35" s="52"/>
      <c r="F35" s="52"/>
      <c r="G35" s="72" t="s">
        <v>51</v>
      </c>
      <c r="H35" s="72"/>
      <c r="I35" s="72"/>
      <c r="J35" s="72"/>
      <c r="K35" s="72"/>
      <c r="L35" s="72"/>
      <c r="M35" s="72"/>
      <c r="N35" s="72"/>
      <c r="O35" s="72"/>
    </row>
    <row r="36" spans="1:17" ht="15.75" x14ac:dyDescent="0.25">
      <c r="A36" s="8"/>
      <c r="B36" s="41" t="s">
        <v>29</v>
      </c>
      <c r="C36" s="8"/>
      <c r="D36" s="82"/>
      <c r="E36" s="52"/>
      <c r="F36" s="52"/>
      <c r="G36" s="72"/>
      <c r="H36" s="72"/>
      <c r="I36" s="72"/>
      <c r="J36" s="72"/>
      <c r="K36" s="72"/>
      <c r="L36" s="72"/>
      <c r="M36" s="72"/>
      <c r="N36" s="72"/>
      <c r="O36" s="72"/>
    </row>
    <row r="37" spans="1:17" ht="15.75" x14ac:dyDescent="0.25">
      <c r="A37" s="8"/>
      <c r="B37" s="8"/>
      <c r="C37" s="8"/>
      <c r="D37" s="36"/>
      <c r="E37" s="36"/>
      <c r="F37" s="36"/>
      <c r="G37" s="72" t="s">
        <v>52</v>
      </c>
      <c r="H37" s="72"/>
      <c r="I37" s="72"/>
      <c r="J37" s="72"/>
      <c r="K37" s="72"/>
      <c r="L37" s="72"/>
      <c r="M37" s="72"/>
      <c r="N37" s="72"/>
    </row>
    <row r="38" spans="1:17" ht="67.5" customHeight="1" x14ac:dyDescent="0.25">
      <c r="A38" s="8"/>
      <c r="B38" s="8"/>
      <c r="C38" s="8"/>
      <c r="D38" s="36"/>
      <c r="E38" s="36"/>
      <c r="F38" s="36"/>
      <c r="G38" s="89" t="s">
        <v>53</v>
      </c>
      <c r="H38" s="89"/>
      <c r="I38" s="89"/>
      <c r="J38" s="89"/>
      <c r="K38" s="89"/>
      <c r="L38" s="89"/>
      <c r="M38" s="89"/>
      <c r="N38" s="89"/>
    </row>
    <row r="39" spans="1:17" ht="15.75" x14ac:dyDescent="0.25">
      <c r="A39" s="8"/>
      <c r="B39" s="8"/>
      <c r="C39" s="8"/>
      <c r="D39" s="36"/>
      <c r="E39" s="36"/>
      <c r="F39" s="36"/>
      <c r="G39" s="40"/>
      <c r="H39" s="40"/>
      <c r="I39" s="40"/>
      <c r="J39" s="40"/>
      <c r="K39" s="40"/>
      <c r="L39" s="30"/>
      <c r="M39" s="30"/>
      <c r="N39" s="30"/>
    </row>
    <row r="40" spans="1:17" ht="15.75" x14ac:dyDescent="0.25">
      <c r="A40" s="8"/>
      <c r="B40" s="8"/>
      <c r="C40" s="8"/>
      <c r="D40" s="36"/>
      <c r="E40" s="36"/>
      <c r="F40" s="36"/>
      <c r="G40" s="40"/>
      <c r="H40" s="40"/>
      <c r="I40" s="40"/>
      <c r="J40" s="40"/>
      <c r="K40" s="40"/>
      <c r="L40" s="30"/>
      <c r="M40" s="30"/>
      <c r="N40" s="30"/>
      <c r="P40" s="30"/>
      <c r="Q40" s="30"/>
    </row>
    <row r="41" spans="1:17" ht="15.75" x14ac:dyDescent="0.25">
      <c r="A41" s="8"/>
      <c r="B41" s="8"/>
      <c r="C41" s="8"/>
      <c r="D41" s="36"/>
      <c r="E41" s="36"/>
      <c r="F41" s="36"/>
      <c r="G41" s="40"/>
      <c r="H41" s="40"/>
      <c r="I41" s="40"/>
      <c r="J41" s="40"/>
      <c r="K41" s="40"/>
      <c r="L41" s="30"/>
      <c r="M41" s="30"/>
      <c r="N41" s="30"/>
      <c r="P41" s="30"/>
      <c r="Q41" s="30"/>
    </row>
    <row r="42" spans="1:17" ht="15.75" x14ac:dyDescent="0.25">
      <c r="A42" s="8"/>
      <c r="B42" s="8"/>
      <c r="C42" s="8"/>
      <c r="D42" s="36"/>
      <c r="E42" s="36"/>
      <c r="F42" s="36"/>
      <c r="G42" s="40"/>
      <c r="H42" s="40"/>
      <c r="I42" s="40"/>
      <c r="J42" s="40"/>
      <c r="K42" s="40"/>
      <c r="L42" s="30"/>
      <c r="M42" s="30"/>
      <c r="N42" s="30"/>
      <c r="P42" s="30"/>
      <c r="Q42" s="30"/>
    </row>
    <row r="43" spans="1:17" ht="15.75" x14ac:dyDescent="0.25">
      <c r="A43" s="8"/>
      <c r="B43" s="8"/>
      <c r="C43" s="8"/>
      <c r="D43" s="36"/>
      <c r="E43" s="36"/>
      <c r="F43" s="36"/>
      <c r="G43" s="40"/>
      <c r="H43" s="40"/>
      <c r="I43" s="40"/>
      <c r="J43" s="40"/>
      <c r="K43" s="40"/>
      <c r="L43" s="30"/>
      <c r="M43" s="30"/>
      <c r="N43" s="30"/>
      <c r="P43" s="30"/>
      <c r="Q43" s="30"/>
    </row>
    <row r="44" spans="1:17" x14ac:dyDescent="0.25">
      <c r="D44" s="42"/>
      <c r="E44" s="42"/>
      <c r="F44" s="42"/>
      <c r="G44" s="30"/>
      <c r="H44" s="30"/>
      <c r="I44" s="30"/>
      <c r="J44" s="30"/>
      <c r="K44" s="30"/>
      <c r="L44" s="30"/>
      <c r="M44" s="30"/>
      <c r="N44" s="30"/>
    </row>
    <row r="45" spans="1:17" ht="14.25" customHeight="1" x14ac:dyDescent="0.25">
      <c r="D45" s="42"/>
      <c r="E45" s="42"/>
      <c r="F45" s="42"/>
      <c r="G45" s="30"/>
      <c r="H45" s="30"/>
      <c r="I45" s="30"/>
      <c r="J45" s="30"/>
      <c r="K45" s="30"/>
      <c r="L45" s="30"/>
      <c r="M45" s="30"/>
      <c r="N45" s="30"/>
    </row>
  </sheetData>
  <mergeCells count="14">
    <mergeCell ref="G38:N38"/>
    <mergeCell ref="A24:A27"/>
    <mergeCell ref="B24:B27"/>
    <mergeCell ref="B29:B32"/>
    <mergeCell ref="D35:D36"/>
    <mergeCell ref="G35:O36"/>
    <mergeCell ref="G37:N37"/>
    <mergeCell ref="A14:A19"/>
    <mergeCell ref="B14:B19"/>
    <mergeCell ref="A3:A4"/>
    <mergeCell ref="B3:B4"/>
    <mergeCell ref="G3:K3"/>
    <mergeCell ref="A5:A12"/>
    <mergeCell ref="B5:B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"/>
  <sheetViews>
    <sheetView topLeftCell="B1" workbookViewId="0">
      <selection activeCell="R20" sqref="R20"/>
    </sheetView>
  </sheetViews>
  <sheetFormatPr baseColWidth="10" defaultRowHeight="15" x14ac:dyDescent="0.25"/>
  <cols>
    <col min="1" max="1" width="11.7109375" customWidth="1"/>
    <col min="2" max="2" width="12" customWidth="1"/>
    <col min="3" max="3" width="4" customWidth="1"/>
    <col min="4" max="6" width="12.140625" customWidth="1"/>
    <col min="10" max="10" width="11.85546875" bestFit="1" customWidth="1"/>
    <col min="16" max="16" width="5.7109375" customWidth="1"/>
  </cols>
  <sheetData>
    <row r="2" spans="1:18" x14ac:dyDescent="0.25">
      <c r="A2" s="2" t="s">
        <v>7</v>
      </c>
      <c r="B2" t="s">
        <v>44</v>
      </c>
      <c r="D2" s="3" t="s">
        <v>45</v>
      </c>
      <c r="E2" s="3"/>
      <c r="F2" s="3"/>
      <c r="G2" s="4"/>
      <c r="H2" s="5"/>
      <c r="I2" s="5"/>
      <c r="J2" s="5"/>
      <c r="K2" s="5"/>
      <c r="L2" s="5"/>
      <c r="M2" s="5"/>
      <c r="N2" s="5"/>
    </row>
    <row r="3" spans="1:18" ht="30" x14ac:dyDescent="0.25">
      <c r="A3" s="83" t="s">
        <v>8</v>
      </c>
      <c r="B3" s="85" t="s">
        <v>33</v>
      </c>
      <c r="D3" s="6" t="s">
        <v>9</v>
      </c>
      <c r="E3" s="44"/>
      <c r="F3" s="44"/>
      <c r="G3" s="87" t="s">
        <v>10</v>
      </c>
      <c r="H3" s="88"/>
      <c r="I3" s="88"/>
      <c r="J3" s="88"/>
      <c r="K3" s="88"/>
      <c r="L3" s="6" t="s">
        <v>11</v>
      </c>
      <c r="M3" s="6" t="s">
        <v>3</v>
      </c>
      <c r="N3" s="6" t="s">
        <v>12</v>
      </c>
      <c r="O3" s="7" t="s">
        <v>32</v>
      </c>
    </row>
    <row r="4" spans="1:18" ht="60" x14ac:dyDescent="0.25">
      <c r="A4" s="84"/>
      <c r="B4" s="86"/>
      <c r="C4" s="8"/>
      <c r="D4" s="9" t="s">
        <v>13</v>
      </c>
      <c r="E4" s="9" t="s">
        <v>36</v>
      </c>
      <c r="F4" s="9" t="s">
        <v>37</v>
      </c>
      <c r="G4" s="9" t="s">
        <v>1</v>
      </c>
      <c r="H4" s="9" t="s">
        <v>14</v>
      </c>
      <c r="I4" s="9" t="s">
        <v>38</v>
      </c>
      <c r="J4" s="9" t="s">
        <v>15</v>
      </c>
      <c r="K4" s="9" t="s">
        <v>2</v>
      </c>
      <c r="L4" s="9" t="s">
        <v>34</v>
      </c>
      <c r="M4" s="9" t="s">
        <v>9</v>
      </c>
      <c r="N4" s="9" t="s">
        <v>16</v>
      </c>
      <c r="O4" s="9" t="s">
        <v>17</v>
      </c>
    </row>
    <row r="5" spans="1:18" x14ac:dyDescent="0.25">
      <c r="A5" s="76">
        <v>32</v>
      </c>
      <c r="B5" s="76" t="s">
        <v>4</v>
      </c>
      <c r="C5" s="10"/>
      <c r="D5" s="11" t="s">
        <v>18</v>
      </c>
      <c r="E5" s="45"/>
      <c r="F5" s="45"/>
      <c r="G5" s="11">
        <v>1.08443</v>
      </c>
      <c r="H5" s="12">
        <v>1.0850599999999999</v>
      </c>
      <c r="I5" s="50">
        <v>1.0836699999999999</v>
      </c>
      <c r="J5" s="11">
        <v>1E-4</v>
      </c>
      <c r="K5" s="13">
        <f t="shared" ref="K5:K12" si="0">IF(D5="C",1,IF(D5="V",-1,0))</f>
        <v>-1</v>
      </c>
      <c r="L5" s="11">
        <f>-1*(I5-G5)</f>
        <v>7.6000000000009393E-4</v>
      </c>
      <c r="M5" s="46" t="s">
        <v>39</v>
      </c>
      <c r="N5" s="14">
        <f>L5/J5</f>
        <v>7.6000000000009393</v>
      </c>
      <c r="O5" s="17">
        <f>N5/10</f>
        <v>0.76000000000009393</v>
      </c>
      <c r="Q5" s="46" t="s">
        <v>39</v>
      </c>
    </row>
    <row r="6" spans="1:18" ht="16.5" customHeight="1" x14ac:dyDescent="0.25">
      <c r="A6" s="77"/>
      <c r="B6" s="77"/>
      <c r="C6" s="10"/>
      <c r="D6" s="11" t="s">
        <v>19</v>
      </c>
      <c r="E6" s="45"/>
      <c r="F6" s="45"/>
      <c r="G6" s="11">
        <v>1.0853600000000001</v>
      </c>
      <c r="H6" s="12">
        <v>1.08402</v>
      </c>
      <c r="I6" s="50"/>
      <c r="J6" s="11">
        <v>1E-4</v>
      </c>
      <c r="K6" s="13">
        <f t="shared" si="0"/>
        <v>1</v>
      </c>
      <c r="L6" s="11">
        <f>(I6-G6)*K6</f>
        <v>-1.0853600000000001</v>
      </c>
      <c r="M6" s="48" t="s">
        <v>46</v>
      </c>
      <c r="N6" s="14"/>
      <c r="O6" s="17"/>
      <c r="Q6" s="47" t="s">
        <v>40</v>
      </c>
    </row>
    <row r="7" spans="1:18" x14ac:dyDescent="0.25">
      <c r="A7" s="77"/>
      <c r="B7" s="77"/>
      <c r="C7" s="10"/>
      <c r="D7" s="11" t="s">
        <v>18</v>
      </c>
      <c r="E7" s="45"/>
      <c r="F7" s="45"/>
      <c r="G7" s="11">
        <v>1.0835999999999999</v>
      </c>
      <c r="H7" s="12">
        <v>1.0845400000000001</v>
      </c>
      <c r="I7" s="50">
        <v>1.0845499999999999</v>
      </c>
      <c r="J7" s="11">
        <v>1E-4</v>
      </c>
      <c r="K7" s="13">
        <f t="shared" si="0"/>
        <v>-1</v>
      </c>
      <c r="L7" s="11">
        <f>(I7-G7)*K7</f>
        <v>-9.5000000000000639E-4</v>
      </c>
      <c r="M7" s="47" t="s">
        <v>40</v>
      </c>
      <c r="N7" s="14">
        <f t="shared" ref="N7:N11" si="1">L7/J7</f>
        <v>-9.5000000000000639</v>
      </c>
      <c r="O7" s="17">
        <f t="shared" ref="O7:O8" si="2">N7/10</f>
        <v>-0.95000000000000639</v>
      </c>
      <c r="Q7" s="49" t="s">
        <v>42</v>
      </c>
    </row>
    <row r="8" spans="1:18" x14ac:dyDescent="0.25">
      <c r="A8" s="77"/>
      <c r="B8" s="77"/>
      <c r="C8" s="10"/>
      <c r="D8" s="11" t="s">
        <v>19</v>
      </c>
      <c r="E8" s="45"/>
      <c r="F8" s="45"/>
      <c r="G8" s="11">
        <v>1.08484</v>
      </c>
      <c r="H8" s="12">
        <v>1.08375</v>
      </c>
      <c r="I8" s="50">
        <v>1.08561</v>
      </c>
      <c r="J8" s="11">
        <v>1E-4</v>
      </c>
      <c r="K8" s="13">
        <f t="shared" si="0"/>
        <v>1</v>
      </c>
      <c r="L8" s="11">
        <f t="shared" ref="L8:L12" si="3">(I8-G8)*K8</f>
        <v>7.699999999999374E-4</v>
      </c>
      <c r="M8" s="46" t="s">
        <v>39</v>
      </c>
      <c r="N8" s="14">
        <f t="shared" si="1"/>
        <v>7.699999999999374</v>
      </c>
      <c r="O8" s="17">
        <f t="shared" si="2"/>
        <v>0.7699999999999374</v>
      </c>
      <c r="Q8" s="48" t="s">
        <v>41</v>
      </c>
    </row>
    <row r="9" spans="1:18" x14ac:dyDescent="0.25">
      <c r="A9" s="77"/>
      <c r="B9" s="77"/>
      <c r="C9" s="10"/>
      <c r="D9" s="11" t="s">
        <v>18</v>
      </c>
      <c r="E9" s="45"/>
      <c r="F9" s="11"/>
      <c r="G9" s="11"/>
      <c r="H9" s="12"/>
      <c r="I9" s="50"/>
      <c r="J9" s="11">
        <v>1E-4</v>
      </c>
      <c r="K9" s="13">
        <f t="shared" si="0"/>
        <v>-1</v>
      </c>
      <c r="L9" s="11">
        <f t="shared" si="3"/>
        <v>0</v>
      </c>
      <c r="M9" s="16"/>
      <c r="N9" s="14">
        <f t="shared" si="1"/>
        <v>0</v>
      </c>
      <c r="O9" s="17"/>
      <c r="Q9" s="16"/>
    </row>
    <row r="10" spans="1:18" x14ac:dyDescent="0.25">
      <c r="A10" s="77"/>
      <c r="B10" s="77"/>
      <c r="C10" s="10"/>
      <c r="D10" s="11" t="s">
        <v>19</v>
      </c>
      <c r="E10" s="45"/>
      <c r="F10" s="11"/>
      <c r="G10" s="11"/>
      <c r="H10" s="12"/>
      <c r="I10" s="12"/>
      <c r="J10" s="11">
        <v>1E-4</v>
      </c>
      <c r="K10" s="13">
        <f t="shared" si="0"/>
        <v>1</v>
      </c>
      <c r="L10" s="11">
        <f t="shared" si="3"/>
        <v>0</v>
      </c>
      <c r="M10" s="16"/>
      <c r="N10" s="14">
        <f t="shared" si="1"/>
        <v>0</v>
      </c>
      <c r="O10" s="17"/>
    </row>
    <row r="11" spans="1:18" x14ac:dyDescent="0.25">
      <c r="A11" s="77"/>
      <c r="B11" s="77"/>
      <c r="C11" s="10"/>
      <c r="D11" s="11" t="s">
        <v>18</v>
      </c>
      <c r="E11" s="11"/>
      <c r="F11" s="11"/>
      <c r="G11" s="11"/>
      <c r="H11" s="12"/>
      <c r="I11" s="50"/>
      <c r="J11" s="11">
        <v>1E-4</v>
      </c>
      <c r="K11" s="13">
        <f t="shared" si="0"/>
        <v>-1</v>
      </c>
      <c r="L11" s="11">
        <f t="shared" si="3"/>
        <v>0</v>
      </c>
      <c r="M11" s="16"/>
      <c r="N11" s="14">
        <f t="shared" si="1"/>
        <v>0</v>
      </c>
      <c r="O11" s="17"/>
      <c r="Q11">
        <v>1.09552</v>
      </c>
    </row>
    <row r="12" spans="1:18" ht="15.75" customHeight="1" x14ac:dyDescent="0.25">
      <c r="A12" s="78"/>
      <c r="B12" s="78"/>
      <c r="C12" s="10"/>
      <c r="D12" s="11" t="s">
        <v>19</v>
      </c>
      <c r="E12" s="11"/>
      <c r="F12" s="11"/>
      <c r="G12" s="11"/>
      <c r="H12" s="12"/>
      <c r="I12" s="12"/>
      <c r="J12" s="11">
        <v>1E-4</v>
      </c>
      <c r="K12" s="13">
        <f t="shared" si="0"/>
        <v>1</v>
      </c>
      <c r="L12" s="11">
        <f t="shared" si="3"/>
        <v>0</v>
      </c>
      <c r="M12" s="15"/>
      <c r="N12" s="14">
        <f t="shared" ref="N12" si="4">-L12/J12</f>
        <v>0</v>
      </c>
      <c r="O12" s="17"/>
      <c r="Q12">
        <v>1.09484</v>
      </c>
    </row>
    <row r="13" spans="1:18" x14ac:dyDescent="0.25">
      <c r="A13" s="18"/>
      <c r="B13" s="19"/>
      <c r="C13" s="10"/>
      <c r="D13" s="20"/>
      <c r="E13" s="20"/>
      <c r="F13" s="20"/>
      <c r="G13" s="20"/>
      <c r="H13" s="21"/>
      <c r="I13" s="21"/>
      <c r="J13" s="20"/>
      <c r="K13" s="22"/>
      <c r="L13" s="20"/>
      <c r="M13" s="20"/>
      <c r="N13" s="1" t="s">
        <v>43</v>
      </c>
      <c r="O13" s="1" t="s">
        <v>43</v>
      </c>
      <c r="Q13" s="48" t="s">
        <v>46</v>
      </c>
      <c r="R13" t="s">
        <v>47</v>
      </c>
    </row>
    <row r="14" spans="1:18" x14ac:dyDescent="0.25">
      <c r="A14" s="73" t="s">
        <v>20</v>
      </c>
      <c r="B14" s="76" t="s">
        <v>5</v>
      </c>
      <c r="C14" s="10"/>
      <c r="D14" s="11" t="s">
        <v>18</v>
      </c>
      <c r="E14" s="45"/>
      <c r="F14" s="11"/>
      <c r="G14" s="11"/>
      <c r="H14" s="12"/>
      <c r="I14" s="50"/>
      <c r="J14" s="11">
        <v>1E-4</v>
      </c>
      <c r="K14" s="13">
        <f>IF(D14="C",1,IF(D14="V",-1,0))</f>
        <v>-1</v>
      </c>
      <c r="L14" s="11">
        <f>K14*(I14-G14)</f>
        <v>0</v>
      </c>
      <c r="M14" s="15"/>
      <c r="N14" s="54">
        <f>N5+N7+N8</f>
        <v>5.8000000000002494</v>
      </c>
      <c r="O14" s="17">
        <f>O5+O6+O7+O8</f>
        <v>0.58000000000002494</v>
      </c>
    </row>
    <row r="15" spans="1:18" x14ac:dyDescent="0.25">
      <c r="A15" s="74"/>
      <c r="B15" s="77"/>
      <c r="C15" s="10"/>
      <c r="D15" s="11" t="s">
        <v>19</v>
      </c>
      <c r="E15" s="45"/>
      <c r="F15" s="45"/>
      <c r="G15" s="11"/>
      <c r="H15" s="12"/>
      <c r="I15" s="50"/>
      <c r="J15" s="11">
        <v>1E-4</v>
      </c>
      <c r="K15" s="13">
        <f>IF(D15="C",1,IF(D15="V",-1,0))</f>
        <v>1</v>
      </c>
      <c r="L15" s="11">
        <f>K15*(I15-G15)</f>
        <v>0</v>
      </c>
      <c r="M15" s="15"/>
      <c r="N15" s="14"/>
      <c r="O15" s="17"/>
      <c r="Q15" t="s">
        <v>61</v>
      </c>
    </row>
    <row r="16" spans="1:18" x14ac:dyDescent="0.25">
      <c r="A16" s="74"/>
      <c r="B16" s="77"/>
      <c r="C16" s="10"/>
      <c r="D16" s="11" t="s">
        <v>18</v>
      </c>
      <c r="E16" s="45"/>
      <c r="F16" s="11"/>
      <c r="G16" s="11"/>
      <c r="H16" s="12"/>
      <c r="I16" s="50"/>
      <c r="J16" s="11">
        <v>1E-4</v>
      </c>
      <c r="K16" s="13">
        <f>IF(D16="C",1,IF(D16="V",-1,0))</f>
        <v>-1</v>
      </c>
      <c r="L16" s="11">
        <f>G16-H16</f>
        <v>0</v>
      </c>
      <c r="M16" s="15"/>
      <c r="N16" s="14"/>
      <c r="O16" s="17"/>
      <c r="Q16" t="s">
        <v>62</v>
      </c>
      <c r="R16" t="s">
        <v>63</v>
      </c>
    </row>
    <row r="17" spans="1:18" x14ac:dyDescent="0.25">
      <c r="A17" s="74"/>
      <c r="B17" s="77"/>
      <c r="C17" s="10"/>
      <c r="D17" s="11" t="s">
        <v>18</v>
      </c>
      <c r="E17" s="11"/>
      <c r="F17" s="11"/>
      <c r="G17" s="11"/>
      <c r="H17" s="12"/>
      <c r="I17" s="12"/>
      <c r="J17" s="11">
        <v>1E-4</v>
      </c>
      <c r="K17" s="13"/>
      <c r="L17" s="11"/>
      <c r="M17" s="15"/>
      <c r="N17" s="16"/>
      <c r="O17" s="17"/>
      <c r="Q17">
        <f>25.4-14.8+21.7+12.3+5.8</f>
        <v>50.399999999999991</v>
      </c>
      <c r="R17">
        <f>2.54-1.48+2.17+1.23+0.58</f>
        <v>5.04</v>
      </c>
    </row>
    <row r="18" spans="1:18" x14ac:dyDescent="0.25">
      <c r="A18" s="74"/>
      <c r="B18" s="77"/>
      <c r="C18" s="10"/>
      <c r="D18" s="11" t="s">
        <v>18</v>
      </c>
      <c r="E18" s="11"/>
      <c r="F18" s="11"/>
      <c r="G18" s="11"/>
      <c r="H18" s="12"/>
      <c r="I18" s="12"/>
      <c r="J18" s="11">
        <v>1E-4</v>
      </c>
      <c r="K18" s="13"/>
      <c r="L18" s="11"/>
      <c r="M18" s="15"/>
      <c r="N18" s="16"/>
      <c r="O18" s="17"/>
    </row>
    <row r="19" spans="1:18" x14ac:dyDescent="0.25">
      <c r="A19" s="75"/>
      <c r="B19" s="78"/>
      <c r="C19" s="10"/>
      <c r="D19" s="11" t="s">
        <v>18</v>
      </c>
      <c r="E19" s="11"/>
      <c r="F19" s="11"/>
      <c r="G19" s="11">
        <v>0</v>
      </c>
      <c r="H19" s="12">
        <v>0</v>
      </c>
      <c r="I19" s="12"/>
      <c r="J19" s="11">
        <v>1E-4</v>
      </c>
      <c r="K19" s="13">
        <f>IF(D19="C",1,IF(D19="V",-1,0))</f>
        <v>-1</v>
      </c>
      <c r="L19" s="11">
        <f>G19-H19</f>
        <v>0</v>
      </c>
      <c r="M19" s="23"/>
      <c r="N19" s="16"/>
      <c r="O19" s="17">
        <v>0</v>
      </c>
      <c r="Q19" t="s">
        <v>64</v>
      </c>
      <c r="R19">
        <v>20.100000000000001</v>
      </c>
    </row>
    <row r="20" spans="1:18" x14ac:dyDescent="0.25">
      <c r="A20" s="18"/>
      <c r="B20" s="19"/>
      <c r="C20" s="10"/>
      <c r="D20" s="20"/>
      <c r="E20" s="20"/>
      <c r="F20" s="20"/>
      <c r="G20" s="20"/>
      <c r="H20" s="21"/>
      <c r="I20" s="21"/>
      <c r="J20" s="20"/>
      <c r="K20" s="22"/>
      <c r="L20" s="20"/>
      <c r="M20" s="1"/>
      <c r="N20" s="1" t="s">
        <v>43</v>
      </c>
      <c r="O20" s="1">
        <f>SUM(O14:O19)</f>
        <v>0.58000000000002494</v>
      </c>
    </row>
    <row r="21" spans="1:18" x14ac:dyDescent="0.25">
      <c r="A21" s="18"/>
      <c r="B21" s="19"/>
      <c r="C21" s="10"/>
      <c r="D21" s="20"/>
      <c r="E21" s="20"/>
      <c r="F21" s="20"/>
      <c r="G21" s="43"/>
      <c r="H21" s="43" t="s">
        <v>35</v>
      </c>
      <c r="I21" s="43"/>
      <c r="J21" s="20"/>
      <c r="K21" s="22"/>
      <c r="L21" s="20"/>
      <c r="M21" s="1"/>
      <c r="N21" s="1"/>
      <c r="O21" s="1"/>
    </row>
    <row r="22" spans="1:18" x14ac:dyDescent="0.25">
      <c r="A22" s="18"/>
      <c r="B22" s="19"/>
      <c r="C22" s="10"/>
      <c r="D22" s="20"/>
      <c r="E22" s="20"/>
      <c r="F22" s="20"/>
      <c r="G22" s="11"/>
      <c r="H22" s="12"/>
      <c r="I22" s="12"/>
      <c r="J22" s="20"/>
      <c r="K22" s="22"/>
      <c r="L22" s="20"/>
      <c r="M22" s="1"/>
      <c r="N22" s="1"/>
      <c r="O22" s="1"/>
    </row>
    <row r="23" spans="1:18" x14ac:dyDescent="0.25">
      <c r="A23" s="18"/>
      <c r="B23" s="19"/>
      <c r="C23" s="10"/>
      <c r="D23" s="20"/>
      <c r="E23" s="20"/>
      <c r="F23" s="20"/>
      <c r="G23" s="20"/>
      <c r="H23" s="21"/>
      <c r="I23" s="21"/>
      <c r="J23" s="20"/>
      <c r="K23" s="22"/>
      <c r="L23" s="20"/>
      <c r="M23" s="1"/>
      <c r="N23" s="1"/>
      <c r="O23" s="1"/>
    </row>
    <row r="24" spans="1:18" x14ac:dyDescent="0.25">
      <c r="A24" s="73">
        <v>13</v>
      </c>
      <c r="B24" s="76" t="s">
        <v>6</v>
      </c>
      <c r="C24" s="10"/>
      <c r="D24" s="11" t="s">
        <v>19</v>
      </c>
      <c r="E24" s="11"/>
      <c r="F24" s="11"/>
      <c r="G24" s="11">
        <v>0</v>
      </c>
      <c r="H24" s="12">
        <v>0</v>
      </c>
      <c r="I24" s="12"/>
      <c r="J24" s="11">
        <v>0.01</v>
      </c>
      <c r="K24" s="13">
        <f>IF(D24="C",1,IF(D24="V",-1,0))</f>
        <v>1</v>
      </c>
      <c r="L24" s="11">
        <v>70</v>
      </c>
      <c r="M24" s="15"/>
      <c r="N24" s="16"/>
      <c r="O24" s="17">
        <v>0</v>
      </c>
    </row>
    <row r="25" spans="1:18" x14ac:dyDescent="0.25">
      <c r="A25" s="74"/>
      <c r="B25" s="77"/>
      <c r="C25" s="10"/>
      <c r="D25" s="11" t="s">
        <v>19</v>
      </c>
      <c r="E25" s="11"/>
      <c r="F25" s="11"/>
      <c r="G25" s="11">
        <v>0</v>
      </c>
      <c r="H25" s="12">
        <v>0</v>
      </c>
      <c r="I25" s="12"/>
      <c r="J25" s="11">
        <v>0.01</v>
      </c>
      <c r="K25" s="13">
        <f>IF(D25="C",1,IF(D25="V",-1,0))</f>
        <v>1</v>
      </c>
      <c r="L25" s="11">
        <v>70</v>
      </c>
      <c r="M25" s="15"/>
      <c r="N25" s="16"/>
      <c r="O25" s="17">
        <v>0</v>
      </c>
    </row>
    <row r="26" spans="1:18" x14ac:dyDescent="0.25">
      <c r="A26" s="74"/>
      <c r="B26" s="77"/>
      <c r="C26" s="10"/>
      <c r="D26" s="11" t="s">
        <v>19</v>
      </c>
      <c r="E26" s="11"/>
      <c r="F26" s="11"/>
      <c r="G26" s="11">
        <v>0</v>
      </c>
      <c r="H26" s="12">
        <v>0</v>
      </c>
      <c r="I26" s="12"/>
      <c r="J26" s="11">
        <v>0.01</v>
      </c>
      <c r="K26" s="13">
        <f>IF(D26="C",1,IF(D26="V",-1,0))</f>
        <v>1</v>
      </c>
      <c r="L26" s="11">
        <v>70</v>
      </c>
      <c r="M26" s="15"/>
      <c r="N26" s="16"/>
      <c r="O26" s="17">
        <v>0</v>
      </c>
    </row>
    <row r="27" spans="1:18" x14ac:dyDescent="0.25">
      <c r="A27" s="75"/>
      <c r="B27" s="78"/>
      <c r="C27" s="10"/>
      <c r="D27" s="11" t="s">
        <v>18</v>
      </c>
      <c r="E27" s="11"/>
      <c r="F27" s="11"/>
      <c r="G27" s="11">
        <v>0</v>
      </c>
      <c r="H27" s="12">
        <v>0</v>
      </c>
      <c r="I27" s="12"/>
      <c r="J27" s="11">
        <v>0.01</v>
      </c>
      <c r="K27" s="13">
        <f>IF(D27="C",1,IF(D27="V",-1,0))</f>
        <v>-1</v>
      </c>
      <c r="L27" s="11">
        <v>70</v>
      </c>
      <c r="M27" s="23"/>
      <c r="N27" s="16"/>
      <c r="O27" s="17">
        <v>0</v>
      </c>
    </row>
    <row r="28" spans="1:18" x14ac:dyDescent="0.25">
      <c r="A28" s="18"/>
      <c r="B28" s="19"/>
      <c r="C28" s="10"/>
      <c r="D28" s="20"/>
      <c r="E28" s="20"/>
      <c r="F28" s="20"/>
      <c r="G28" s="20"/>
      <c r="H28" s="21"/>
      <c r="I28" s="21"/>
      <c r="J28" s="20"/>
      <c r="K28" s="22"/>
      <c r="L28" s="20"/>
      <c r="M28" s="1"/>
      <c r="N28" s="1"/>
      <c r="O28" s="1"/>
    </row>
    <row r="29" spans="1:18" x14ac:dyDescent="0.25">
      <c r="A29" s="24"/>
      <c r="B29" s="79" t="s">
        <v>21</v>
      </c>
      <c r="C29" s="10"/>
      <c r="D29" s="11" t="s">
        <v>19</v>
      </c>
      <c r="E29" s="11"/>
      <c r="F29" s="11"/>
      <c r="G29" s="11">
        <v>0</v>
      </c>
      <c r="H29" s="12">
        <v>0</v>
      </c>
      <c r="I29" s="12"/>
      <c r="J29" s="11">
        <v>0.1</v>
      </c>
      <c r="K29" s="13">
        <f>IF(D29="C",1,IF(D29="V",-1,0))</f>
        <v>1</v>
      </c>
      <c r="L29" s="11">
        <v>70</v>
      </c>
      <c r="M29" s="15"/>
      <c r="N29" s="16"/>
      <c r="O29" s="17">
        <v>0</v>
      </c>
    </row>
    <row r="30" spans="1:18" x14ac:dyDescent="0.25">
      <c r="A30" s="24"/>
      <c r="B30" s="80"/>
      <c r="C30" s="10"/>
      <c r="D30" s="11" t="s">
        <v>18</v>
      </c>
      <c r="E30" s="11"/>
      <c r="F30" s="11"/>
      <c r="G30" s="11">
        <v>0</v>
      </c>
      <c r="H30" s="12">
        <v>0</v>
      </c>
      <c r="I30" s="12"/>
      <c r="J30" s="11">
        <v>0.1</v>
      </c>
      <c r="K30" s="13">
        <f>IF(D30="C",1,IF(D30="V",-1,0))</f>
        <v>-1</v>
      </c>
      <c r="L30" s="11">
        <v>70</v>
      </c>
      <c r="M30" s="15"/>
      <c r="N30" s="16"/>
      <c r="O30" s="17">
        <v>0</v>
      </c>
    </row>
    <row r="31" spans="1:18" x14ac:dyDescent="0.25">
      <c r="A31" s="24"/>
      <c r="B31" s="80"/>
      <c r="C31" s="10"/>
      <c r="D31" s="11" t="s">
        <v>18</v>
      </c>
      <c r="E31" s="11"/>
      <c r="F31" s="11"/>
      <c r="G31" s="11">
        <v>0</v>
      </c>
      <c r="H31" s="12">
        <v>0</v>
      </c>
      <c r="I31" s="12"/>
      <c r="J31" s="11">
        <v>0.1</v>
      </c>
      <c r="K31" s="13">
        <f>IF(D31="C",1,IF(D31="V",-1,0))</f>
        <v>-1</v>
      </c>
      <c r="L31" s="11">
        <v>70</v>
      </c>
      <c r="M31" s="15"/>
      <c r="N31" s="16"/>
      <c r="O31" s="17">
        <v>0</v>
      </c>
    </row>
    <row r="32" spans="1:18" x14ac:dyDescent="0.25">
      <c r="A32" s="24"/>
      <c r="B32" s="81"/>
      <c r="C32" s="10"/>
      <c r="D32" s="11" t="s">
        <v>19</v>
      </c>
      <c r="E32" s="11"/>
      <c r="F32" s="11"/>
      <c r="G32" s="11">
        <v>0</v>
      </c>
      <c r="H32" s="12">
        <v>0</v>
      </c>
      <c r="I32" s="12"/>
      <c r="J32" s="11">
        <v>0.1</v>
      </c>
      <c r="K32" s="13">
        <f>IF(D32="C",1,IF(D32="V",-1,0))</f>
        <v>1</v>
      </c>
      <c r="L32" s="11">
        <v>70</v>
      </c>
      <c r="M32" s="23"/>
      <c r="N32" s="16"/>
      <c r="O32" s="17">
        <v>0</v>
      </c>
    </row>
    <row r="33" spans="1:21" ht="30" x14ac:dyDescent="0.25">
      <c r="A33" s="25" t="s">
        <v>22</v>
      </c>
      <c r="B33" s="25"/>
      <c r="C33" s="8"/>
      <c r="D33" s="26" t="s">
        <v>23</v>
      </c>
      <c r="E33" s="26"/>
      <c r="F33" s="26"/>
      <c r="G33" s="27"/>
      <c r="H33" s="28"/>
      <c r="I33" s="28"/>
      <c r="J33" s="29" t="s">
        <v>0</v>
      </c>
      <c r="K33" s="30"/>
      <c r="L33" s="31"/>
      <c r="M33" s="32" t="s">
        <v>24</v>
      </c>
      <c r="N33" s="33">
        <f>SUM(N5:N32)</f>
        <v>11.600000000000499</v>
      </c>
      <c r="O33" s="8"/>
    </row>
    <row r="34" spans="1:21" ht="15.75" x14ac:dyDescent="0.25">
      <c r="A34" s="34" t="s">
        <v>25</v>
      </c>
      <c r="B34" s="35">
        <f ca="1">NOW()</f>
        <v>44186.619478472225</v>
      </c>
      <c r="C34" s="8"/>
      <c r="D34" s="36"/>
      <c r="E34" s="36"/>
      <c r="F34" s="36"/>
      <c r="G34" s="37" t="s">
        <v>26</v>
      </c>
      <c r="H34" s="30"/>
      <c r="I34" s="30"/>
      <c r="J34" s="38">
        <v>1432.68</v>
      </c>
      <c r="K34" s="30"/>
      <c r="L34" s="30"/>
      <c r="M34" s="39"/>
      <c r="N34" s="40"/>
      <c r="O34" s="8"/>
    </row>
    <row r="35" spans="1:21" ht="15.75" x14ac:dyDescent="0.25">
      <c r="A35" s="8"/>
      <c r="B35" s="8"/>
      <c r="C35" s="8"/>
      <c r="D35" s="82" t="s">
        <v>27</v>
      </c>
      <c r="E35" s="52"/>
      <c r="F35" s="52"/>
      <c r="G35" s="72" t="s">
        <v>51</v>
      </c>
      <c r="H35" s="72"/>
      <c r="I35" s="72"/>
      <c r="J35" s="72"/>
      <c r="K35" s="72"/>
      <c r="L35" s="72"/>
      <c r="M35" s="72"/>
      <c r="N35" s="72"/>
      <c r="O35" s="72"/>
    </row>
    <row r="36" spans="1:21" ht="15.75" x14ac:dyDescent="0.25">
      <c r="A36" s="8"/>
      <c r="B36" s="41" t="s">
        <v>29</v>
      </c>
      <c r="C36" s="8"/>
      <c r="D36" s="82"/>
      <c r="E36" s="52"/>
      <c r="F36" s="52"/>
      <c r="G36" s="72"/>
      <c r="H36" s="72"/>
      <c r="I36" s="72"/>
      <c r="J36" s="72"/>
      <c r="K36" s="72"/>
      <c r="L36" s="72"/>
      <c r="M36" s="72"/>
      <c r="N36" s="72"/>
      <c r="O36" s="72"/>
    </row>
    <row r="37" spans="1:21" ht="15.75" x14ac:dyDescent="0.25">
      <c r="A37" s="8"/>
      <c r="B37" s="8"/>
      <c r="C37" s="8"/>
      <c r="D37" s="36"/>
      <c r="E37" s="36"/>
      <c r="F37" s="36"/>
      <c r="G37" s="72" t="s">
        <v>52</v>
      </c>
      <c r="H37" s="72"/>
      <c r="I37" s="72"/>
      <c r="J37" s="72"/>
      <c r="K37" s="72"/>
      <c r="L37" s="72"/>
      <c r="M37" s="72"/>
      <c r="N37" s="72"/>
    </row>
    <row r="38" spans="1:21" ht="67.5" customHeight="1" x14ac:dyDescent="0.25">
      <c r="A38" s="8"/>
      <c r="B38" s="8"/>
      <c r="C38" s="8"/>
      <c r="D38" s="36"/>
      <c r="E38" s="36"/>
      <c r="F38" s="36"/>
      <c r="G38" s="89" t="s">
        <v>53</v>
      </c>
      <c r="H38" s="89"/>
      <c r="I38" s="89"/>
      <c r="J38" s="89"/>
      <c r="K38" s="89"/>
      <c r="L38" s="89"/>
      <c r="M38" s="89"/>
      <c r="N38" s="89"/>
    </row>
    <row r="39" spans="1:21" ht="15.75" x14ac:dyDescent="0.25">
      <c r="A39" s="8"/>
      <c r="B39" s="8"/>
      <c r="C39" s="8"/>
      <c r="D39" s="36"/>
      <c r="E39" s="36"/>
      <c r="F39" s="36"/>
      <c r="G39" s="40"/>
      <c r="H39" s="40"/>
      <c r="I39" s="40"/>
      <c r="J39" s="40"/>
      <c r="K39" s="40"/>
      <c r="L39" s="30"/>
      <c r="M39" s="30"/>
      <c r="N39" s="30"/>
    </row>
    <row r="40" spans="1:21" ht="30" customHeight="1" x14ac:dyDescent="0.25">
      <c r="A40" s="8"/>
      <c r="B40" s="8"/>
      <c r="C40" s="8" t="s">
        <v>54</v>
      </c>
      <c r="D40" s="36"/>
      <c r="E40" s="36"/>
      <c r="F40" s="36"/>
      <c r="G40" s="40"/>
      <c r="H40" s="40"/>
      <c r="I40" s="40" t="s">
        <v>55</v>
      </c>
      <c r="J40" s="90" t="s">
        <v>56</v>
      </c>
      <c r="K40" s="90"/>
      <c r="L40" s="90"/>
      <c r="M40" s="90"/>
      <c r="N40" s="60" t="s">
        <v>57</v>
      </c>
      <c r="P40" s="7" t="s">
        <v>55</v>
      </c>
      <c r="Q40" s="91" t="s">
        <v>56</v>
      </c>
      <c r="R40" s="91"/>
      <c r="S40" s="91"/>
      <c r="T40" s="91"/>
      <c r="U40" s="67" t="s">
        <v>57</v>
      </c>
    </row>
    <row r="41" spans="1:21" ht="15.75" x14ac:dyDescent="0.25">
      <c r="A41" s="8"/>
      <c r="B41" s="8"/>
      <c r="C41" s="8"/>
      <c r="D41" s="36"/>
      <c r="E41" s="36"/>
      <c r="F41" s="36"/>
      <c r="G41" s="40"/>
      <c r="H41" s="40"/>
      <c r="I41" s="57">
        <v>1</v>
      </c>
      <c r="J41" s="46" t="s">
        <v>39</v>
      </c>
      <c r="K41" s="46" t="s">
        <v>39</v>
      </c>
      <c r="L41" s="47" t="s">
        <v>40</v>
      </c>
      <c r="M41" s="46" t="s">
        <v>39</v>
      </c>
      <c r="N41" s="30" t="s">
        <v>58</v>
      </c>
      <c r="P41" s="61">
        <v>1</v>
      </c>
      <c r="Q41" s="46" t="s">
        <v>39</v>
      </c>
      <c r="R41" s="46" t="s">
        <v>39</v>
      </c>
      <c r="S41" s="47" t="s">
        <v>40</v>
      </c>
      <c r="T41" s="46" t="s">
        <v>39</v>
      </c>
      <c r="U41" s="62" t="s">
        <v>58</v>
      </c>
    </row>
    <row r="42" spans="1:21" ht="15.75" x14ac:dyDescent="0.25">
      <c r="A42" s="8"/>
      <c r="B42" s="8"/>
      <c r="C42" s="8"/>
      <c r="D42" s="36"/>
      <c r="E42" s="36"/>
      <c r="F42" s="36"/>
      <c r="G42" s="40"/>
      <c r="H42" s="40"/>
      <c r="I42" s="57">
        <v>2</v>
      </c>
      <c r="J42" s="46" t="s">
        <v>39</v>
      </c>
      <c r="K42" s="46" t="s">
        <v>39</v>
      </c>
      <c r="L42" s="46" t="s">
        <v>39</v>
      </c>
      <c r="M42" s="30"/>
      <c r="N42" s="30" t="s">
        <v>58</v>
      </c>
      <c r="P42" s="61">
        <v>2</v>
      </c>
      <c r="Q42" s="47" t="s">
        <v>40</v>
      </c>
      <c r="R42" s="46" t="s">
        <v>39</v>
      </c>
      <c r="S42" s="46" t="s">
        <v>39</v>
      </c>
      <c r="T42" s="46" t="s">
        <v>39</v>
      </c>
      <c r="U42" s="62" t="s">
        <v>58</v>
      </c>
    </row>
    <row r="43" spans="1:21" ht="15.75" x14ac:dyDescent="0.25">
      <c r="A43" s="8"/>
      <c r="B43" s="8"/>
      <c r="C43" s="8"/>
      <c r="D43" s="36"/>
      <c r="E43" s="36"/>
      <c r="F43" s="36"/>
      <c r="G43" s="40"/>
      <c r="H43" s="40"/>
      <c r="I43" s="57">
        <v>3</v>
      </c>
      <c r="J43" s="47" t="s">
        <v>40</v>
      </c>
      <c r="K43" s="47" t="s">
        <v>40</v>
      </c>
      <c r="L43" s="30"/>
      <c r="M43" s="30"/>
      <c r="N43" s="30" t="s">
        <v>59</v>
      </c>
      <c r="P43" s="61">
        <v>3</v>
      </c>
      <c r="Q43" s="47" t="s">
        <v>40</v>
      </c>
      <c r="R43" s="46" t="s">
        <v>39</v>
      </c>
      <c r="S43" s="46" t="s">
        <v>39</v>
      </c>
      <c r="T43" s="63"/>
      <c r="U43" s="64" t="s">
        <v>60</v>
      </c>
    </row>
    <row r="44" spans="1:21" x14ac:dyDescent="0.25">
      <c r="D44" s="42"/>
      <c r="E44" s="42"/>
      <c r="F44" s="42"/>
      <c r="G44" s="30"/>
      <c r="H44" s="30"/>
      <c r="I44" s="58">
        <v>4</v>
      </c>
      <c r="J44" s="47" t="s">
        <v>40</v>
      </c>
      <c r="K44" s="46" t="s">
        <v>39</v>
      </c>
      <c r="L44" s="46" t="s">
        <v>39</v>
      </c>
      <c r="M44" s="46" t="s">
        <v>39</v>
      </c>
      <c r="N44" s="30" t="s">
        <v>58</v>
      </c>
      <c r="P44" s="65">
        <v>4</v>
      </c>
      <c r="Q44" s="46" t="s">
        <v>39</v>
      </c>
      <c r="R44" s="47" t="s">
        <v>40</v>
      </c>
      <c r="S44" s="46" t="s">
        <v>39</v>
      </c>
      <c r="T44" s="63"/>
      <c r="U44" s="64" t="s">
        <v>60</v>
      </c>
    </row>
    <row r="45" spans="1:21" ht="14.25" customHeight="1" x14ac:dyDescent="0.25">
      <c r="D45" s="42"/>
      <c r="E45" s="42"/>
      <c r="F45" s="42"/>
      <c r="G45" s="30"/>
      <c r="H45" s="30"/>
      <c r="I45" s="58">
        <v>5</v>
      </c>
      <c r="J45" s="47" t="s">
        <v>40</v>
      </c>
      <c r="K45" s="46" t="s">
        <v>39</v>
      </c>
      <c r="L45" s="47" t="s">
        <v>40</v>
      </c>
      <c r="M45" s="30"/>
      <c r="N45" s="30" t="s">
        <v>59</v>
      </c>
      <c r="P45" s="65">
        <v>5</v>
      </c>
      <c r="Q45" s="46" t="s">
        <v>39</v>
      </c>
      <c r="R45" s="46" t="s">
        <v>39</v>
      </c>
      <c r="S45" s="46" t="s">
        <v>39</v>
      </c>
      <c r="T45" s="63"/>
      <c r="U45" s="62" t="s">
        <v>58</v>
      </c>
    </row>
    <row r="46" spans="1:21" x14ac:dyDescent="0.25">
      <c r="I46" s="58">
        <v>6</v>
      </c>
      <c r="J46" s="46" t="s">
        <v>39</v>
      </c>
      <c r="K46" s="47" t="s">
        <v>40</v>
      </c>
      <c r="L46" s="47" t="s">
        <v>40</v>
      </c>
      <c r="N46" s="59" t="s">
        <v>59</v>
      </c>
      <c r="P46" s="65">
        <v>6</v>
      </c>
      <c r="Q46" s="46" t="s">
        <v>39</v>
      </c>
      <c r="R46" s="46" t="s">
        <v>39</v>
      </c>
      <c r="S46" s="63"/>
      <c r="T46" s="63"/>
      <c r="U46" s="64" t="s">
        <v>60</v>
      </c>
    </row>
    <row r="47" spans="1:21" x14ac:dyDescent="0.25">
      <c r="I47" s="58">
        <v>7</v>
      </c>
      <c r="J47" s="46" t="s">
        <v>39</v>
      </c>
      <c r="K47" s="46" t="s">
        <v>39</v>
      </c>
      <c r="L47" s="47" t="s">
        <v>40</v>
      </c>
      <c r="M47" s="47" t="s">
        <v>40</v>
      </c>
      <c r="N47" s="59" t="s">
        <v>59</v>
      </c>
      <c r="P47" s="65">
        <v>7</v>
      </c>
      <c r="Q47" s="47" t="s">
        <v>40</v>
      </c>
      <c r="R47" s="47" t="s">
        <v>40</v>
      </c>
      <c r="S47" s="63"/>
      <c r="T47" s="63"/>
      <c r="U47" s="62" t="s">
        <v>59</v>
      </c>
    </row>
    <row r="48" spans="1:21" x14ac:dyDescent="0.25">
      <c r="I48" s="58">
        <v>8</v>
      </c>
      <c r="J48" s="47" t="s">
        <v>40</v>
      </c>
      <c r="K48" s="46" t="s">
        <v>39</v>
      </c>
      <c r="L48" s="46" t="s">
        <v>39</v>
      </c>
      <c r="M48" s="47" t="s">
        <v>40</v>
      </c>
      <c r="N48" s="59" t="s">
        <v>59</v>
      </c>
      <c r="P48" s="65">
        <v>8</v>
      </c>
      <c r="Q48" s="46" t="s">
        <v>39</v>
      </c>
      <c r="R48" s="47" t="s">
        <v>40</v>
      </c>
      <c r="S48" s="47" t="s">
        <v>40</v>
      </c>
      <c r="T48" s="63"/>
      <c r="U48" s="64" t="s">
        <v>59</v>
      </c>
    </row>
    <row r="49" spans="9:21" x14ac:dyDescent="0.25">
      <c r="I49" s="58">
        <v>9</v>
      </c>
      <c r="J49" s="46" t="s">
        <v>39</v>
      </c>
      <c r="K49" s="47" t="s">
        <v>40</v>
      </c>
      <c r="L49" s="46" t="s">
        <v>39</v>
      </c>
      <c r="N49" s="59" t="s">
        <v>60</v>
      </c>
      <c r="P49" s="65">
        <v>9</v>
      </c>
      <c r="Q49" s="47" t="s">
        <v>40</v>
      </c>
      <c r="R49" s="46" t="s">
        <v>39</v>
      </c>
      <c r="S49" s="47" t="s">
        <v>40</v>
      </c>
      <c r="T49" s="63"/>
      <c r="U49" s="62" t="s">
        <v>59</v>
      </c>
    </row>
    <row r="50" spans="9:21" x14ac:dyDescent="0.25">
      <c r="I50" s="58">
        <v>10</v>
      </c>
      <c r="J50" s="47" t="s">
        <v>40</v>
      </c>
      <c r="K50" s="46" t="s">
        <v>39</v>
      </c>
      <c r="L50" s="46" t="s">
        <v>39</v>
      </c>
      <c r="N50" s="59" t="s">
        <v>60</v>
      </c>
      <c r="P50" s="65">
        <v>10</v>
      </c>
      <c r="Q50" s="46" t="s">
        <v>39</v>
      </c>
      <c r="R50" s="46" t="s">
        <v>39</v>
      </c>
      <c r="S50" s="47" t="s">
        <v>40</v>
      </c>
      <c r="T50" s="47" t="s">
        <v>40</v>
      </c>
      <c r="U50" s="64" t="s">
        <v>59</v>
      </c>
    </row>
    <row r="51" spans="9:21" x14ac:dyDescent="0.25">
      <c r="I51" s="58">
        <v>11</v>
      </c>
      <c r="J51" s="46" t="s">
        <v>39</v>
      </c>
      <c r="K51" s="46" t="s">
        <v>39</v>
      </c>
      <c r="N51" s="59" t="s">
        <v>60</v>
      </c>
      <c r="P51" s="65">
        <v>11</v>
      </c>
      <c r="Q51" s="47" t="s">
        <v>40</v>
      </c>
      <c r="R51" s="46" t="s">
        <v>39</v>
      </c>
      <c r="S51" s="46" t="s">
        <v>39</v>
      </c>
      <c r="T51" s="47" t="s">
        <v>40</v>
      </c>
      <c r="U51" s="64" t="s">
        <v>59</v>
      </c>
    </row>
  </sheetData>
  <mergeCells count="16">
    <mergeCell ref="G38:N38"/>
    <mergeCell ref="J40:M40"/>
    <mergeCell ref="Q40:T40"/>
    <mergeCell ref="A24:A27"/>
    <mergeCell ref="B24:B27"/>
    <mergeCell ref="B29:B32"/>
    <mergeCell ref="D35:D36"/>
    <mergeCell ref="G35:O36"/>
    <mergeCell ref="G37:N37"/>
    <mergeCell ref="A14:A19"/>
    <mergeCell ref="B14:B19"/>
    <mergeCell ref="A3:A4"/>
    <mergeCell ref="B3:B4"/>
    <mergeCell ref="G3:K3"/>
    <mergeCell ref="A5:A12"/>
    <mergeCell ref="B5:B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"/>
  <sheetViews>
    <sheetView topLeftCell="C4" workbookViewId="0">
      <selection activeCell="S21" sqref="S21"/>
    </sheetView>
  </sheetViews>
  <sheetFormatPr baseColWidth="10" defaultRowHeight="15" x14ac:dyDescent="0.25"/>
  <cols>
    <col min="1" max="1" width="11.7109375" customWidth="1"/>
    <col min="2" max="2" width="12" customWidth="1"/>
    <col min="3" max="3" width="4" customWidth="1"/>
    <col min="4" max="6" width="12.140625" customWidth="1"/>
    <col min="10" max="10" width="11.85546875" bestFit="1" customWidth="1"/>
    <col min="16" max="16" width="5.7109375" customWidth="1"/>
  </cols>
  <sheetData>
    <row r="2" spans="1:18" x14ac:dyDescent="0.25">
      <c r="A2" s="2" t="s">
        <v>7</v>
      </c>
      <c r="B2" t="s">
        <v>44</v>
      </c>
      <c r="D2" s="3" t="s">
        <v>45</v>
      </c>
      <c r="E2" s="3"/>
      <c r="F2" s="3"/>
      <c r="G2" s="4"/>
      <c r="H2" s="5"/>
      <c r="I2" s="5"/>
      <c r="J2" s="5"/>
      <c r="K2" s="5"/>
      <c r="L2" s="5"/>
      <c r="M2" s="5"/>
      <c r="N2" s="5"/>
    </row>
    <row r="3" spans="1:18" ht="30" x14ac:dyDescent="0.25">
      <c r="A3" s="83" t="s">
        <v>8</v>
      </c>
      <c r="B3" s="85" t="s">
        <v>33</v>
      </c>
      <c r="D3" s="6" t="s">
        <v>9</v>
      </c>
      <c r="E3" s="44"/>
      <c r="F3" s="44"/>
      <c r="G3" s="87" t="s">
        <v>10</v>
      </c>
      <c r="H3" s="88"/>
      <c r="I3" s="88"/>
      <c r="J3" s="88"/>
      <c r="K3" s="88"/>
      <c r="L3" s="6" t="s">
        <v>11</v>
      </c>
      <c r="M3" s="6" t="s">
        <v>3</v>
      </c>
      <c r="N3" s="6" t="s">
        <v>12</v>
      </c>
      <c r="O3" s="66" t="s">
        <v>32</v>
      </c>
    </row>
    <row r="4" spans="1:18" ht="60" x14ac:dyDescent="0.25">
      <c r="A4" s="84"/>
      <c r="B4" s="86"/>
      <c r="C4" s="8"/>
      <c r="D4" s="9" t="s">
        <v>13</v>
      </c>
      <c r="E4" s="9" t="s">
        <v>36</v>
      </c>
      <c r="F4" s="9" t="s">
        <v>37</v>
      </c>
      <c r="G4" s="9" t="s">
        <v>1</v>
      </c>
      <c r="H4" s="9" t="s">
        <v>14</v>
      </c>
      <c r="I4" s="9" t="s">
        <v>38</v>
      </c>
      <c r="J4" s="9" t="s">
        <v>15</v>
      </c>
      <c r="K4" s="9" t="s">
        <v>2</v>
      </c>
      <c r="L4" s="9" t="s">
        <v>34</v>
      </c>
      <c r="M4" s="9" t="s">
        <v>9</v>
      </c>
      <c r="N4" s="9" t="s">
        <v>16</v>
      </c>
      <c r="O4" s="9" t="s">
        <v>17</v>
      </c>
    </row>
    <row r="5" spans="1:18" x14ac:dyDescent="0.25">
      <c r="A5" s="76">
        <v>32</v>
      </c>
      <c r="B5" s="76" t="s">
        <v>4</v>
      </c>
      <c r="C5" s="10"/>
      <c r="D5" s="11" t="s">
        <v>19</v>
      </c>
      <c r="E5" s="45"/>
      <c r="F5" s="45"/>
      <c r="G5" s="11">
        <v>1.0846800000000001</v>
      </c>
      <c r="H5" s="12">
        <v>1.0842499999999999</v>
      </c>
      <c r="I5" s="50">
        <v>1.0842499999999999</v>
      </c>
      <c r="J5" s="11">
        <v>1E-4</v>
      </c>
      <c r="K5" s="13">
        <f>IF(D5="C",1,IF(D5="V",-1,0))</f>
        <v>1</v>
      </c>
      <c r="L5" s="11">
        <f>K5*(I5-G5)</f>
        <v>-4.3000000000015248E-4</v>
      </c>
      <c r="M5" s="47" t="s">
        <v>40</v>
      </c>
      <c r="N5" s="14">
        <f>L5/J5</f>
        <v>-4.3000000000015248</v>
      </c>
      <c r="O5" s="17">
        <f>N5/10</f>
        <v>-0.43000000000015248</v>
      </c>
      <c r="Q5" s="46" t="s">
        <v>39</v>
      </c>
    </row>
    <row r="6" spans="1:18" ht="16.5" customHeight="1" x14ac:dyDescent="0.25">
      <c r="A6" s="77"/>
      <c r="B6" s="77"/>
      <c r="C6" s="10"/>
      <c r="D6" s="11" t="s">
        <v>18</v>
      </c>
      <c r="E6" s="45"/>
      <c r="F6" s="45"/>
      <c r="G6" s="11">
        <v>1.08395</v>
      </c>
      <c r="H6" s="12"/>
      <c r="I6" s="50">
        <v>1.0839700000000001</v>
      </c>
      <c r="J6" s="11">
        <v>1E-4</v>
      </c>
      <c r="K6" s="13">
        <f t="shared" ref="K6:K12" si="0">IF(D6="C",1,IF(D6="V",-1,0))</f>
        <v>-1</v>
      </c>
      <c r="L6" s="11">
        <f>(I6-G6)*K6</f>
        <v>-2.0000000000131024E-5</v>
      </c>
      <c r="M6" s="47" t="s">
        <v>40</v>
      </c>
      <c r="N6" s="14">
        <f>L6/J6</f>
        <v>-0.20000000000131024</v>
      </c>
      <c r="O6" s="17">
        <f>N6/10</f>
        <v>-2.0000000000131024E-2</v>
      </c>
      <c r="Q6" s="47" t="s">
        <v>40</v>
      </c>
    </row>
    <row r="7" spans="1:18" x14ac:dyDescent="0.25">
      <c r="A7" s="77"/>
      <c r="B7" s="77"/>
      <c r="C7" s="10"/>
      <c r="D7" s="11" t="s">
        <v>18</v>
      </c>
      <c r="E7" s="45"/>
      <c r="F7" s="45"/>
      <c r="G7" s="11">
        <v>1.0838699999999999</v>
      </c>
      <c r="H7" s="12"/>
      <c r="I7" s="50">
        <v>1.08379</v>
      </c>
      <c r="J7" s="11">
        <v>1E-4</v>
      </c>
      <c r="K7" s="13">
        <f t="shared" si="0"/>
        <v>-1</v>
      </c>
      <c r="L7" s="11">
        <f>(I7-G7)*K7</f>
        <v>7.9999999999857963E-5</v>
      </c>
      <c r="M7" s="46" t="s">
        <v>39</v>
      </c>
      <c r="N7" s="14">
        <f t="shared" ref="N7:N11" si="1">L7/J7</f>
        <v>0.79999999999857963</v>
      </c>
      <c r="O7" s="17">
        <f t="shared" ref="O7:O8" si="2">N7/10</f>
        <v>7.9999999999857963E-2</v>
      </c>
      <c r="Q7" s="49" t="s">
        <v>42</v>
      </c>
    </row>
    <row r="8" spans="1:18" x14ac:dyDescent="0.25">
      <c r="A8" s="77"/>
      <c r="B8" s="77"/>
      <c r="C8" s="10"/>
      <c r="D8" s="11" t="s">
        <v>18</v>
      </c>
      <c r="E8" s="45"/>
      <c r="F8" s="45"/>
      <c r="G8" s="11">
        <v>1.0835999999999999</v>
      </c>
      <c r="H8" s="12"/>
      <c r="I8" s="50">
        <v>1.08409</v>
      </c>
      <c r="J8" s="11">
        <v>1E-4</v>
      </c>
      <c r="K8" s="13">
        <f t="shared" si="0"/>
        <v>-1</v>
      </c>
      <c r="L8" s="11">
        <f t="shared" ref="L8:L12" si="3">(I8-G8)*K8</f>
        <v>-4.9000000000010147E-4</v>
      </c>
      <c r="M8" s="47" t="s">
        <v>40</v>
      </c>
      <c r="N8" s="14">
        <f t="shared" si="1"/>
        <v>-4.9000000000010147</v>
      </c>
      <c r="O8" s="17">
        <f t="shared" si="2"/>
        <v>-0.49000000000010147</v>
      </c>
      <c r="Q8" s="48" t="s">
        <v>41</v>
      </c>
    </row>
    <row r="9" spans="1:18" x14ac:dyDescent="0.25">
      <c r="A9" s="77"/>
      <c r="B9" s="77"/>
      <c r="C9" s="10"/>
      <c r="D9" s="11" t="s">
        <v>18</v>
      </c>
      <c r="E9" s="45"/>
      <c r="F9" s="11"/>
      <c r="G9" s="11"/>
      <c r="H9" s="12"/>
      <c r="I9" s="50"/>
      <c r="J9" s="11">
        <v>1E-4</v>
      </c>
      <c r="K9" s="13">
        <f t="shared" si="0"/>
        <v>-1</v>
      </c>
      <c r="L9" s="11">
        <f t="shared" si="3"/>
        <v>0</v>
      </c>
      <c r="M9" s="16"/>
      <c r="N9" s="14">
        <f t="shared" si="1"/>
        <v>0</v>
      </c>
      <c r="O9" s="17"/>
      <c r="Q9" s="16"/>
    </row>
    <row r="10" spans="1:18" x14ac:dyDescent="0.25">
      <c r="A10" s="77"/>
      <c r="B10" s="77"/>
      <c r="C10" s="10"/>
      <c r="D10" s="11" t="s">
        <v>19</v>
      </c>
      <c r="E10" s="45"/>
      <c r="F10" s="11"/>
      <c r="G10" s="11"/>
      <c r="H10" s="12"/>
      <c r="I10" s="12"/>
      <c r="J10" s="11">
        <v>1E-4</v>
      </c>
      <c r="K10" s="13">
        <f t="shared" si="0"/>
        <v>1</v>
      </c>
      <c r="L10" s="11">
        <f t="shared" si="3"/>
        <v>0</v>
      </c>
      <c r="M10" s="16"/>
      <c r="N10" s="14">
        <f t="shared" si="1"/>
        <v>0</v>
      </c>
      <c r="O10" s="17"/>
    </row>
    <row r="11" spans="1:18" x14ac:dyDescent="0.25">
      <c r="A11" s="77"/>
      <c r="B11" s="77"/>
      <c r="C11" s="10"/>
      <c r="D11" s="11" t="s">
        <v>18</v>
      </c>
      <c r="E11" s="11"/>
      <c r="F11" s="11"/>
      <c r="G11" s="11"/>
      <c r="H11" s="12"/>
      <c r="I11" s="50"/>
      <c r="J11" s="11">
        <v>1E-4</v>
      </c>
      <c r="K11" s="13">
        <f t="shared" si="0"/>
        <v>-1</v>
      </c>
      <c r="L11" s="11">
        <f t="shared" si="3"/>
        <v>0</v>
      </c>
      <c r="M11" s="16"/>
      <c r="N11" s="14">
        <f t="shared" si="1"/>
        <v>0</v>
      </c>
      <c r="O11" s="17"/>
      <c r="Q11">
        <v>1.09552</v>
      </c>
    </row>
    <row r="12" spans="1:18" ht="15.75" customHeight="1" x14ac:dyDescent="0.25">
      <c r="A12" s="78"/>
      <c r="B12" s="78"/>
      <c r="C12" s="10"/>
      <c r="D12" s="11" t="s">
        <v>19</v>
      </c>
      <c r="E12" s="11"/>
      <c r="F12" s="11"/>
      <c r="G12" s="11"/>
      <c r="H12" s="12"/>
      <c r="I12" s="12"/>
      <c r="J12" s="11">
        <v>1E-4</v>
      </c>
      <c r="K12" s="13">
        <f t="shared" si="0"/>
        <v>1</v>
      </c>
      <c r="L12" s="11">
        <f t="shared" si="3"/>
        <v>0</v>
      </c>
      <c r="M12" s="15"/>
      <c r="N12" s="14">
        <f t="shared" ref="N12" si="4">-L12/J12</f>
        <v>0</v>
      </c>
      <c r="O12" s="17"/>
      <c r="Q12">
        <v>1.09484</v>
      </c>
    </row>
    <row r="13" spans="1:18" x14ac:dyDescent="0.25">
      <c r="A13" s="18"/>
      <c r="B13" s="19"/>
      <c r="C13" s="10"/>
      <c r="D13" s="20"/>
      <c r="E13" s="20"/>
      <c r="F13" s="20"/>
      <c r="G13" s="20"/>
      <c r="H13" s="21"/>
      <c r="I13" s="21"/>
      <c r="J13" s="20"/>
      <c r="K13" s="22"/>
      <c r="L13" s="20"/>
      <c r="M13" s="20"/>
      <c r="N13" s="1" t="s">
        <v>43</v>
      </c>
      <c r="O13" s="1" t="s">
        <v>43</v>
      </c>
      <c r="Q13" s="48" t="s">
        <v>46</v>
      </c>
      <c r="R13" t="s">
        <v>47</v>
      </c>
    </row>
    <row r="14" spans="1:18" x14ac:dyDescent="0.25">
      <c r="A14" s="73" t="s">
        <v>20</v>
      </c>
      <c r="B14" s="76" t="s">
        <v>5</v>
      </c>
      <c r="C14" s="10"/>
      <c r="D14" s="11" t="s">
        <v>18</v>
      </c>
      <c r="E14" s="45"/>
      <c r="F14" s="11"/>
      <c r="G14" s="11"/>
      <c r="H14" s="12"/>
      <c r="I14" s="50"/>
      <c r="J14" s="11">
        <v>1E-4</v>
      </c>
      <c r="K14" s="13">
        <f>IF(D14="C",1,IF(D14="V",-1,0))</f>
        <v>-1</v>
      </c>
      <c r="L14" s="11">
        <f>K14*(I14-G14)</f>
        <v>0</v>
      </c>
      <c r="M14" s="15"/>
      <c r="N14" s="54">
        <f>N5+N6+N7+N8</f>
        <v>-8.6000000000052701</v>
      </c>
      <c r="O14" s="17">
        <f>O5+O6+O7+O8</f>
        <v>-0.86000000000052701</v>
      </c>
    </row>
    <row r="15" spans="1:18" x14ac:dyDescent="0.25">
      <c r="A15" s="74"/>
      <c r="B15" s="77"/>
      <c r="C15" s="10"/>
      <c r="D15" s="11" t="s">
        <v>19</v>
      </c>
      <c r="E15" s="45"/>
      <c r="F15" s="45"/>
      <c r="G15" s="11"/>
      <c r="H15" s="12"/>
      <c r="I15" s="50"/>
      <c r="J15" s="11">
        <v>1E-4</v>
      </c>
      <c r="K15" s="13">
        <f>IF(D15="C",1,IF(D15="V",-1,0))</f>
        <v>1</v>
      </c>
      <c r="L15" s="11">
        <f>K15*(I15-G15)</f>
        <v>0</v>
      </c>
      <c r="M15" s="15"/>
      <c r="N15" s="14"/>
      <c r="O15" s="17"/>
    </row>
    <row r="16" spans="1:18" x14ac:dyDescent="0.25">
      <c r="A16" s="74"/>
      <c r="B16" s="77"/>
      <c r="C16" s="10"/>
      <c r="D16" s="11" t="s">
        <v>18</v>
      </c>
      <c r="E16" s="45"/>
      <c r="F16" s="11"/>
      <c r="G16" s="11"/>
      <c r="H16" s="12"/>
      <c r="I16" s="50"/>
      <c r="J16" s="11">
        <v>1E-4</v>
      </c>
      <c r="K16" s="13">
        <f>IF(D16="C",1,IF(D16="V",-1,0))</f>
        <v>-1</v>
      </c>
      <c r="L16" s="11">
        <f>G16-H16</f>
        <v>0</v>
      </c>
      <c r="M16" s="15"/>
      <c r="N16" s="14"/>
      <c r="O16" s="17"/>
    </row>
    <row r="17" spans="1:18" x14ac:dyDescent="0.25">
      <c r="A17" s="74"/>
      <c r="B17" s="77"/>
      <c r="C17" s="10"/>
      <c r="D17" s="11" t="s">
        <v>18</v>
      </c>
      <c r="E17" s="11"/>
      <c r="F17" s="11"/>
      <c r="G17" s="11"/>
      <c r="H17" s="12"/>
      <c r="I17" s="12"/>
      <c r="J17" s="11">
        <v>1E-4</v>
      </c>
      <c r="K17" s="13"/>
      <c r="L17" s="11"/>
      <c r="M17" s="15"/>
      <c r="N17" s="16"/>
      <c r="O17" s="17"/>
      <c r="Q17" t="s">
        <v>61</v>
      </c>
    </row>
    <row r="18" spans="1:18" x14ac:dyDescent="0.25">
      <c r="A18" s="74"/>
      <c r="B18" s="77"/>
      <c r="C18" s="10"/>
      <c r="D18" s="11" t="s">
        <v>18</v>
      </c>
      <c r="E18" s="11"/>
      <c r="F18" s="11"/>
      <c r="G18" s="11"/>
      <c r="H18" s="12"/>
      <c r="I18" s="12"/>
      <c r="J18" s="11">
        <v>1E-4</v>
      </c>
      <c r="K18" s="13"/>
      <c r="L18" s="11"/>
      <c r="M18" s="15"/>
      <c r="N18" s="16"/>
      <c r="O18" s="17"/>
      <c r="Q18" t="s">
        <v>62</v>
      </c>
      <c r="R18" t="s">
        <v>63</v>
      </c>
    </row>
    <row r="19" spans="1:18" x14ac:dyDescent="0.25">
      <c r="A19" s="75"/>
      <c r="B19" s="78"/>
      <c r="C19" s="10"/>
      <c r="D19" s="11" t="s">
        <v>18</v>
      </c>
      <c r="E19" s="11"/>
      <c r="F19" s="11"/>
      <c r="G19" s="11">
        <v>0</v>
      </c>
      <c r="H19" s="12">
        <v>0</v>
      </c>
      <c r="I19" s="12"/>
      <c r="J19" s="11">
        <v>1E-4</v>
      </c>
      <c r="K19" s="13">
        <f>IF(D19="C",1,IF(D19="V",-1,0))</f>
        <v>-1</v>
      </c>
      <c r="L19" s="11">
        <f>G19-H19</f>
        <v>0</v>
      </c>
      <c r="M19" s="23"/>
      <c r="N19" s="16"/>
      <c r="O19" s="17">
        <v>0</v>
      </c>
      <c r="Q19">
        <f>-8.6</f>
        <v>-8.6</v>
      </c>
      <c r="R19">
        <f>-0.86</f>
        <v>-0.86</v>
      </c>
    </row>
    <row r="20" spans="1:18" x14ac:dyDescent="0.25">
      <c r="A20" s="18"/>
      <c r="B20" s="19"/>
      <c r="C20" s="10"/>
      <c r="D20" s="20"/>
      <c r="E20" s="20"/>
      <c r="F20" s="20"/>
      <c r="G20" s="20"/>
      <c r="H20" s="21"/>
      <c r="I20" s="21"/>
      <c r="J20" s="20"/>
      <c r="K20" s="22"/>
      <c r="L20" s="20"/>
      <c r="M20" s="1"/>
      <c r="N20" s="1" t="s">
        <v>43</v>
      </c>
      <c r="O20" s="1">
        <f>SUM(O14:O19)</f>
        <v>-0.86000000000052701</v>
      </c>
    </row>
    <row r="21" spans="1:18" x14ac:dyDescent="0.25">
      <c r="A21" s="18"/>
      <c r="B21" s="19"/>
      <c r="C21" s="10"/>
      <c r="D21" s="20"/>
      <c r="E21" s="20"/>
      <c r="F21" s="20"/>
      <c r="G21" s="43"/>
      <c r="H21" s="43" t="s">
        <v>35</v>
      </c>
      <c r="I21" s="43"/>
      <c r="J21" s="20"/>
      <c r="K21" s="22"/>
      <c r="L21" s="20"/>
      <c r="M21" s="1"/>
      <c r="N21" s="1"/>
      <c r="O21" s="1"/>
      <c r="Q21" t="s">
        <v>64</v>
      </c>
      <c r="R21">
        <v>0.8</v>
      </c>
    </row>
    <row r="22" spans="1:18" x14ac:dyDescent="0.25">
      <c r="A22" s="18"/>
      <c r="B22" s="19"/>
      <c r="C22" s="10"/>
      <c r="D22" s="20"/>
      <c r="E22" s="20"/>
      <c r="F22" s="20"/>
      <c r="G22" s="11"/>
      <c r="H22" s="12"/>
      <c r="I22" s="12"/>
      <c r="J22" s="20"/>
      <c r="K22" s="22"/>
      <c r="L22" s="20"/>
      <c r="M22" s="1"/>
      <c r="N22" s="1"/>
      <c r="O22" s="1"/>
    </row>
    <row r="23" spans="1:18" x14ac:dyDescent="0.25">
      <c r="A23" s="18"/>
      <c r="B23" s="19"/>
      <c r="C23" s="10"/>
      <c r="D23" s="20"/>
      <c r="E23" s="20"/>
      <c r="F23" s="20"/>
      <c r="G23" s="20"/>
      <c r="H23" s="21"/>
      <c r="I23" s="21"/>
      <c r="J23" s="20"/>
      <c r="K23" s="22"/>
      <c r="L23" s="20"/>
      <c r="M23" s="1"/>
      <c r="N23" s="1"/>
      <c r="O23" s="1"/>
    </row>
    <row r="24" spans="1:18" x14ac:dyDescent="0.25">
      <c r="A24" s="73">
        <v>13</v>
      </c>
      <c r="B24" s="76" t="s">
        <v>6</v>
      </c>
      <c r="C24" s="10"/>
      <c r="D24" s="11" t="s">
        <v>19</v>
      </c>
      <c r="E24" s="11"/>
      <c r="F24" s="11"/>
      <c r="G24" s="11">
        <v>0</v>
      </c>
      <c r="H24" s="12">
        <v>0</v>
      </c>
      <c r="I24" s="12"/>
      <c r="J24" s="11">
        <v>0.01</v>
      </c>
      <c r="K24" s="13">
        <f>IF(D24="C",1,IF(D24="V",-1,0))</f>
        <v>1</v>
      </c>
      <c r="L24" s="11">
        <v>70</v>
      </c>
      <c r="M24" s="15"/>
      <c r="N24" s="16"/>
      <c r="O24" s="17">
        <v>0</v>
      </c>
    </row>
    <row r="25" spans="1:18" x14ac:dyDescent="0.25">
      <c r="A25" s="74"/>
      <c r="B25" s="77"/>
      <c r="C25" s="10"/>
      <c r="D25" s="11" t="s">
        <v>19</v>
      </c>
      <c r="E25" s="11"/>
      <c r="F25" s="11"/>
      <c r="G25" s="11">
        <v>0</v>
      </c>
      <c r="H25" s="12">
        <v>0</v>
      </c>
      <c r="I25" s="12"/>
      <c r="J25" s="11">
        <v>0.01</v>
      </c>
      <c r="K25" s="13">
        <f>IF(D25="C",1,IF(D25="V",-1,0))</f>
        <v>1</v>
      </c>
      <c r="L25" s="11">
        <v>70</v>
      </c>
      <c r="M25" s="15"/>
      <c r="N25" s="16"/>
      <c r="O25" s="17">
        <v>0</v>
      </c>
    </row>
    <row r="26" spans="1:18" x14ac:dyDescent="0.25">
      <c r="A26" s="74"/>
      <c r="B26" s="77"/>
      <c r="C26" s="10"/>
      <c r="D26" s="11" t="s">
        <v>19</v>
      </c>
      <c r="E26" s="11"/>
      <c r="F26" s="11"/>
      <c r="G26" s="11">
        <v>0</v>
      </c>
      <c r="H26" s="12">
        <v>0</v>
      </c>
      <c r="I26" s="12"/>
      <c r="J26" s="11">
        <v>0.01</v>
      </c>
      <c r="K26" s="13">
        <f>IF(D26="C",1,IF(D26="V",-1,0))</f>
        <v>1</v>
      </c>
      <c r="L26" s="11">
        <v>70</v>
      </c>
      <c r="M26" s="15"/>
      <c r="N26" s="16"/>
      <c r="O26" s="17">
        <v>0</v>
      </c>
    </row>
    <row r="27" spans="1:18" x14ac:dyDescent="0.25">
      <c r="A27" s="75"/>
      <c r="B27" s="78"/>
      <c r="C27" s="10"/>
      <c r="D27" s="11" t="s">
        <v>18</v>
      </c>
      <c r="E27" s="11"/>
      <c r="F27" s="11"/>
      <c r="G27" s="11">
        <v>0</v>
      </c>
      <c r="H27" s="12">
        <v>0</v>
      </c>
      <c r="I27" s="12"/>
      <c r="J27" s="11">
        <v>0.01</v>
      </c>
      <c r="K27" s="13">
        <f>IF(D27="C",1,IF(D27="V",-1,0))</f>
        <v>-1</v>
      </c>
      <c r="L27" s="11">
        <v>70</v>
      </c>
      <c r="M27" s="23"/>
      <c r="N27" s="16"/>
      <c r="O27" s="17">
        <v>0</v>
      </c>
    </row>
    <row r="28" spans="1:18" x14ac:dyDescent="0.25">
      <c r="A28" s="18"/>
      <c r="B28" s="19"/>
      <c r="C28" s="10"/>
      <c r="D28" s="20"/>
      <c r="E28" s="20"/>
      <c r="F28" s="20"/>
      <c r="G28" s="20"/>
      <c r="H28" s="21"/>
      <c r="I28" s="21"/>
      <c r="J28" s="20"/>
      <c r="K28" s="22"/>
      <c r="L28" s="20"/>
      <c r="M28" s="1"/>
      <c r="N28" s="1"/>
      <c r="O28" s="1"/>
    </row>
    <row r="29" spans="1:18" x14ac:dyDescent="0.25">
      <c r="A29" s="24"/>
      <c r="B29" s="79" t="s">
        <v>21</v>
      </c>
      <c r="C29" s="10"/>
      <c r="D29" s="11" t="s">
        <v>19</v>
      </c>
      <c r="E29" s="11"/>
      <c r="F29" s="11"/>
      <c r="G29" s="11">
        <v>0</v>
      </c>
      <c r="H29" s="12">
        <v>0</v>
      </c>
      <c r="I29" s="12"/>
      <c r="J29" s="11">
        <v>0.1</v>
      </c>
      <c r="K29" s="13">
        <f>IF(D29="C",1,IF(D29="V",-1,0))</f>
        <v>1</v>
      </c>
      <c r="L29" s="11">
        <v>70</v>
      </c>
      <c r="M29" s="15"/>
      <c r="N29" s="16"/>
      <c r="O29" s="17">
        <v>0</v>
      </c>
    </row>
    <row r="30" spans="1:18" x14ac:dyDescent="0.25">
      <c r="A30" s="24"/>
      <c r="B30" s="80"/>
      <c r="C30" s="10"/>
      <c r="D30" s="11" t="s">
        <v>18</v>
      </c>
      <c r="E30" s="11"/>
      <c r="F30" s="11"/>
      <c r="G30" s="11">
        <v>0</v>
      </c>
      <c r="H30" s="12">
        <v>0</v>
      </c>
      <c r="I30" s="12"/>
      <c r="J30" s="11">
        <v>0.1</v>
      </c>
      <c r="K30" s="13">
        <f>IF(D30="C",1,IF(D30="V",-1,0))</f>
        <v>-1</v>
      </c>
      <c r="L30" s="11">
        <v>70</v>
      </c>
      <c r="M30" s="15"/>
      <c r="N30" s="16"/>
      <c r="O30" s="17">
        <v>0</v>
      </c>
    </row>
    <row r="31" spans="1:18" x14ac:dyDescent="0.25">
      <c r="A31" s="24"/>
      <c r="B31" s="80"/>
      <c r="C31" s="10"/>
      <c r="D31" s="11" t="s">
        <v>18</v>
      </c>
      <c r="E31" s="11"/>
      <c r="F31" s="11"/>
      <c r="G31" s="11">
        <v>0</v>
      </c>
      <c r="H31" s="12">
        <v>0</v>
      </c>
      <c r="I31" s="12"/>
      <c r="J31" s="11">
        <v>0.1</v>
      </c>
      <c r="K31" s="13">
        <f>IF(D31="C",1,IF(D31="V",-1,0))</f>
        <v>-1</v>
      </c>
      <c r="L31" s="11">
        <v>70</v>
      </c>
      <c r="M31" s="15"/>
      <c r="N31" s="16"/>
      <c r="O31" s="17">
        <v>0</v>
      </c>
    </row>
    <row r="32" spans="1:18" x14ac:dyDescent="0.25">
      <c r="A32" s="24"/>
      <c r="B32" s="81"/>
      <c r="C32" s="10"/>
      <c r="D32" s="11" t="s">
        <v>19</v>
      </c>
      <c r="E32" s="11"/>
      <c r="F32" s="11"/>
      <c r="G32" s="11">
        <v>0</v>
      </c>
      <c r="H32" s="12">
        <v>0</v>
      </c>
      <c r="I32" s="12"/>
      <c r="J32" s="11">
        <v>0.1</v>
      </c>
      <c r="K32" s="13">
        <f>IF(D32="C",1,IF(D32="V",-1,0))</f>
        <v>1</v>
      </c>
      <c r="L32" s="11">
        <v>70</v>
      </c>
      <c r="M32" s="23"/>
      <c r="N32" s="16"/>
      <c r="O32" s="17">
        <v>0</v>
      </c>
    </row>
    <row r="33" spans="1:21" ht="30" x14ac:dyDescent="0.25">
      <c r="A33" s="25" t="s">
        <v>22</v>
      </c>
      <c r="B33" s="25"/>
      <c r="C33" s="8"/>
      <c r="D33" s="26" t="s">
        <v>23</v>
      </c>
      <c r="E33" s="26"/>
      <c r="F33" s="26"/>
      <c r="G33" s="27"/>
      <c r="H33" s="28"/>
      <c r="I33" s="28"/>
      <c r="J33" s="29" t="s">
        <v>0</v>
      </c>
      <c r="K33" s="30"/>
      <c r="L33" s="31"/>
      <c r="M33" s="32" t="s">
        <v>24</v>
      </c>
      <c r="N33" s="33">
        <f>SUM(N5:N32)</f>
        <v>-17.20000000001054</v>
      </c>
      <c r="O33" s="8"/>
    </row>
    <row r="34" spans="1:21" ht="15.75" x14ac:dyDescent="0.25">
      <c r="A34" s="34" t="s">
        <v>25</v>
      </c>
      <c r="B34" s="35">
        <f ca="1">NOW()</f>
        <v>44186.619478472225</v>
      </c>
      <c r="C34" s="8"/>
      <c r="D34" s="36"/>
      <c r="E34" s="36"/>
      <c r="F34" s="36"/>
      <c r="G34" s="37" t="s">
        <v>26</v>
      </c>
      <c r="H34" s="30"/>
      <c r="I34" s="30"/>
      <c r="J34" s="38">
        <v>1432.68</v>
      </c>
      <c r="K34" s="30"/>
      <c r="L34" s="30"/>
      <c r="M34" s="39"/>
      <c r="N34" s="56"/>
      <c r="O34" s="8"/>
    </row>
    <row r="35" spans="1:21" ht="15.75" x14ac:dyDescent="0.25">
      <c r="A35" s="8"/>
      <c r="B35" s="8"/>
      <c r="C35" s="8"/>
      <c r="D35" s="82" t="s">
        <v>27</v>
      </c>
      <c r="E35" s="53"/>
      <c r="F35" s="53"/>
      <c r="G35" s="72" t="s">
        <v>51</v>
      </c>
      <c r="H35" s="72"/>
      <c r="I35" s="72"/>
      <c r="J35" s="72"/>
      <c r="K35" s="72"/>
      <c r="L35" s="72"/>
      <c r="M35" s="72"/>
      <c r="N35" s="72"/>
      <c r="O35" s="72"/>
    </row>
    <row r="36" spans="1:21" ht="15.75" x14ac:dyDescent="0.25">
      <c r="A36" s="8"/>
      <c r="B36" s="41" t="s">
        <v>29</v>
      </c>
      <c r="C36" s="8"/>
      <c r="D36" s="82"/>
      <c r="E36" s="53"/>
      <c r="F36" s="53"/>
      <c r="G36" s="72"/>
      <c r="H36" s="72"/>
      <c r="I36" s="72"/>
      <c r="J36" s="72"/>
      <c r="K36" s="72"/>
      <c r="L36" s="72"/>
      <c r="M36" s="72"/>
      <c r="N36" s="72"/>
      <c r="O36" s="72"/>
    </row>
    <row r="37" spans="1:21" ht="15.75" x14ac:dyDescent="0.25">
      <c r="A37" s="8"/>
      <c r="B37" s="8"/>
      <c r="C37" s="8"/>
      <c r="D37" s="36"/>
      <c r="E37" s="36"/>
      <c r="F37" s="36"/>
      <c r="G37" s="72" t="s">
        <v>52</v>
      </c>
      <c r="H37" s="72"/>
      <c r="I37" s="72"/>
      <c r="J37" s="72"/>
      <c r="K37" s="72"/>
      <c r="L37" s="72"/>
      <c r="M37" s="72"/>
      <c r="N37" s="72"/>
    </row>
    <row r="38" spans="1:21" ht="67.5" customHeight="1" x14ac:dyDescent="0.25">
      <c r="A38" s="8"/>
      <c r="B38" s="8"/>
      <c r="C38" s="8"/>
      <c r="D38" s="36"/>
      <c r="E38" s="36"/>
      <c r="F38" s="36"/>
      <c r="G38" s="89" t="s">
        <v>53</v>
      </c>
      <c r="H38" s="89"/>
      <c r="I38" s="89"/>
      <c r="J38" s="89"/>
      <c r="K38" s="89"/>
      <c r="L38" s="89"/>
      <c r="M38" s="89"/>
      <c r="N38" s="89"/>
    </row>
    <row r="39" spans="1:21" ht="15.75" x14ac:dyDescent="0.25">
      <c r="A39" s="8"/>
      <c r="B39" s="8"/>
      <c r="C39" s="8"/>
      <c r="D39" s="36"/>
      <c r="E39" s="36"/>
      <c r="F39" s="36"/>
      <c r="G39" s="56"/>
      <c r="H39" s="56"/>
      <c r="I39" s="56"/>
      <c r="J39" s="56"/>
      <c r="K39" s="56"/>
      <c r="L39" s="30"/>
      <c r="M39" s="30"/>
      <c r="N39" s="30"/>
    </row>
    <row r="40" spans="1:21" ht="30" customHeight="1" x14ac:dyDescent="0.25">
      <c r="A40" s="8"/>
      <c r="B40" s="8"/>
      <c r="C40" s="8" t="s">
        <v>54</v>
      </c>
      <c r="D40" s="36"/>
      <c r="E40" s="36"/>
      <c r="F40" s="36"/>
      <c r="G40" s="56"/>
      <c r="H40" s="56"/>
      <c r="I40" s="56" t="s">
        <v>55</v>
      </c>
      <c r="J40" s="90" t="s">
        <v>56</v>
      </c>
      <c r="K40" s="90"/>
      <c r="L40" s="90"/>
      <c r="M40" s="90"/>
      <c r="N40" s="60" t="s">
        <v>57</v>
      </c>
      <c r="P40" s="66" t="s">
        <v>55</v>
      </c>
      <c r="Q40" s="91" t="s">
        <v>56</v>
      </c>
      <c r="R40" s="91"/>
      <c r="S40" s="91"/>
      <c r="T40" s="91"/>
      <c r="U40" s="67" t="s">
        <v>57</v>
      </c>
    </row>
    <row r="41" spans="1:21" ht="15.75" x14ac:dyDescent="0.25">
      <c r="A41" s="8"/>
      <c r="B41" s="8"/>
      <c r="C41" s="8"/>
      <c r="D41" s="36"/>
      <c r="E41" s="36"/>
      <c r="F41" s="36"/>
      <c r="G41" s="56"/>
      <c r="H41" s="56"/>
      <c r="I41" s="57">
        <v>1</v>
      </c>
      <c r="J41" s="46" t="s">
        <v>39</v>
      </c>
      <c r="K41" s="46" t="s">
        <v>39</v>
      </c>
      <c r="L41" s="47" t="s">
        <v>40</v>
      </c>
      <c r="M41" s="46" t="s">
        <v>39</v>
      </c>
      <c r="N41" s="30" t="s">
        <v>58</v>
      </c>
      <c r="P41" s="61">
        <v>1</v>
      </c>
      <c r="Q41" s="46" t="s">
        <v>39</v>
      </c>
      <c r="R41" s="46" t="s">
        <v>39</v>
      </c>
      <c r="S41" s="47" t="s">
        <v>40</v>
      </c>
      <c r="T41" s="46" t="s">
        <v>39</v>
      </c>
      <c r="U41" s="62" t="s">
        <v>58</v>
      </c>
    </row>
    <row r="42" spans="1:21" ht="15.75" x14ac:dyDescent="0.25">
      <c r="A42" s="8"/>
      <c r="B42" s="8"/>
      <c r="C42" s="8"/>
      <c r="D42" s="36"/>
      <c r="E42" s="36"/>
      <c r="F42" s="36"/>
      <c r="G42" s="56"/>
      <c r="H42" s="56"/>
      <c r="I42" s="57">
        <v>2</v>
      </c>
      <c r="J42" s="46" t="s">
        <v>39</v>
      </c>
      <c r="K42" s="46" t="s">
        <v>39</v>
      </c>
      <c r="L42" s="46" t="s">
        <v>39</v>
      </c>
      <c r="M42" s="30"/>
      <c r="N42" s="30" t="s">
        <v>58</v>
      </c>
      <c r="P42" s="61">
        <v>2</v>
      </c>
      <c r="Q42" s="47" t="s">
        <v>40</v>
      </c>
      <c r="R42" s="46" t="s">
        <v>39</v>
      </c>
      <c r="S42" s="46" t="s">
        <v>39</v>
      </c>
      <c r="T42" s="46" t="s">
        <v>39</v>
      </c>
      <c r="U42" s="62" t="s">
        <v>58</v>
      </c>
    </row>
    <row r="43" spans="1:21" ht="15.75" x14ac:dyDescent="0.25">
      <c r="A43" s="8"/>
      <c r="B43" s="8"/>
      <c r="C43" s="8"/>
      <c r="D43" s="36"/>
      <c r="E43" s="36"/>
      <c r="F43" s="36"/>
      <c r="G43" s="56"/>
      <c r="H43" s="56"/>
      <c r="I43" s="57">
        <v>3</v>
      </c>
      <c r="J43" s="47" t="s">
        <v>40</v>
      </c>
      <c r="K43" s="47" t="s">
        <v>40</v>
      </c>
      <c r="L43" s="30"/>
      <c r="M43" s="30"/>
      <c r="N43" s="30" t="s">
        <v>59</v>
      </c>
      <c r="P43" s="61">
        <v>3</v>
      </c>
      <c r="Q43" s="47" t="s">
        <v>40</v>
      </c>
      <c r="R43" s="46" t="s">
        <v>39</v>
      </c>
      <c r="S43" s="46" t="s">
        <v>39</v>
      </c>
      <c r="T43" s="63"/>
      <c r="U43" s="64" t="s">
        <v>60</v>
      </c>
    </row>
    <row r="44" spans="1:21" x14ac:dyDescent="0.25">
      <c r="D44" s="42"/>
      <c r="E44" s="42"/>
      <c r="F44" s="42"/>
      <c r="G44" s="30"/>
      <c r="H44" s="30"/>
      <c r="I44" s="58">
        <v>4</v>
      </c>
      <c r="J44" s="47" t="s">
        <v>40</v>
      </c>
      <c r="K44" s="46" t="s">
        <v>39</v>
      </c>
      <c r="L44" s="46" t="s">
        <v>39</v>
      </c>
      <c r="M44" s="46" t="s">
        <v>39</v>
      </c>
      <c r="N44" s="30" t="s">
        <v>58</v>
      </c>
      <c r="P44" s="65">
        <v>4</v>
      </c>
      <c r="Q44" s="46" t="s">
        <v>39</v>
      </c>
      <c r="R44" s="47" t="s">
        <v>40</v>
      </c>
      <c r="S44" s="46" t="s">
        <v>39</v>
      </c>
      <c r="T44" s="63"/>
      <c r="U44" s="64" t="s">
        <v>60</v>
      </c>
    </row>
    <row r="45" spans="1:21" ht="14.25" customHeight="1" x14ac:dyDescent="0.25">
      <c r="D45" s="42"/>
      <c r="E45" s="42"/>
      <c r="F45" s="42"/>
      <c r="G45" s="30"/>
      <c r="H45" s="30"/>
      <c r="I45" s="58">
        <v>5</v>
      </c>
      <c r="J45" s="47" t="s">
        <v>40</v>
      </c>
      <c r="K45" s="46" t="s">
        <v>39</v>
      </c>
      <c r="L45" s="47" t="s">
        <v>40</v>
      </c>
      <c r="M45" s="30"/>
      <c r="N45" s="30" t="s">
        <v>59</v>
      </c>
      <c r="P45" s="65">
        <v>5</v>
      </c>
      <c r="Q45" s="46" t="s">
        <v>39</v>
      </c>
      <c r="R45" s="46" t="s">
        <v>39</v>
      </c>
      <c r="S45" s="46" t="s">
        <v>39</v>
      </c>
      <c r="T45" s="63"/>
      <c r="U45" s="62" t="s">
        <v>58</v>
      </c>
    </row>
    <row r="46" spans="1:21" x14ac:dyDescent="0.25">
      <c r="I46" s="58">
        <v>6</v>
      </c>
      <c r="J46" s="46" t="s">
        <v>39</v>
      </c>
      <c r="K46" s="47" t="s">
        <v>40</v>
      </c>
      <c r="L46" s="47" t="s">
        <v>40</v>
      </c>
      <c r="N46" s="59" t="s">
        <v>59</v>
      </c>
      <c r="P46" s="65">
        <v>6</v>
      </c>
      <c r="Q46" s="46" t="s">
        <v>39</v>
      </c>
      <c r="R46" s="46" t="s">
        <v>39</v>
      </c>
      <c r="S46" s="63"/>
      <c r="T46" s="63"/>
      <c r="U46" s="64" t="s">
        <v>60</v>
      </c>
    </row>
    <row r="47" spans="1:21" x14ac:dyDescent="0.25">
      <c r="I47" s="58">
        <v>7</v>
      </c>
      <c r="J47" s="46" t="s">
        <v>39</v>
      </c>
      <c r="K47" s="46" t="s">
        <v>39</v>
      </c>
      <c r="L47" s="47" t="s">
        <v>40</v>
      </c>
      <c r="M47" s="47" t="s">
        <v>40</v>
      </c>
      <c r="N47" s="59" t="s">
        <v>59</v>
      </c>
      <c r="P47" s="65">
        <v>7</v>
      </c>
      <c r="Q47" s="47" t="s">
        <v>40</v>
      </c>
      <c r="R47" s="47" t="s">
        <v>40</v>
      </c>
      <c r="S47" s="63"/>
      <c r="T47" s="63"/>
      <c r="U47" s="62" t="s">
        <v>59</v>
      </c>
    </row>
    <row r="48" spans="1:21" x14ac:dyDescent="0.25">
      <c r="I48" s="58">
        <v>8</v>
      </c>
      <c r="J48" s="47" t="s">
        <v>40</v>
      </c>
      <c r="K48" s="46" t="s">
        <v>39</v>
      </c>
      <c r="L48" s="46" t="s">
        <v>39</v>
      </c>
      <c r="M48" s="47" t="s">
        <v>40</v>
      </c>
      <c r="N48" s="59" t="s">
        <v>59</v>
      </c>
      <c r="P48" s="65">
        <v>8</v>
      </c>
      <c r="Q48" s="46" t="s">
        <v>39</v>
      </c>
      <c r="R48" s="47" t="s">
        <v>40</v>
      </c>
      <c r="S48" s="47" t="s">
        <v>40</v>
      </c>
      <c r="T48" s="63"/>
      <c r="U48" s="64" t="s">
        <v>59</v>
      </c>
    </row>
    <row r="49" spans="9:21" x14ac:dyDescent="0.25">
      <c r="I49" s="58">
        <v>9</v>
      </c>
      <c r="J49" s="46" t="s">
        <v>39</v>
      </c>
      <c r="K49" s="47" t="s">
        <v>40</v>
      </c>
      <c r="L49" s="46" t="s">
        <v>39</v>
      </c>
      <c r="N49" s="59" t="s">
        <v>60</v>
      </c>
      <c r="P49" s="65">
        <v>9</v>
      </c>
      <c r="Q49" s="47" t="s">
        <v>40</v>
      </c>
      <c r="R49" s="46" t="s">
        <v>39</v>
      </c>
      <c r="S49" s="47" t="s">
        <v>40</v>
      </c>
      <c r="T49" s="63"/>
      <c r="U49" s="62" t="s">
        <v>59</v>
      </c>
    </row>
    <row r="50" spans="9:21" x14ac:dyDescent="0.25">
      <c r="I50" s="58">
        <v>10</v>
      </c>
      <c r="J50" s="47" t="s">
        <v>40</v>
      </c>
      <c r="K50" s="46" t="s">
        <v>39</v>
      </c>
      <c r="L50" s="46" t="s">
        <v>39</v>
      </c>
      <c r="N50" s="59" t="s">
        <v>60</v>
      </c>
      <c r="P50" s="65">
        <v>10</v>
      </c>
      <c r="Q50" s="46" t="s">
        <v>39</v>
      </c>
      <c r="R50" s="46" t="s">
        <v>39</v>
      </c>
      <c r="S50" s="47" t="s">
        <v>40</v>
      </c>
      <c r="T50" s="47" t="s">
        <v>40</v>
      </c>
      <c r="U50" s="64" t="s">
        <v>59</v>
      </c>
    </row>
    <row r="51" spans="9:21" x14ac:dyDescent="0.25">
      <c r="I51" s="58">
        <v>11</v>
      </c>
      <c r="J51" s="46" t="s">
        <v>39</v>
      </c>
      <c r="K51" s="46" t="s">
        <v>39</v>
      </c>
      <c r="N51" s="59" t="s">
        <v>60</v>
      </c>
      <c r="P51" s="65">
        <v>11</v>
      </c>
      <c r="Q51" s="47" t="s">
        <v>40</v>
      </c>
      <c r="R51" s="46" t="s">
        <v>39</v>
      </c>
      <c r="S51" s="46" t="s">
        <v>39</v>
      </c>
      <c r="T51" s="47" t="s">
        <v>40</v>
      </c>
      <c r="U51" s="64" t="s">
        <v>59</v>
      </c>
    </row>
  </sheetData>
  <mergeCells count="16">
    <mergeCell ref="A14:A19"/>
    <mergeCell ref="B14:B19"/>
    <mergeCell ref="A3:A4"/>
    <mergeCell ref="B3:B4"/>
    <mergeCell ref="G3:K3"/>
    <mergeCell ref="A5:A12"/>
    <mergeCell ref="B5:B12"/>
    <mergeCell ref="G38:N38"/>
    <mergeCell ref="J40:M40"/>
    <mergeCell ref="Q40:T40"/>
    <mergeCell ref="A24:A27"/>
    <mergeCell ref="B24:B27"/>
    <mergeCell ref="B29:B32"/>
    <mergeCell ref="D35:D36"/>
    <mergeCell ref="G35:O36"/>
    <mergeCell ref="G37:N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"/>
  <sheetViews>
    <sheetView topLeftCell="C1" workbookViewId="0">
      <selection activeCell="Q15" sqref="Q15:R19"/>
    </sheetView>
  </sheetViews>
  <sheetFormatPr baseColWidth="10" defaultRowHeight="15" x14ac:dyDescent="0.25"/>
  <cols>
    <col min="1" max="1" width="11.7109375" customWidth="1"/>
    <col min="2" max="2" width="12" customWidth="1"/>
    <col min="3" max="3" width="4" customWidth="1"/>
    <col min="4" max="6" width="12.140625" customWidth="1"/>
    <col min="10" max="10" width="11.85546875" bestFit="1" customWidth="1"/>
    <col min="16" max="16" width="5.7109375" customWidth="1"/>
  </cols>
  <sheetData>
    <row r="2" spans="1:18" x14ac:dyDescent="0.25">
      <c r="A2" s="2" t="s">
        <v>7</v>
      </c>
      <c r="B2" t="s">
        <v>44</v>
      </c>
      <c r="D2" s="3" t="s">
        <v>45</v>
      </c>
      <c r="E2" s="3"/>
      <c r="F2" s="3"/>
      <c r="G2" s="4"/>
      <c r="H2" s="5"/>
      <c r="I2" s="5"/>
      <c r="J2" s="5"/>
      <c r="K2" s="5"/>
      <c r="L2" s="5"/>
      <c r="M2" s="5"/>
      <c r="N2" s="5"/>
    </row>
    <row r="3" spans="1:18" ht="30" x14ac:dyDescent="0.25">
      <c r="A3" s="83" t="s">
        <v>8</v>
      </c>
      <c r="B3" s="85" t="s">
        <v>33</v>
      </c>
      <c r="D3" s="6" t="s">
        <v>9</v>
      </c>
      <c r="E3" s="44"/>
      <c r="F3" s="44"/>
      <c r="G3" s="87" t="s">
        <v>10</v>
      </c>
      <c r="H3" s="88"/>
      <c r="I3" s="88"/>
      <c r="J3" s="88"/>
      <c r="K3" s="88"/>
      <c r="L3" s="6" t="s">
        <v>11</v>
      </c>
      <c r="M3" s="6" t="s">
        <v>3</v>
      </c>
      <c r="N3" s="6" t="s">
        <v>12</v>
      </c>
      <c r="O3" s="70" t="s">
        <v>32</v>
      </c>
    </row>
    <row r="4" spans="1:18" ht="60" x14ac:dyDescent="0.25">
      <c r="A4" s="84"/>
      <c r="B4" s="86"/>
      <c r="C4" s="8"/>
      <c r="D4" s="9" t="s">
        <v>13</v>
      </c>
      <c r="E4" s="9" t="s">
        <v>36</v>
      </c>
      <c r="F4" s="9" t="s">
        <v>37</v>
      </c>
      <c r="G4" s="9" t="s">
        <v>1</v>
      </c>
      <c r="H4" s="9" t="s">
        <v>14</v>
      </c>
      <c r="I4" s="9" t="s">
        <v>38</v>
      </c>
      <c r="J4" s="9" t="s">
        <v>15</v>
      </c>
      <c r="K4" s="9" t="s">
        <v>2</v>
      </c>
      <c r="L4" s="9" t="s">
        <v>34</v>
      </c>
      <c r="M4" s="9" t="s">
        <v>9</v>
      </c>
      <c r="N4" s="9" t="s">
        <v>16</v>
      </c>
      <c r="O4" s="9" t="s">
        <v>17</v>
      </c>
    </row>
    <row r="5" spans="1:18" x14ac:dyDescent="0.25">
      <c r="A5" s="76">
        <v>32</v>
      </c>
      <c r="B5" s="76" t="s">
        <v>4</v>
      </c>
      <c r="C5" s="10"/>
      <c r="D5" s="11" t="s">
        <v>18</v>
      </c>
      <c r="E5" s="45"/>
      <c r="F5" s="45"/>
      <c r="G5" s="11">
        <v>1.08246</v>
      </c>
      <c r="H5" s="12">
        <v>1.0831500000000001</v>
      </c>
      <c r="I5" s="50">
        <v>1.0831500000000001</v>
      </c>
      <c r="J5" s="11">
        <v>1E-4</v>
      </c>
      <c r="K5" s="13">
        <f t="shared" ref="K5:K12" si="0">IF(D5="C",1,IF(D5="V",-1,0))</f>
        <v>-1</v>
      </c>
      <c r="L5" s="11">
        <f>-1*(I5-G5)</f>
        <v>-6.9000000000007944E-4</v>
      </c>
      <c r="M5" s="47" t="s">
        <v>40</v>
      </c>
      <c r="N5" s="14">
        <f>L5/J5</f>
        <v>-6.9000000000007944</v>
      </c>
      <c r="O5" s="17">
        <f>N5/10</f>
        <v>-0.69000000000007944</v>
      </c>
      <c r="Q5" s="46" t="s">
        <v>39</v>
      </c>
    </row>
    <row r="6" spans="1:18" ht="16.5" customHeight="1" x14ac:dyDescent="0.25">
      <c r="A6" s="77"/>
      <c r="B6" s="77"/>
      <c r="C6" s="10"/>
      <c r="D6" s="11" t="s">
        <v>19</v>
      </c>
      <c r="E6" s="45"/>
      <c r="F6" s="45"/>
      <c r="G6" s="11">
        <v>1.08345</v>
      </c>
      <c r="H6" s="12">
        <v>1.08274</v>
      </c>
      <c r="I6" s="50">
        <v>1.08247</v>
      </c>
      <c r="J6" s="11">
        <v>1E-4</v>
      </c>
      <c r="K6" s="13">
        <f t="shared" si="0"/>
        <v>1</v>
      </c>
      <c r="L6" s="11">
        <f>(I6-G6)*K6</f>
        <v>-9.7999999999998089E-4</v>
      </c>
      <c r="M6" s="47" t="s">
        <v>40</v>
      </c>
      <c r="N6" s="14">
        <f>L6/J6</f>
        <v>-9.7999999999998089</v>
      </c>
      <c r="O6" s="17">
        <f>N6/10</f>
        <v>-0.97999999999998089</v>
      </c>
      <c r="Q6" s="47" t="s">
        <v>40</v>
      </c>
    </row>
    <row r="7" spans="1:18" x14ac:dyDescent="0.25">
      <c r="A7" s="77"/>
      <c r="B7" s="77"/>
      <c r="C7" s="10"/>
      <c r="D7" s="11" t="s">
        <v>18</v>
      </c>
      <c r="E7" s="45"/>
      <c r="F7" s="45"/>
      <c r="G7" s="11"/>
      <c r="H7" s="12"/>
      <c r="I7" s="50"/>
      <c r="J7" s="11">
        <v>1E-4</v>
      </c>
      <c r="K7" s="13">
        <f t="shared" si="0"/>
        <v>-1</v>
      </c>
      <c r="L7" s="11">
        <f>(I7-G7)*K7</f>
        <v>0</v>
      </c>
      <c r="M7" s="16"/>
      <c r="N7" s="14">
        <f t="shared" ref="N7:N11" si="1">L7/J7</f>
        <v>0</v>
      </c>
      <c r="O7" s="17">
        <f t="shared" ref="O7:O8" si="2">N7/10</f>
        <v>0</v>
      </c>
      <c r="Q7" s="49" t="s">
        <v>42</v>
      </c>
    </row>
    <row r="8" spans="1:18" x14ac:dyDescent="0.25">
      <c r="A8" s="77"/>
      <c r="B8" s="77"/>
      <c r="C8" s="10"/>
      <c r="D8" s="11" t="s">
        <v>19</v>
      </c>
      <c r="E8" s="45"/>
      <c r="F8" s="45"/>
      <c r="G8" s="11"/>
      <c r="H8" s="12"/>
      <c r="I8" s="50"/>
      <c r="J8" s="11">
        <v>1E-4</v>
      </c>
      <c r="K8" s="13">
        <f t="shared" si="0"/>
        <v>1</v>
      </c>
      <c r="L8" s="11">
        <f t="shared" ref="L8:L12" si="3">(I8-G8)*K8</f>
        <v>0</v>
      </c>
      <c r="M8" s="16"/>
      <c r="N8" s="14">
        <f t="shared" si="1"/>
        <v>0</v>
      </c>
      <c r="O8" s="17">
        <f t="shared" si="2"/>
        <v>0</v>
      </c>
      <c r="Q8" s="48" t="s">
        <v>41</v>
      </c>
    </row>
    <row r="9" spans="1:18" x14ac:dyDescent="0.25">
      <c r="A9" s="77"/>
      <c r="B9" s="77"/>
      <c r="C9" s="10"/>
      <c r="D9" s="11" t="s">
        <v>18</v>
      </c>
      <c r="E9" s="45"/>
      <c r="F9" s="11"/>
      <c r="G9" s="11"/>
      <c r="H9" s="12"/>
      <c r="I9" s="50"/>
      <c r="J9" s="11">
        <v>1E-4</v>
      </c>
      <c r="K9" s="13">
        <f t="shared" si="0"/>
        <v>-1</v>
      </c>
      <c r="L9" s="11">
        <f t="shared" si="3"/>
        <v>0</v>
      </c>
      <c r="M9" s="16"/>
      <c r="N9" s="14">
        <f t="shared" si="1"/>
        <v>0</v>
      </c>
      <c r="O9" s="17"/>
      <c r="Q9" s="16"/>
    </row>
    <row r="10" spans="1:18" x14ac:dyDescent="0.25">
      <c r="A10" s="77"/>
      <c r="B10" s="77"/>
      <c r="C10" s="10"/>
      <c r="D10" s="11" t="s">
        <v>19</v>
      </c>
      <c r="E10" s="45"/>
      <c r="F10" s="11"/>
      <c r="G10" s="11"/>
      <c r="H10" s="12"/>
      <c r="I10" s="12"/>
      <c r="J10" s="11">
        <v>1E-4</v>
      </c>
      <c r="K10" s="13">
        <f t="shared" si="0"/>
        <v>1</v>
      </c>
      <c r="L10" s="11">
        <f t="shared" si="3"/>
        <v>0</v>
      </c>
      <c r="M10" s="16"/>
      <c r="N10" s="14">
        <f t="shared" si="1"/>
        <v>0</v>
      </c>
      <c r="O10" s="17"/>
    </row>
    <row r="11" spans="1:18" x14ac:dyDescent="0.25">
      <c r="A11" s="77"/>
      <c r="B11" s="77"/>
      <c r="C11" s="10"/>
      <c r="D11" s="11" t="s">
        <v>18</v>
      </c>
      <c r="E11" s="11"/>
      <c r="F11" s="11"/>
      <c r="G11" s="11"/>
      <c r="H11" s="12"/>
      <c r="I11" s="50"/>
      <c r="J11" s="11">
        <v>1E-4</v>
      </c>
      <c r="K11" s="13">
        <f t="shared" si="0"/>
        <v>-1</v>
      </c>
      <c r="L11" s="11">
        <f t="shared" si="3"/>
        <v>0</v>
      </c>
      <c r="M11" s="16"/>
      <c r="N11" s="14">
        <f t="shared" si="1"/>
        <v>0</v>
      </c>
      <c r="O11" s="17"/>
      <c r="Q11">
        <v>1.09552</v>
      </c>
    </row>
    <row r="12" spans="1:18" ht="15.75" customHeight="1" x14ac:dyDescent="0.25">
      <c r="A12" s="78"/>
      <c r="B12" s="78"/>
      <c r="C12" s="10"/>
      <c r="D12" s="11" t="s">
        <v>19</v>
      </c>
      <c r="E12" s="11"/>
      <c r="F12" s="11"/>
      <c r="G12" s="11"/>
      <c r="H12" s="12"/>
      <c r="I12" s="12"/>
      <c r="J12" s="11">
        <v>1E-4</v>
      </c>
      <c r="K12" s="13">
        <f t="shared" si="0"/>
        <v>1</v>
      </c>
      <c r="L12" s="11">
        <f t="shared" si="3"/>
        <v>0</v>
      </c>
      <c r="M12" s="15"/>
      <c r="N12" s="14">
        <f t="shared" ref="N12" si="4">-L12/J12</f>
        <v>0</v>
      </c>
      <c r="O12" s="17"/>
      <c r="Q12">
        <v>1.09484</v>
      </c>
    </row>
    <row r="13" spans="1:18" x14ac:dyDescent="0.25">
      <c r="A13" s="18"/>
      <c r="B13" s="19"/>
      <c r="C13" s="10"/>
      <c r="D13" s="20"/>
      <c r="E13" s="20"/>
      <c r="F13" s="20"/>
      <c r="G13" s="20"/>
      <c r="H13" s="21"/>
      <c r="I13" s="21"/>
      <c r="J13" s="20"/>
      <c r="K13" s="22"/>
      <c r="L13" s="20"/>
      <c r="M13" s="20"/>
      <c r="N13" s="1" t="s">
        <v>43</v>
      </c>
      <c r="O13" s="1" t="s">
        <v>43</v>
      </c>
      <c r="Q13" s="48" t="s">
        <v>46</v>
      </c>
      <c r="R13" t="s">
        <v>47</v>
      </c>
    </row>
    <row r="14" spans="1:18" x14ac:dyDescent="0.25">
      <c r="A14" s="73" t="s">
        <v>20</v>
      </c>
      <c r="B14" s="76" t="s">
        <v>5</v>
      </c>
      <c r="C14" s="10"/>
      <c r="D14" s="11" t="s">
        <v>18</v>
      </c>
      <c r="E14" s="45"/>
      <c r="F14" s="11"/>
      <c r="G14" s="11"/>
      <c r="H14" s="12"/>
      <c r="I14" s="50"/>
      <c r="J14" s="11">
        <v>1E-4</v>
      </c>
      <c r="K14" s="13">
        <f>IF(D14="C",1,IF(D14="V",-1,0))</f>
        <v>-1</v>
      </c>
      <c r="L14" s="11">
        <f>K14*(I14-G14)</f>
        <v>0</v>
      </c>
      <c r="M14" s="15"/>
      <c r="N14" s="54">
        <f>N5+N6</f>
        <v>-16.700000000000603</v>
      </c>
      <c r="O14" s="17">
        <f>O5+O6+O7+O8</f>
        <v>-1.6700000000000603</v>
      </c>
    </row>
    <row r="15" spans="1:18" x14ac:dyDescent="0.25">
      <c r="A15" s="74"/>
      <c r="B15" s="77"/>
      <c r="C15" s="10"/>
      <c r="D15" s="11" t="s">
        <v>19</v>
      </c>
      <c r="E15" s="45"/>
      <c r="F15" s="45"/>
      <c r="G15" s="11"/>
      <c r="H15" s="12"/>
      <c r="I15" s="50"/>
      <c r="J15" s="11">
        <v>1E-4</v>
      </c>
      <c r="K15" s="13">
        <f>IF(D15="C",1,IF(D15="V",-1,0))</f>
        <v>1</v>
      </c>
      <c r="L15" s="11">
        <f>K15*(I15-G15)</f>
        <v>0</v>
      </c>
      <c r="M15" s="15"/>
      <c r="N15" s="14"/>
      <c r="O15" s="17"/>
      <c r="Q15" t="s">
        <v>61</v>
      </c>
    </row>
    <row r="16" spans="1:18" x14ac:dyDescent="0.25">
      <c r="A16" s="74"/>
      <c r="B16" s="77"/>
      <c r="C16" s="10"/>
      <c r="D16" s="11" t="s">
        <v>18</v>
      </c>
      <c r="E16" s="45"/>
      <c r="F16" s="11"/>
      <c r="G16" s="11"/>
      <c r="H16" s="12"/>
      <c r="I16" s="50"/>
      <c r="J16" s="11">
        <v>1E-4</v>
      </c>
      <c r="K16" s="13">
        <f>IF(D16="C",1,IF(D16="V",-1,0))</f>
        <v>-1</v>
      </c>
      <c r="L16" s="11">
        <f>G16-H16</f>
        <v>0</v>
      </c>
      <c r="M16" s="15"/>
      <c r="N16" s="14"/>
      <c r="O16" s="17"/>
      <c r="Q16" t="s">
        <v>62</v>
      </c>
      <c r="R16" t="s">
        <v>63</v>
      </c>
    </row>
    <row r="17" spans="1:18" x14ac:dyDescent="0.25">
      <c r="A17" s="74"/>
      <c r="B17" s="77"/>
      <c r="C17" s="10"/>
      <c r="D17" s="11" t="s">
        <v>18</v>
      </c>
      <c r="E17" s="11"/>
      <c r="F17" s="11"/>
      <c r="G17" s="11"/>
      <c r="H17" s="12"/>
      <c r="I17" s="12"/>
      <c r="J17" s="11">
        <v>1E-4</v>
      </c>
      <c r="K17" s="13"/>
      <c r="L17" s="11"/>
      <c r="M17" s="15"/>
      <c r="N17" s="16"/>
      <c r="O17" s="17"/>
      <c r="Q17">
        <f>-8.4-16.7</f>
        <v>-25.1</v>
      </c>
      <c r="R17">
        <f>-0.86-1.67</f>
        <v>-2.5299999999999998</v>
      </c>
    </row>
    <row r="18" spans="1:18" x14ac:dyDescent="0.25">
      <c r="A18" s="74"/>
      <c r="B18" s="77"/>
      <c r="C18" s="10"/>
      <c r="D18" s="11" t="s">
        <v>18</v>
      </c>
      <c r="E18" s="11"/>
      <c r="F18" s="11"/>
      <c r="G18" s="11"/>
      <c r="H18" s="12"/>
      <c r="I18" s="12"/>
      <c r="J18" s="11">
        <v>1E-4</v>
      </c>
      <c r="K18" s="13"/>
      <c r="L18" s="11"/>
      <c r="M18" s="15"/>
      <c r="N18" s="16"/>
      <c r="O18" s="17"/>
    </row>
    <row r="19" spans="1:18" x14ac:dyDescent="0.25">
      <c r="A19" s="75"/>
      <c r="B19" s="78"/>
      <c r="C19" s="10"/>
      <c r="D19" s="11" t="s">
        <v>18</v>
      </c>
      <c r="E19" s="11"/>
      <c r="F19" s="11"/>
      <c r="G19" s="11">
        <v>0</v>
      </c>
      <c r="H19" s="12">
        <v>0</v>
      </c>
      <c r="I19" s="12"/>
      <c r="J19" s="11">
        <v>1E-4</v>
      </c>
      <c r="K19" s="13">
        <f>IF(D19="C",1,IF(D19="V",-1,0))</f>
        <v>-1</v>
      </c>
      <c r="L19" s="11">
        <f>G19-H19</f>
        <v>0</v>
      </c>
      <c r="M19" s="23"/>
      <c r="N19" s="16"/>
      <c r="O19" s="17">
        <v>0</v>
      </c>
      <c r="Q19" t="s">
        <v>64</v>
      </c>
      <c r="R19">
        <v>0.8</v>
      </c>
    </row>
    <row r="20" spans="1:18" x14ac:dyDescent="0.25">
      <c r="A20" s="18"/>
      <c r="B20" s="19"/>
      <c r="C20" s="10"/>
      <c r="D20" s="20"/>
      <c r="E20" s="20"/>
      <c r="F20" s="20"/>
      <c r="G20" s="20"/>
      <c r="H20" s="21"/>
      <c r="I20" s="21"/>
      <c r="J20" s="20"/>
      <c r="K20" s="22"/>
      <c r="L20" s="20"/>
      <c r="M20" s="1"/>
      <c r="N20" s="1" t="s">
        <v>43</v>
      </c>
      <c r="O20" s="1">
        <f>SUM(O14:O19)</f>
        <v>-1.6700000000000603</v>
      </c>
    </row>
    <row r="21" spans="1:18" x14ac:dyDescent="0.25">
      <c r="A21" s="18"/>
      <c r="B21" s="19"/>
      <c r="C21" s="10"/>
      <c r="D21" s="20"/>
      <c r="E21" s="20"/>
      <c r="F21" s="20"/>
      <c r="G21" s="43"/>
      <c r="H21" s="43" t="s">
        <v>35</v>
      </c>
      <c r="I21" s="43"/>
      <c r="J21" s="20"/>
      <c r="K21" s="22"/>
      <c r="L21" s="20"/>
      <c r="M21" s="1"/>
      <c r="N21" s="1"/>
      <c r="O21" s="1"/>
    </row>
    <row r="22" spans="1:18" x14ac:dyDescent="0.25">
      <c r="A22" s="18"/>
      <c r="B22" s="19"/>
      <c r="C22" s="10"/>
      <c r="D22" s="20"/>
      <c r="E22" s="20"/>
      <c r="F22" s="20"/>
      <c r="G22" s="11"/>
      <c r="H22" s="12"/>
      <c r="I22" s="12"/>
      <c r="J22" s="20"/>
      <c r="K22" s="22"/>
      <c r="L22" s="20"/>
      <c r="M22" s="1"/>
      <c r="N22" s="1"/>
      <c r="O22" s="1"/>
    </row>
    <row r="23" spans="1:18" x14ac:dyDescent="0.25">
      <c r="A23" s="18"/>
      <c r="B23" s="19"/>
      <c r="C23" s="10"/>
      <c r="D23" s="20"/>
      <c r="E23" s="20"/>
      <c r="F23" s="20"/>
      <c r="G23" s="20"/>
      <c r="H23" s="21"/>
      <c r="I23" s="21"/>
      <c r="J23" s="20"/>
      <c r="K23" s="22"/>
      <c r="L23" s="20"/>
      <c r="M23" s="1"/>
      <c r="N23" s="1"/>
      <c r="O23" s="1"/>
    </row>
    <row r="24" spans="1:18" x14ac:dyDescent="0.25">
      <c r="A24" s="73">
        <v>13</v>
      </c>
      <c r="B24" s="76" t="s">
        <v>6</v>
      </c>
      <c r="C24" s="10"/>
      <c r="D24" s="11" t="s">
        <v>19</v>
      </c>
      <c r="E24" s="11"/>
      <c r="F24" s="11"/>
      <c r="G24" s="11">
        <v>0</v>
      </c>
      <c r="H24" s="12">
        <v>0</v>
      </c>
      <c r="I24" s="12"/>
      <c r="J24" s="11">
        <v>0.01</v>
      </c>
      <c r="K24" s="13">
        <f>IF(D24="C",1,IF(D24="V",-1,0))</f>
        <v>1</v>
      </c>
      <c r="L24" s="11">
        <v>70</v>
      </c>
      <c r="M24" s="15"/>
      <c r="N24" s="16"/>
      <c r="O24" s="17">
        <v>0</v>
      </c>
    </row>
    <row r="25" spans="1:18" x14ac:dyDescent="0.25">
      <c r="A25" s="74"/>
      <c r="B25" s="77"/>
      <c r="C25" s="10"/>
      <c r="D25" s="11" t="s">
        <v>19</v>
      </c>
      <c r="E25" s="11"/>
      <c r="F25" s="11"/>
      <c r="G25" s="11">
        <v>0</v>
      </c>
      <c r="H25" s="12">
        <v>0</v>
      </c>
      <c r="I25" s="12"/>
      <c r="J25" s="11">
        <v>0.01</v>
      </c>
      <c r="K25" s="13">
        <f>IF(D25="C",1,IF(D25="V",-1,0))</f>
        <v>1</v>
      </c>
      <c r="L25" s="11">
        <v>70</v>
      </c>
      <c r="M25" s="15"/>
      <c r="N25" s="16"/>
      <c r="O25" s="17">
        <v>0</v>
      </c>
    </row>
    <row r="26" spans="1:18" x14ac:dyDescent="0.25">
      <c r="A26" s="74"/>
      <c r="B26" s="77"/>
      <c r="C26" s="10"/>
      <c r="D26" s="11" t="s">
        <v>19</v>
      </c>
      <c r="E26" s="11"/>
      <c r="F26" s="11"/>
      <c r="G26" s="11">
        <v>0</v>
      </c>
      <c r="H26" s="12">
        <v>0</v>
      </c>
      <c r="I26" s="12"/>
      <c r="J26" s="11">
        <v>0.01</v>
      </c>
      <c r="K26" s="13">
        <f>IF(D26="C",1,IF(D26="V",-1,0))</f>
        <v>1</v>
      </c>
      <c r="L26" s="11">
        <v>70</v>
      </c>
      <c r="M26" s="15"/>
      <c r="N26" s="16"/>
      <c r="O26" s="17">
        <v>0</v>
      </c>
    </row>
    <row r="27" spans="1:18" x14ac:dyDescent="0.25">
      <c r="A27" s="75"/>
      <c r="B27" s="78"/>
      <c r="C27" s="10"/>
      <c r="D27" s="11" t="s">
        <v>18</v>
      </c>
      <c r="E27" s="11"/>
      <c r="F27" s="11"/>
      <c r="G27" s="11">
        <v>0</v>
      </c>
      <c r="H27" s="12">
        <v>0</v>
      </c>
      <c r="I27" s="12"/>
      <c r="J27" s="11">
        <v>0.01</v>
      </c>
      <c r="K27" s="13">
        <f>IF(D27="C",1,IF(D27="V",-1,0))</f>
        <v>-1</v>
      </c>
      <c r="L27" s="11">
        <v>70</v>
      </c>
      <c r="M27" s="23"/>
      <c r="N27" s="16"/>
      <c r="O27" s="17">
        <v>0</v>
      </c>
    </row>
    <row r="28" spans="1:18" x14ac:dyDescent="0.25">
      <c r="A28" s="18"/>
      <c r="B28" s="19"/>
      <c r="C28" s="10"/>
      <c r="D28" s="20"/>
      <c r="E28" s="20"/>
      <c r="F28" s="20"/>
      <c r="G28" s="20"/>
      <c r="H28" s="21"/>
      <c r="I28" s="21"/>
      <c r="J28" s="20"/>
      <c r="K28" s="22"/>
      <c r="L28" s="20"/>
      <c r="M28" s="1"/>
      <c r="N28" s="1"/>
      <c r="O28" s="1"/>
    </row>
    <row r="29" spans="1:18" x14ac:dyDescent="0.25">
      <c r="A29" s="24"/>
      <c r="B29" s="79" t="s">
        <v>21</v>
      </c>
      <c r="C29" s="10"/>
      <c r="D29" s="11" t="s">
        <v>19</v>
      </c>
      <c r="E29" s="11"/>
      <c r="F29" s="11"/>
      <c r="G29" s="11">
        <v>0</v>
      </c>
      <c r="H29" s="12">
        <v>0</v>
      </c>
      <c r="I29" s="12"/>
      <c r="J29" s="11">
        <v>0.1</v>
      </c>
      <c r="K29" s="13">
        <f>IF(D29="C",1,IF(D29="V",-1,0))</f>
        <v>1</v>
      </c>
      <c r="L29" s="11">
        <v>70</v>
      </c>
      <c r="M29" s="15"/>
      <c r="N29" s="16"/>
      <c r="O29" s="17">
        <v>0</v>
      </c>
    </row>
    <row r="30" spans="1:18" x14ac:dyDescent="0.25">
      <c r="A30" s="24"/>
      <c r="B30" s="80"/>
      <c r="C30" s="10"/>
      <c r="D30" s="11" t="s">
        <v>18</v>
      </c>
      <c r="E30" s="11"/>
      <c r="F30" s="11"/>
      <c r="G30" s="11">
        <v>0</v>
      </c>
      <c r="H30" s="12">
        <v>0</v>
      </c>
      <c r="I30" s="12"/>
      <c r="J30" s="11">
        <v>0.1</v>
      </c>
      <c r="K30" s="13">
        <f>IF(D30="C",1,IF(D30="V",-1,0))</f>
        <v>-1</v>
      </c>
      <c r="L30" s="11">
        <v>70</v>
      </c>
      <c r="M30" s="15"/>
      <c r="N30" s="16"/>
      <c r="O30" s="17">
        <v>0</v>
      </c>
    </row>
    <row r="31" spans="1:18" x14ac:dyDescent="0.25">
      <c r="A31" s="24"/>
      <c r="B31" s="80"/>
      <c r="C31" s="10"/>
      <c r="D31" s="11" t="s">
        <v>18</v>
      </c>
      <c r="E31" s="11"/>
      <c r="F31" s="11"/>
      <c r="G31" s="11">
        <v>0</v>
      </c>
      <c r="H31" s="12">
        <v>0</v>
      </c>
      <c r="I31" s="12"/>
      <c r="J31" s="11">
        <v>0.1</v>
      </c>
      <c r="K31" s="13">
        <f>IF(D31="C",1,IF(D31="V",-1,0))</f>
        <v>-1</v>
      </c>
      <c r="L31" s="11">
        <v>70</v>
      </c>
      <c r="M31" s="15"/>
      <c r="N31" s="16"/>
      <c r="O31" s="17">
        <v>0</v>
      </c>
    </row>
    <row r="32" spans="1:18" x14ac:dyDescent="0.25">
      <c r="A32" s="24"/>
      <c r="B32" s="81"/>
      <c r="C32" s="10"/>
      <c r="D32" s="11" t="s">
        <v>19</v>
      </c>
      <c r="E32" s="11"/>
      <c r="F32" s="11"/>
      <c r="G32" s="11">
        <v>0</v>
      </c>
      <c r="H32" s="12">
        <v>0</v>
      </c>
      <c r="I32" s="12"/>
      <c r="J32" s="11">
        <v>0.1</v>
      </c>
      <c r="K32" s="13">
        <f>IF(D32="C",1,IF(D32="V",-1,0))</f>
        <v>1</v>
      </c>
      <c r="L32" s="11">
        <v>70</v>
      </c>
      <c r="M32" s="23"/>
      <c r="N32" s="16"/>
      <c r="O32" s="17">
        <v>0</v>
      </c>
    </row>
    <row r="33" spans="1:21" ht="30" x14ac:dyDescent="0.25">
      <c r="A33" s="25" t="s">
        <v>22</v>
      </c>
      <c r="B33" s="25"/>
      <c r="C33" s="8"/>
      <c r="D33" s="26" t="s">
        <v>23</v>
      </c>
      <c r="E33" s="26"/>
      <c r="F33" s="26"/>
      <c r="G33" s="27"/>
      <c r="H33" s="28"/>
      <c r="I33" s="28"/>
      <c r="J33" s="29" t="s">
        <v>0</v>
      </c>
      <c r="K33" s="30"/>
      <c r="L33" s="31"/>
      <c r="M33" s="32" t="s">
        <v>24</v>
      </c>
      <c r="N33" s="33">
        <f>SUM(N5:N32)</f>
        <v>-33.400000000001207</v>
      </c>
      <c r="O33" s="8"/>
    </row>
    <row r="34" spans="1:21" ht="15.75" x14ac:dyDescent="0.25">
      <c r="A34" s="34" t="s">
        <v>25</v>
      </c>
      <c r="B34" s="35">
        <f ca="1">NOW()</f>
        <v>44186.619478472225</v>
      </c>
      <c r="C34" s="8"/>
      <c r="D34" s="36"/>
      <c r="E34" s="36"/>
      <c r="F34" s="36"/>
      <c r="G34" s="37" t="s">
        <v>26</v>
      </c>
      <c r="H34" s="30"/>
      <c r="I34" s="30"/>
      <c r="J34" s="38">
        <v>1432.68</v>
      </c>
      <c r="K34" s="30"/>
      <c r="L34" s="30"/>
      <c r="M34" s="39"/>
      <c r="N34" s="69"/>
      <c r="O34" s="8"/>
    </row>
    <row r="35" spans="1:21" ht="15.75" x14ac:dyDescent="0.25">
      <c r="A35" s="8"/>
      <c r="B35" s="8"/>
      <c r="C35" s="8"/>
      <c r="D35" s="82" t="s">
        <v>27</v>
      </c>
      <c r="E35" s="68"/>
      <c r="F35" s="68"/>
      <c r="G35" s="72" t="s">
        <v>51</v>
      </c>
      <c r="H35" s="72"/>
      <c r="I35" s="72"/>
      <c r="J35" s="72"/>
      <c r="K35" s="72"/>
      <c r="L35" s="72"/>
      <c r="M35" s="72"/>
      <c r="N35" s="72"/>
      <c r="O35" s="72"/>
    </row>
    <row r="36" spans="1:21" ht="15.75" x14ac:dyDescent="0.25">
      <c r="A36" s="8"/>
      <c r="B36" s="41" t="s">
        <v>29</v>
      </c>
      <c r="C36" s="8"/>
      <c r="D36" s="82"/>
      <c r="E36" s="68"/>
      <c r="F36" s="68"/>
      <c r="G36" s="72"/>
      <c r="H36" s="72"/>
      <c r="I36" s="72"/>
      <c r="J36" s="72"/>
      <c r="K36" s="72"/>
      <c r="L36" s="72"/>
      <c r="M36" s="72"/>
      <c r="N36" s="72"/>
      <c r="O36" s="72"/>
    </row>
    <row r="37" spans="1:21" ht="15.75" x14ac:dyDescent="0.25">
      <c r="A37" s="8"/>
      <c r="B37" s="8"/>
      <c r="C37" s="8"/>
      <c r="D37" s="36"/>
      <c r="E37" s="36"/>
      <c r="F37" s="36"/>
      <c r="G37" s="72" t="s">
        <v>52</v>
      </c>
      <c r="H37" s="72"/>
      <c r="I37" s="72"/>
      <c r="J37" s="72"/>
      <c r="K37" s="72"/>
      <c r="L37" s="72"/>
      <c r="M37" s="72"/>
      <c r="N37" s="72"/>
    </row>
    <row r="38" spans="1:21" ht="67.5" customHeight="1" x14ac:dyDescent="0.25">
      <c r="A38" s="8"/>
      <c r="B38" s="8"/>
      <c r="C38" s="8"/>
      <c r="D38" s="36"/>
      <c r="E38" s="36"/>
      <c r="F38" s="36"/>
      <c r="G38" s="89" t="s">
        <v>53</v>
      </c>
      <c r="H38" s="89"/>
      <c r="I38" s="89"/>
      <c r="J38" s="89"/>
      <c r="K38" s="89"/>
      <c r="L38" s="89"/>
      <c r="M38" s="89"/>
      <c r="N38" s="89"/>
    </row>
    <row r="39" spans="1:21" ht="15.75" x14ac:dyDescent="0.25">
      <c r="A39" s="8"/>
      <c r="B39" s="8"/>
      <c r="C39" s="8"/>
      <c r="D39" s="36"/>
      <c r="E39" s="36"/>
      <c r="F39" s="36"/>
      <c r="G39" s="69"/>
      <c r="H39" s="69"/>
      <c r="I39" s="69"/>
      <c r="J39" s="69"/>
      <c r="K39" s="69"/>
      <c r="L39" s="30"/>
      <c r="M39" s="30"/>
      <c r="N39" s="30"/>
    </row>
    <row r="40" spans="1:21" ht="30" customHeight="1" x14ac:dyDescent="0.25">
      <c r="A40" s="8"/>
      <c r="B40" s="8"/>
      <c r="C40" s="8" t="s">
        <v>54</v>
      </c>
      <c r="D40" s="36"/>
      <c r="E40" s="36"/>
      <c r="F40" s="36"/>
      <c r="G40" s="69"/>
      <c r="H40" s="69"/>
      <c r="I40" s="69" t="s">
        <v>55</v>
      </c>
      <c r="J40" s="90" t="s">
        <v>56</v>
      </c>
      <c r="K40" s="90"/>
      <c r="L40" s="90"/>
      <c r="M40" s="90"/>
      <c r="N40" s="60" t="s">
        <v>57</v>
      </c>
      <c r="P40" s="70" t="s">
        <v>55</v>
      </c>
      <c r="Q40" s="91" t="s">
        <v>56</v>
      </c>
      <c r="R40" s="91"/>
      <c r="S40" s="91"/>
      <c r="T40" s="91"/>
      <c r="U40" s="67" t="s">
        <v>57</v>
      </c>
    </row>
    <row r="41" spans="1:21" ht="15.75" x14ac:dyDescent="0.25">
      <c r="A41" s="8"/>
      <c r="B41" s="8"/>
      <c r="C41" s="8"/>
      <c r="D41" s="36"/>
      <c r="E41" s="36"/>
      <c r="F41" s="36"/>
      <c r="G41" s="69"/>
      <c r="H41" s="69"/>
      <c r="I41" s="57">
        <v>1</v>
      </c>
      <c r="J41" s="46" t="s">
        <v>39</v>
      </c>
      <c r="K41" s="46" t="s">
        <v>39</v>
      </c>
      <c r="L41" s="47" t="s">
        <v>40</v>
      </c>
      <c r="M41" s="46" t="s">
        <v>39</v>
      </c>
      <c r="N41" s="30" t="s">
        <v>58</v>
      </c>
      <c r="P41" s="61">
        <v>1</v>
      </c>
      <c r="Q41" s="46" t="s">
        <v>39</v>
      </c>
      <c r="R41" s="46" t="s">
        <v>39</v>
      </c>
      <c r="S41" s="47" t="s">
        <v>40</v>
      </c>
      <c r="T41" s="46" t="s">
        <v>39</v>
      </c>
      <c r="U41" s="62" t="s">
        <v>58</v>
      </c>
    </row>
    <row r="42" spans="1:21" ht="15.75" x14ac:dyDescent="0.25">
      <c r="A42" s="8"/>
      <c r="B42" s="8"/>
      <c r="C42" s="8"/>
      <c r="D42" s="36"/>
      <c r="E42" s="36"/>
      <c r="F42" s="36"/>
      <c r="G42" s="69"/>
      <c r="H42" s="69"/>
      <c r="I42" s="57">
        <v>2</v>
      </c>
      <c r="J42" s="46" t="s">
        <v>39</v>
      </c>
      <c r="K42" s="46" t="s">
        <v>39</v>
      </c>
      <c r="L42" s="46" t="s">
        <v>39</v>
      </c>
      <c r="M42" s="30"/>
      <c r="N42" s="30" t="s">
        <v>58</v>
      </c>
      <c r="P42" s="61">
        <v>2</v>
      </c>
      <c r="Q42" s="47" t="s">
        <v>40</v>
      </c>
      <c r="R42" s="46" t="s">
        <v>39</v>
      </c>
      <c r="S42" s="46" t="s">
        <v>39</v>
      </c>
      <c r="T42" s="46" t="s">
        <v>39</v>
      </c>
      <c r="U42" s="62" t="s">
        <v>58</v>
      </c>
    </row>
    <row r="43" spans="1:21" ht="15.75" x14ac:dyDescent="0.25">
      <c r="A43" s="8"/>
      <c r="B43" s="8"/>
      <c r="C43" s="8"/>
      <c r="D43" s="36"/>
      <c r="E43" s="36"/>
      <c r="F43" s="36"/>
      <c r="G43" s="69"/>
      <c r="H43" s="69"/>
      <c r="I43" s="57">
        <v>3</v>
      </c>
      <c r="J43" s="47" t="s">
        <v>40</v>
      </c>
      <c r="K43" s="47" t="s">
        <v>40</v>
      </c>
      <c r="L43" s="30"/>
      <c r="M43" s="30"/>
      <c r="N43" s="30" t="s">
        <v>59</v>
      </c>
      <c r="P43" s="61">
        <v>3</v>
      </c>
      <c r="Q43" s="47" t="s">
        <v>40</v>
      </c>
      <c r="R43" s="46" t="s">
        <v>39</v>
      </c>
      <c r="S43" s="46" t="s">
        <v>39</v>
      </c>
      <c r="T43" s="63"/>
      <c r="U43" s="64" t="s">
        <v>60</v>
      </c>
    </row>
    <row r="44" spans="1:21" x14ac:dyDescent="0.25">
      <c r="D44" s="42"/>
      <c r="E44" s="42"/>
      <c r="F44" s="42"/>
      <c r="G44" s="30"/>
      <c r="H44" s="30"/>
      <c r="I44" s="58">
        <v>4</v>
      </c>
      <c r="J44" s="47" t="s">
        <v>40</v>
      </c>
      <c r="K44" s="46" t="s">
        <v>39</v>
      </c>
      <c r="L44" s="46" t="s">
        <v>39</v>
      </c>
      <c r="M44" s="46" t="s">
        <v>39</v>
      </c>
      <c r="N44" s="30" t="s">
        <v>58</v>
      </c>
      <c r="P44" s="65">
        <v>4</v>
      </c>
      <c r="Q44" s="46" t="s">
        <v>39</v>
      </c>
      <c r="R44" s="47" t="s">
        <v>40</v>
      </c>
      <c r="S44" s="46" t="s">
        <v>39</v>
      </c>
      <c r="T44" s="63"/>
      <c r="U44" s="64" t="s">
        <v>60</v>
      </c>
    </row>
    <row r="45" spans="1:21" ht="14.25" customHeight="1" x14ac:dyDescent="0.25">
      <c r="D45" s="42"/>
      <c r="E45" s="42"/>
      <c r="F45" s="42"/>
      <c r="G45" s="30"/>
      <c r="H45" s="30"/>
      <c r="I45" s="58">
        <v>5</v>
      </c>
      <c r="J45" s="47" t="s">
        <v>40</v>
      </c>
      <c r="K45" s="46" t="s">
        <v>39</v>
      </c>
      <c r="L45" s="47" t="s">
        <v>40</v>
      </c>
      <c r="M45" s="30"/>
      <c r="N45" s="30" t="s">
        <v>59</v>
      </c>
      <c r="P45" s="65">
        <v>5</v>
      </c>
      <c r="Q45" s="46" t="s">
        <v>39</v>
      </c>
      <c r="R45" s="46" t="s">
        <v>39</v>
      </c>
      <c r="S45" s="46" t="s">
        <v>39</v>
      </c>
      <c r="T45" s="63"/>
      <c r="U45" s="62" t="s">
        <v>58</v>
      </c>
    </row>
    <row r="46" spans="1:21" x14ac:dyDescent="0.25">
      <c r="I46" s="58">
        <v>6</v>
      </c>
      <c r="J46" s="46" t="s">
        <v>39</v>
      </c>
      <c r="K46" s="47" t="s">
        <v>40</v>
      </c>
      <c r="L46" s="47" t="s">
        <v>40</v>
      </c>
      <c r="N46" s="59" t="s">
        <v>59</v>
      </c>
      <c r="P46" s="65">
        <v>6</v>
      </c>
      <c r="Q46" s="46" t="s">
        <v>39</v>
      </c>
      <c r="R46" s="46" t="s">
        <v>39</v>
      </c>
      <c r="S46" s="63"/>
      <c r="T46" s="63"/>
      <c r="U46" s="64" t="s">
        <v>60</v>
      </c>
    </row>
    <row r="47" spans="1:21" x14ac:dyDescent="0.25">
      <c r="I47" s="58">
        <v>7</v>
      </c>
      <c r="J47" s="46" t="s">
        <v>39</v>
      </c>
      <c r="K47" s="46" t="s">
        <v>39</v>
      </c>
      <c r="L47" s="47" t="s">
        <v>40</v>
      </c>
      <c r="M47" s="47" t="s">
        <v>40</v>
      </c>
      <c r="N47" s="59" t="s">
        <v>59</v>
      </c>
      <c r="P47" s="65">
        <v>7</v>
      </c>
      <c r="Q47" s="47" t="s">
        <v>40</v>
      </c>
      <c r="R47" s="47" t="s">
        <v>40</v>
      </c>
      <c r="S47" s="63"/>
      <c r="T47" s="63"/>
      <c r="U47" s="62" t="s">
        <v>59</v>
      </c>
    </row>
    <row r="48" spans="1:21" x14ac:dyDescent="0.25">
      <c r="I48" s="58">
        <v>8</v>
      </c>
      <c r="J48" s="47" t="s">
        <v>40</v>
      </c>
      <c r="K48" s="46" t="s">
        <v>39</v>
      </c>
      <c r="L48" s="46" t="s">
        <v>39</v>
      </c>
      <c r="M48" s="47" t="s">
        <v>40</v>
      </c>
      <c r="N48" s="59" t="s">
        <v>59</v>
      </c>
      <c r="P48" s="65">
        <v>8</v>
      </c>
      <c r="Q48" s="46" t="s">
        <v>39</v>
      </c>
      <c r="R48" s="47" t="s">
        <v>40</v>
      </c>
      <c r="S48" s="47" t="s">
        <v>40</v>
      </c>
      <c r="T48" s="63"/>
      <c r="U48" s="64" t="s">
        <v>59</v>
      </c>
    </row>
    <row r="49" spans="9:21" x14ac:dyDescent="0.25">
      <c r="I49" s="58">
        <v>9</v>
      </c>
      <c r="J49" s="46" t="s">
        <v>39</v>
      </c>
      <c r="K49" s="47" t="s">
        <v>40</v>
      </c>
      <c r="L49" s="46" t="s">
        <v>39</v>
      </c>
      <c r="N49" s="59" t="s">
        <v>60</v>
      </c>
      <c r="P49" s="65">
        <v>9</v>
      </c>
      <c r="Q49" s="47" t="s">
        <v>40</v>
      </c>
      <c r="R49" s="46" t="s">
        <v>39</v>
      </c>
      <c r="S49" s="47" t="s">
        <v>40</v>
      </c>
      <c r="T49" s="63"/>
      <c r="U49" s="62" t="s">
        <v>59</v>
      </c>
    </row>
    <row r="50" spans="9:21" x14ac:dyDescent="0.25">
      <c r="I50" s="58">
        <v>10</v>
      </c>
      <c r="J50" s="47" t="s">
        <v>40</v>
      </c>
      <c r="K50" s="46" t="s">
        <v>39</v>
      </c>
      <c r="L50" s="46" t="s">
        <v>39</v>
      </c>
      <c r="N50" s="59" t="s">
        <v>60</v>
      </c>
      <c r="P50" s="65">
        <v>10</v>
      </c>
      <c r="Q50" s="46" t="s">
        <v>39</v>
      </c>
      <c r="R50" s="46" t="s">
        <v>39</v>
      </c>
      <c r="S50" s="47" t="s">
        <v>40</v>
      </c>
      <c r="T50" s="47" t="s">
        <v>40</v>
      </c>
      <c r="U50" s="64" t="s">
        <v>59</v>
      </c>
    </row>
    <row r="51" spans="9:21" x14ac:dyDescent="0.25">
      <c r="I51" s="58">
        <v>11</v>
      </c>
      <c r="J51" s="46" t="s">
        <v>39</v>
      </c>
      <c r="K51" s="46" t="s">
        <v>39</v>
      </c>
      <c r="N51" s="59" t="s">
        <v>60</v>
      </c>
      <c r="P51" s="65">
        <v>11</v>
      </c>
      <c r="Q51" s="47" t="s">
        <v>40</v>
      </c>
      <c r="R51" s="46" t="s">
        <v>39</v>
      </c>
      <c r="S51" s="46" t="s">
        <v>39</v>
      </c>
      <c r="T51" s="47" t="s">
        <v>40</v>
      </c>
      <c r="U51" s="64" t="s">
        <v>59</v>
      </c>
    </row>
  </sheetData>
  <mergeCells count="16">
    <mergeCell ref="G38:N38"/>
    <mergeCell ref="J40:M40"/>
    <mergeCell ref="Q40:T40"/>
    <mergeCell ref="A24:A27"/>
    <mergeCell ref="B24:B27"/>
    <mergeCell ref="B29:B32"/>
    <mergeCell ref="D35:D36"/>
    <mergeCell ref="G35:O36"/>
    <mergeCell ref="G37:N37"/>
    <mergeCell ref="A14:A19"/>
    <mergeCell ref="B14:B19"/>
    <mergeCell ref="A3:A4"/>
    <mergeCell ref="B3:B4"/>
    <mergeCell ref="G3:K3"/>
    <mergeCell ref="A5:A12"/>
    <mergeCell ref="B5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M14" sqref="M14"/>
    </sheetView>
  </sheetViews>
  <sheetFormatPr baseColWidth="10" defaultRowHeight="15" x14ac:dyDescent="0.25"/>
  <cols>
    <col min="1" max="1" width="11.7109375" customWidth="1"/>
    <col min="2" max="2" width="12" customWidth="1"/>
    <col min="3" max="3" width="4" customWidth="1"/>
    <col min="4" max="6" width="12.140625" customWidth="1"/>
    <col min="10" max="10" width="5.7109375" customWidth="1"/>
  </cols>
  <sheetData>
    <row r="2" spans="1:11" x14ac:dyDescent="0.25">
      <c r="A2" s="2" t="s">
        <v>7</v>
      </c>
      <c r="B2" t="s">
        <v>65</v>
      </c>
      <c r="D2" s="3" t="s">
        <v>45</v>
      </c>
      <c r="E2" s="3"/>
      <c r="F2" s="3"/>
      <c r="G2" s="4"/>
      <c r="H2" s="5"/>
      <c r="I2" s="5"/>
    </row>
    <row r="3" spans="1:11" x14ac:dyDescent="0.25">
      <c r="A3" s="83" t="s">
        <v>8</v>
      </c>
      <c r="B3" s="85" t="s">
        <v>67</v>
      </c>
      <c r="D3" s="6" t="s">
        <v>9</v>
      </c>
      <c r="E3" s="44"/>
      <c r="F3" s="44"/>
      <c r="G3" s="87" t="s">
        <v>10</v>
      </c>
      <c r="H3" s="88"/>
      <c r="I3" s="88"/>
    </row>
    <row r="4" spans="1:11" ht="60" x14ac:dyDescent="0.25">
      <c r="A4" s="84"/>
      <c r="B4" s="86"/>
      <c r="C4" s="8"/>
      <c r="D4" s="9" t="s">
        <v>68</v>
      </c>
      <c r="E4" s="9" t="s">
        <v>36</v>
      </c>
      <c r="F4" s="9" t="s">
        <v>37</v>
      </c>
      <c r="G4" s="9" t="s">
        <v>1</v>
      </c>
      <c r="H4" s="9" t="s">
        <v>14</v>
      </c>
      <c r="I4" s="9" t="s">
        <v>38</v>
      </c>
    </row>
    <row r="5" spans="1:11" x14ac:dyDescent="0.25">
      <c r="A5" s="76"/>
      <c r="B5" s="76" t="s">
        <v>66</v>
      </c>
      <c r="C5" s="10"/>
      <c r="D5" s="11" t="s">
        <v>69</v>
      </c>
      <c r="E5" s="45"/>
      <c r="F5" s="45"/>
      <c r="G5" s="11">
        <v>1950.8</v>
      </c>
      <c r="H5" s="12">
        <f>IF(D5="B",G5-1.5,G5+1.5)</f>
        <v>1949.3</v>
      </c>
      <c r="I5" s="50">
        <f>IF(D5="B",G5+3,G5-3)</f>
        <v>1953.8</v>
      </c>
      <c r="K5" s="46" t="s">
        <v>39</v>
      </c>
    </row>
    <row r="6" spans="1:11" ht="16.5" customHeight="1" x14ac:dyDescent="0.25">
      <c r="A6" s="77"/>
      <c r="B6" s="77"/>
      <c r="C6" s="10"/>
      <c r="D6" s="11"/>
      <c r="E6" s="45"/>
      <c r="F6" s="45"/>
      <c r="G6" s="11">
        <v>1955.5</v>
      </c>
      <c r="H6" s="12">
        <f t="shared" ref="H6:H10" si="0">IF(D6="B",G6-1.5,G6+1.5)</f>
        <v>1957</v>
      </c>
      <c r="I6" s="50">
        <f t="shared" ref="I6:I10" si="1">IF(D6="B",G6+3,G6-3)</f>
        <v>1952.5</v>
      </c>
      <c r="K6" s="47" t="s">
        <v>40</v>
      </c>
    </row>
    <row r="7" spans="1:11" x14ac:dyDescent="0.25">
      <c r="A7" s="77"/>
      <c r="B7" s="77"/>
      <c r="C7" s="10"/>
      <c r="D7" s="11"/>
      <c r="E7" s="45"/>
      <c r="F7" s="45"/>
      <c r="G7" s="11"/>
      <c r="H7" s="12">
        <f t="shared" si="0"/>
        <v>1.5</v>
      </c>
      <c r="I7" s="50">
        <f t="shared" si="1"/>
        <v>-3</v>
      </c>
      <c r="K7" s="49" t="s">
        <v>42</v>
      </c>
    </row>
    <row r="8" spans="1:11" x14ac:dyDescent="0.25">
      <c r="A8" s="77"/>
      <c r="B8" s="77"/>
      <c r="C8" s="10"/>
      <c r="D8" s="11"/>
      <c r="E8" s="45"/>
      <c r="F8" s="45"/>
      <c r="G8" s="11"/>
      <c r="H8" s="12">
        <f t="shared" si="0"/>
        <v>1.5</v>
      </c>
      <c r="I8" s="50">
        <f t="shared" si="1"/>
        <v>-3</v>
      </c>
      <c r="K8" s="48" t="s">
        <v>41</v>
      </c>
    </row>
    <row r="9" spans="1:11" x14ac:dyDescent="0.25">
      <c r="A9" s="77"/>
      <c r="B9" s="77"/>
      <c r="C9" s="10"/>
      <c r="D9" s="11"/>
      <c r="E9" s="45"/>
      <c r="F9" s="11"/>
      <c r="G9" s="11"/>
      <c r="H9" s="12">
        <f t="shared" si="0"/>
        <v>1.5</v>
      </c>
      <c r="I9" s="50">
        <f t="shared" si="1"/>
        <v>-3</v>
      </c>
      <c r="K9" s="16"/>
    </row>
    <row r="10" spans="1:11" x14ac:dyDescent="0.25">
      <c r="A10" s="77"/>
      <c r="B10" s="77"/>
      <c r="C10" s="10"/>
      <c r="D10" s="11"/>
      <c r="E10" s="45"/>
      <c r="F10" s="11"/>
      <c r="G10" s="11"/>
      <c r="H10" s="12">
        <f t="shared" si="0"/>
        <v>1.5</v>
      </c>
      <c r="I10" s="50">
        <f t="shared" si="1"/>
        <v>-3</v>
      </c>
    </row>
    <row r="11" spans="1:11" x14ac:dyDescent="0.25">
      <c r="A11" s="18"/>
      <c r="B11" s="19"/>
      <c r="C11" s="10"/>
      <c r="D11" s="20"/>
      <c r="E11" s="20"/>
      <c r="F11" s="20"/>
      <c r="G11" s="20"/>
      <c r="H11" s="21"/>
      <c r="I11" s="21"/>
      <c r="K11" s="48"/>
    </row>
    <row r="12" spans="1:11" x14ac:dyDescent="0.25">
      <c r="A12" s="74"/>
      <c r="B12" s="77"/>
      <c r="C12" s="10"/>
      <c r="D12" s="11" t="s">
        <v>18</v>
      </c>
      <c r="E12" s="11"/>
      <c r="F12" s="11"/>
      <c r="G12" s="11"/>
      <c r="H12" s="12"/>
      <c r="I12" s="12"/>
    </row>
    <row r="13" spans="1:11" x14ac:dyDescent="0.25">
      <c r="A13" s="75"/>
      <c r="B13" s="78"/>
      <c r="C13" s="10"/>
      <c r="D13" s="11" t="s">
        <v>18</v>
      </c>
      <c r="E13" s="11"/>
      <c r="F13" s="11"/>
      <c r="G13" s="11">
        <v>0</v>
      </c>
      <c r="H13" s="12">
        <v>0</v>
      </c>
      <c r="I13" s="12"/>
    </row>
    <row r="14" spans="1:11" x14ac:dyDescent="0.25">
      <c r="A14" s="18"/>
      <c r="B14" s="19"/>
      <c r="C14" s="10"/>
      <c r="D14" s="20"/>
      <c r="E14" s="20"/>
      <c r="F14" s="20"/>
      <c r="G14" s="20"/>
      <c r="H14" s="21"/>
      <c r="I14" s="21"/>
    </row>
    <row r="15" spans="1:11" x14ac:dyDescent="0.25">
      <c r="A15" s="18"/>
      <c r="B15" s="19"/>
      <c r="C15" s="10"/>
      <c r="D15" s="20"/>
      <c r="E15" s="20"/>
      <c r="F15" s="20"/>
      <c r="G15" s="43"/>
      <c r="H15" s="43" t="s">
        <v>35</v>
      </c>
      <c r="I15" s="43"/>
    </row>
    <row r="16" spans="1:11" x14ac:dyDescent="0.25">
      <c r="A16" s="18"/>
      <c r="B16" s="19"/>
      <c r="C16" s="10"/>
      <c r="D16" s="20"/>
      <c r="E16" s="20"/>
      <c r="F16" s="20"/>
      <c r="G16" s="11"/>
      <c r="H16" s="11">
        <v>1949.3</v>
      </c>
      <c r="I16" s="11">
        <v>1953.8</v>
      </c>
    </row>
    <row r="17" spans="1:9" x14ac:dyDescent="0.25">
      <c r="A17" s="18"/>
      <c r="B17" s="19"/>
      <c r="C17" s="10"/>
      <c r="D17" s="20"/>
      <c r="E17" s="20"/>
      <c r="F17" s="20"/>
      <c r="G17" s="20"/>
      <c r="H17" s="21"/>
      <c r="I17" s="21"/>
    </row>
    <row r="18" spans="1:9" x14ac:dyDescent="0.25">
      <c r="A18" s="24"/>
      <c r="B18" s="71"/>
      <c r="C18" s="10"/>
      <c r="D18" s="11" t="s">
        <v>19</v>
      </c>
      <c r="E18" s="11"/>
      <c r="F18" s="11"/>
      <c r="G18" s="11">
        <v>0</v>
      </c>
      <c r="H18" s="12">
        <v>0</v>
      </c>
      <c r="I18" s="12"/>
    </row>
  </sheetData>
  <mergeCells count="7">
    <mergeCell ref="A12:A13"/>
    <mergeCell ref="B12:B13"/>
    <mergeCell ref="A3:A4"/>
    <mergeCell ref="B3:B4"/>
    <mergeCell ref="G3:I3"/>
    <mergeCell ref="A5:A10"/>
    <mergeCell ref="B5:B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Lunes 10</vt:lpstr>
      <vt:lpstr>Martes 11</vt:lpstr>
      <vt:lpstr>Miercoles 12</vt:lpstr>
      <vt:lpstr>Jueves 13</vt:lpstr>
      <vt:lpstr>Viernes 14</vt:lpstr>
      <vt:lpstr>Lunes 17</vt:lpstr>
      <vt:lpstr>Martes 18</vt:lpstr>
      <vt:lpstr>General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BAUDEL</dc:creator>
  <cp:lastModifiedBy>Baudelio Báez</cp:lastModifiedBy>
  <dcterms:created xsi:type="dcterms:W3CDTF">2019-10-22T11:39:33Z</dcterms:created>
  <dcterms:modified xsi:type="dcterms:W3CDTF">2020-12-21T18:03:26Z</dcterms:modified>
</cp:coreProperties>
</file>