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ruebas" sheetId="1" r:id="rId1"/>
    <sheet name="Noviembre" sheetId="4" r:id="rId2"/>
    <sheet name="Diciembre-Drone" sheetId="7" r:id="rId3"/>
    <sheet name="Evaluación-Días" sheetId="5" r:id="rId4"/>
    <sheet name="Evaluación-PF-AB" sheetId="6" r:id="rId5"/>
  </sheets>
  <calcPr calcId="144525"/>
</workbook>
</file>

<file path=xl/calcChain.xml><?xml version="1.0" encoding="utf-8"?>
<calcChain xmlns="http://schemas.openxmlformats.org/spreadsheetml/2006/main">
  <c r="C15" i="7" l="1"/>
  <c r="F26" i="7" l="1"/>
  <c r="F27" i="7"/>
  <c r="C26" i="7"/>
  <c r="C27" i="7"/>
  <c r="C28" i="7"/>
  <c r="E28" i="7"/>
  <c r="D28" i="7"/>
  <c r="E27" i="7"/>
  <c r="D27" i="7"/>
  <c r="E13" i="7"/>
  <c r="D26" i="7"/>
  <c r="D25" i="7"/>
  <c r="D24" i="7"/>
  <c r="D23" i="7"/>
  <c r="D22" i="7"/>
  <c r="D21" i="7"/>
  <c r="E15" i="7"/>
  <c r="E14" i="7"/>
  <c r="E9" i="7"/>
  <c r="D15" i="7"/>
  <c r="D14" i="7"/>
  <c r="D13" i="7"/>
  <c r="D12" i="7"/>
  <c r="D10" i="7"/>
  <c r="D9" i="7"/>
  <c r="C14" i="7"/>
  <c r="C13" i="7"/>
  <c r="C12" i="7"/>
  <c r="C11" i="7"/>
  <c r="C10" i="7"/>
  <c r="C9" i="7"/>
  <c r="C8" i="7"/>
  <c r="E8" i="7" s="1"/>
  <c r="D8" i="7"/>
  <c r="C21" i="7"/>
  <c r="F28" i="7" l="1"/>
  <c r="F21" i="7"/>
  <c r="E21" i="7" s="1"/>
  <c r="F22" i="7" l="1"/>
  <c r="E22" i="7" s="1"/>
  <c r="J42" i="6"/>
  <c r="K42" i="6" s="1"/>
  <c r="J38" i="6"/>
  <c r="J40" i="6"/>
  <c r="J37" i="6"/>
  <c r="C22" i="7" l="1"/>
  <c r="C23" i="7"/>
  <c r="E10" i="7"/>
  <c r="J22" i="6"/>
  <c r="K22" i="6" s="1"/>
  <c r="J18" i="6"/>
  <c r="J20" i="6" s="1"/>
  <c r="J17" i="6"/>
  <c r="D11" i="7" l="1"/>
  <c r="F23" i="7"/>
  <c r="E23" i="7" s="1"/>
  <c r="F19" i="5"/>
  <c r="E19" i="5"/>
  <c r="D19" i="5"/>
  <c r="C19" i="5"/>
  <c r="B19" i="5"/>
  <c r="E11" i="7" l="1"/>
  <c r="C24" i="7"/>
  <c r="F48" i="1"/>
  <c r="E48" i="1"/>
  <c r="D48" i="1"/>
  <c r="C48" i="1"/>
  <c r="B48" i="1"/>
  <c r="G40" i="1"/>
  <c r="F40" i="1"/>
  <c r="E40" i="1"/>
  <c r="D40" i="1"/>
  <c r="C40" i="1"/>
  <c r="F24" i="7" l="1"/>
  <c r="E24" i="7" s="1"/>
  <c r="C13" i="4"/>
  <c r="D19" i="4"/>
  <c r="C19" i="4" s="1"/>
  <c r="E8" i="4"/>
  <c r="F19" i="4" s="1"/>
  <c r="E19" i="4" s="1"/>
  <c r="D8" i="4"/>
  <c r="C25" i="7" l="1"/>
  <c r="E12" i="7"/>
  <c r="D9" i="4"/>
  <c r="D19" i="1"/>
  <c r="C19" i="1" s="1"/>
  <c r="F19" i="1"/>
  <c r="E19" i="1" s="1"/>
  <c r="D9" i="1"/>
  <c r="D20" i="1" s="1"/>
  <c r="C20" i="1" s="1"/>
  <c r="E8" i="1"/>
  <c r="D8" i="1"/>
  <c r="F25" i="7" l="1"/>
  <c r="E25" i="7" s="1"/>
  <c r="E9" i="4"/>
  <c r="D20" i="4"/>
  <c r="C20" i="4" s="1"/>
  <c r="E9" i="1"/>
  <c r="D10" i="4" l="1"/>
  <c r="F20" i="4"/>
  <c r="E20" i="4" s="1"/>
  <c r="F20" i="1"/>
  <c r="E20" i="1" s="1"/>
  <c r="D10" i="1"/>
  <c r="D21" i="4" l="1"/>
  <c r="C21" i="4" s="1"/>
  <c r="E10" i="4"/>
  <c r="E10" i="1"/>
  <c r="D21" i="1"/>
  <c r="C21" i="1" s="1"/>
  <c r="F21" i="4" l="1"/>
  <c r="E21" i="4" s="1"/>
  <c r="D11" i="4"/>
  <c r="F21" i="1"/>
  <c r="E21" i="1" s="1"/>
  <c r="D11" i="1"/>
  <c r="E11" i="4" l="1"/>
  <c r="D22" i="4"/>
  <c r="C22" i="4" s="1"/>
  <c r="D22" i="1"/>
  <c r="C22" i="1" s="1"/>
  <c r="E11" i="1"/>
  <c r="D12" i="4" l="1"/>
  <c r="F22" i="4"/>
  <c r="E22" i="4" s="1"/>
  <c r="F22" i="1"/>
  <c r="E22" i="1" s="1"/>
  <c r="D12" i="1"/>
  <c r="D23" i="4" l="1"/>
  <c r="C23" i="4" s="1"/>
  <c r="E12" i="4"/>
  <c r="E12" i="1"/>
  <c r="D23" i="1"/>
  <c r="C23" i="1" s="1"/>
  <c r="F23" i="4" l="1"/>
  <c r="E23" i="4" s="1"/>
  <c r="D13" i="4"/>
  <c r="D13" i="1"/>
  <c r="F23" i="1"/>
  <c r="E23" i="1" s="1"/>
  <c r="E13" i="4" l="1"/>
  <c r="D24" i="1"/>
  <c r="C24" i="1" s="1"/>
  <c r="E13" i="1"/>
  <c r="F24" i="1" s="1"/>
  <c r="E24" i="1" s="1"/>
</calcChain>
</file>

<file path=xl/sharedStrings.xml><?xml version="1.0" encoding="utf-8"?>
<sst xmlns="http://schemas.openxmlformats.org/spreadsheetml/2006/main" count="110" uniqueCount="49">
  <si>
    <t>Dia</t>
  </si>
  <si>
    <t>Resultado</t>
  </si>
  <si>
    <t>Balance Apertura</t>
  </si>
  <si>
    <t>Balance Cierre</t>
  </si>
  <si>
    <t>Balance</t>
  </si>
  <si>
    <t>inicial:</t>
  </si>
  <si>
    <t>Alto</t>
  </si>
  <si>
    <t>Bajo</t>
  </si>
  <si>
    <t>Cierre</t>
  </si>
  <si>
    <t>Apertura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</si>
  <si>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</si>
  <si>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</si>
  <si>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</si>
  <si>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</si>
  <si>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</si>
  <si>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</si>
  <si>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</si>
  <si>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Fecha</t>
  </si>
  <si>
    <t>Día</t>
  </si>
  <si>
    <t>Para ver qué día soy mejor</t>
  </si>
  <si>
    <t>Lunes</t>
  </si>
  <si>
    <t>Martes</t>
  </si>
  <si>
    <t>Miércoles</t>
  </si>
  <si>
    <t>Jueves</t>
  </si>
  <si>
    <t>Viernes</t>
  </si>
  <si>
    <t>No funciona este</t>
  </si>
  <si>
    <t>Semana</t>
  </si>
  <si>
    <t>Total</t>
  </si>
  <si>
    <t>#Trade</t>
  </si>
  <si>
    <t>Bateo</t>
  </si>
  <si>
    <t>Sumatoria Ganadoras</t>
  </si>
  <si>
    <t>Sumatoria Perdedoras</t>
  </si>
  <si>
    <t xml:space="preserve">Average de Bateo: </t>
  </si>
  <si>
    <t>Profit Factor:</t>
  </si>
  <si>
    <t>Beneficio+</t>
  </si>
  <si>
    <t>Beneficio-</t>
  </si>
  <si>
    <t>14/12/2020</t>
  </si>
  <si>
    <t>14/12/2021</t>
  </si>
  <si>
    <t>14/12/2022</t>
  </si>
  <si>
    <t>14/12/2023</t>
  </si>
  <si>
    <t>15/12/2020</t>
  </si>
  <si>
    <t>16/12/2020</t>
  </si>
  <si>
    <t>16/12/2021</t>
  </si>
  <si>
    <t>Tanda #1 de 20 Trades</t>
  </si>
  <si>
    <t>Tanda #2 de 20 Trades</t>
  </si>
  <si>
    <t>17/12/2020</t>
  </si>
  <si>
    <t>18/12/2020</t>
  </si>
  <si>
    <t>28/12/2020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</si>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</sst>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0">
                <a:latin typeface="Arial" pitchFamily="34" charset="0"/>
                <a:cs typeface="Arial" pitchFamily="34" charset="0"/>
              </a:rPr>
              <a:t>Entrenamiento</a:t>
            </a:r>
            <a:r>
              <a:rPr lang="es-AR" b="0" baseline="0">
                <a:latin typeface="Arial" pitchFamily="34" charset="0"/>
                <a:cs typeface="Arial" pitchFamily="34" charset="0"/>
              </a:rPr>
              <a:t> para trading de alto rendimiento                           </a:t>
            </a:r>
          </a:p>
          <a:p>
            <a:pPr>
              <a:defRPr/>
            </a:pPr>
            <a:r>
              <a:rPr lang="es-AR">
                <a:latin typeface="Arial" pitchFamily="34" charset="0"/>
                <a:cs typeface="Arial" pitchFamily="34" charset="0"/>
              </a:rPr>
              <a:t>RESULTADOS</a:t>
            </a:r>
            <a:r>
              <a:rPr lang="es-AR" baseline="0">
                <a:latin typeface="Arial" pitchFamily="34" charset="0"/>
                <a:cs typeface="Arial" pitchFamily="34" charset="0"/>
              </a:rPr>
              <a:t> EN BALANCE X DÍA</a:t>
            </a:r>
            <a:endParaRPr lang="es-AR">
              <a:latin typeface="Arial" pitchFamily="34" charset="0"/>
              <a:cs typeface="Arial" pitchFamily="34" charset="0"/>
            </a:endParaRPr>
          </a:p>
        </c:rich>
      </c:tx>
      <c:overlay val="0"/>
    </c:title>
    <c:autoTitleDeleted val="0"/>
    <c:plotArea>
      <c:layout/>
      <c:stockChart>
        <c:ser>
          <c:idx val="0"/>
          <c:order val="0"/>
          <c:tx>
            <c:strRef>
              <c:f>Pruebas!$C$18</c:f>
              <c:strCache>
                <c:ptCount val="1"/>
                <c:pt idx="0">
                  <c:v>Apertura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Pruebas!$B$19:$B$25</c:f>
              <c:strCache>
                <c:ptCount val="7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26/11/2020</c:v>
                </c:pt>
                <c:pt idx="5">
                  <c:v>27/11/2020</c:v>
                </c:pt>
                <c:pt idx="6">
                  <c:v>30/11/2020</c:v>
                </c:pt>
              </c:strCache>
            </c:strRef>
          </c:cat>
          <c:val>
            <c:numRef>
              <c:f>Pruebas!$C$19:$C$25</c:f>
              <c:numCache>
                <c:formatCode>General</c:formatCode>
                <c:ptCount val="7"/>
                <c:pt idx="0">
                  <c:v>2000</c:v>
                </c:pt>
                <c:pt idx="1">
                  <c:v>2025</c:v>
                </c:pt>
                <c:pt idx="2">
                  <c:v>2026</c:v>
                </c:pt>
                <c:pt idx="3">
                  <c:v>2018</c:v>
                </c:pt>
                <c:pt idx="4">
                  <c:v>2048</c:v>
                </c:pt>
                <c:pt idx="5">
                  <c:v>2067</c:v>
                </c:pt>
                <c:pt idx="6">
                  <c:v>2083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Pruebas!$F$18</c:f>
              <c:strCache>
                <c:ptCount val="1"/>
                <c:pt idx="0">
                  <c:v>Cierre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Pruebas!$B$19:$B$25</c:f>
              <c:strCache>
                <c:ptCount val="7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26/11/2020</c:v>
                </c:pt>
                <c:pt idx="5">
                  <c:v>27/11/2020</c:v>
                </c:pt>
                <c:pt idx="6">
                  <c:v>30/11/2020</c:v>
                </c:pt>
              </c:strCache>
            </c:strRef>
          </c:cat>
          <c:val>
            <c:numRef>
              <c:f>Pruebas!$F$19:$F$25</c:f>
              <c:numCache>
                <c:formatCode>General</c:formatCode>
                <c:ptCount val="7"/>
                <c:pt idx="0">
                  <c:v>2025</c:v>
                </c:pt>
                <c:pt idx="1">
                  <c:v>2026</c:v>
                </c:pt>
                <c:pt idx="2">
                  <c:v>2018</c:v>
                </c:pt>
                <c:pt idx="3">
                  <c:v>2048</c:v>
                </c:pt>
                <c:pt idx="4">
                  <c:v>2067</c:v>
                </c:pt>
                <c:pt idx="5">
                  <c:v>2083</c:v>
                </c:pt>
                <c:pt idx="6">
                  <c:v>2066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B050"/>
              </a:solidFill>
              <a:ln>
                <a:noFill/>
              </a:ln>
            </c:spPr>
          </c:upBars>
          <c:downBars>
            <c:spPr>
              <a:solidFill>
                <a:srgbClr val="FF0000"/>
              </a:solidFill>
              <a:ln>
                <a:noFill/>
              </a:ln>
            </c:spPr>
          </c:downBars>
        </c:upDownBars>
        <c:axId val="147624320"/>
        <c:axId val="147626240"/>
      </c:stockChart>
      <c:catAx>
        <c:axId val="14762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Días </a:t>
                </a:r>
              </a:p>
              <a:p>
                <a:pPr>
                  <a:defRPr/>
                </a:pPr>
                <a:r>
                  <a:rPr lang="es-AR"/>
                  <a:t>(Tiempo)</a:t>
                </a:r>
              </a:p>
            </c:rich>
          </c:tx>
          <c:overlay val="0"/>
        </c:title>
        <c:majorTickMark val="out"/>
        <c:minorTickMark val="none"/>
        <c:tickLblPos val="nextTo"/>
        <c:crossAx val="147626240"/>
        <c:crosses val="autoZero"/>
        <c:auto val="1"/>
        <c:lblAlgn val="ctr"/>
        <c:lblOffset val="100"/>
        <c:noMultiLvlLbl val="0"/>
      </c:catAx>
      <c:valAx>
        <c:axId val="14762624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AR"/>
                  <a:t>USD </a:t>
                </a:r>
              </a:p>
              <a:p>
                <a:pPr>
                  <a:defRPr/>
                </a:pPr>
                <a:r>
                  <a:rPr lang="es-AR"/>
                  <a:t>(Balance)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243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Pruebas!$A$48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Pruebas!$B$45:$F$45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Pruebas!$B$48:$F$48</c:f>
              <c:numCache>
                <c:formatCode>General</c:formatCode>
                <c:ptCount val="5"/>
                <c:pt idx="0">
                  <c:v>41</c:v>
                </c:pt>
                <c:pt idx="1">
                  <c:v>6</c:v>
                </c:pt>
                <c:pt idx="2">
                  <c:v>-5</c:v>
                </c:pt>
                <c:pt idx="3">
                  <c:v>32</c:v>
                </c:pt>
                <c:pt idx="4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44512"/>
        <c:axId val="153746048"/>
      </c:barChart>
      <c:catAx>
        <c:axId val="15374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3746048"/>
        <c:crosses val="autoZero"/>
        <c:auto val="1"/>
        <c:lblAlgn val="ctr"/>
        <c:lblOffset val="100"/>
        <c:noMultiLvlLbl val="0"/>
      </c:catAx>
      <c:valAx>
        <c:axId val="15374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74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0">
                <a:latin typeface="Arial" pitchFamily="34" charset="0"/>
                <a:cs typeface="Arial" pitchFamily="34" charset="0"/>
              </a:rPr>
              <a:t>Entrenamiento</a:t>
            </a:r>
            <a:r>
              <a:rPr lang="es-AR" b="0" baseline="0">
                <a:latin typeface="Arial" pitchFamily="34" charset="0"/>
                <a:cs typeface="Arial" pitchFamily="34" charset="0"/>
              </a:rPr>
              <a:t> para trading de alto rendimiento                           </a:t>
            </a:r>
          </a:p>
          <a:p>
            <a:pPr>
              <a:defRPr/>
            </a:pPr>
            <a:r>
              <a:rPr lang="es-AR">
                <a:latin typeface="Arial" pitchFamily="34" charset="0"/>
                <a:cs typeface="Arial" pitchFamily="34" charset="0"/>
              </a:rPr>
              <a:t>RESULTADOS</a:t>
            </a:r>
            <a:r>
              <a:rPr lang="es-AR" baseline="0">
                <a:latin typeface="Arial" pitchFamily="34" charset="0"/>
                <a:cs typeface="Arial" pitchFamily="34" charset="0"/>
              </a:rPr>
              <a:t> EN BALANCE x DÍA</a:t>
            </a:r>
            <a:endParaRPr lang="es-AR">
              <a:latin typeface="Arial" pitchFamily="34" charset="0"/>
              <a:cs typeface="Arial" pitchFamily="34" charset="0"/>
            </a:endParaRP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Noviembre!$C$18</c:f>
              <c:strCache>
                <c:ptCount val="1"/>
                <c:pt idx="0">
                  <c:v>Apertura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Noviembre!$B$19:$B$24</c:f>
              <c:strCache>
                <c:ptCount val="6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27/11/2020</c:v>
                </c:pt>
                <c:pt idx="5">
                  <c:v>30/11/2020</c:v>
                </c:pt>
              </c:strCache>
            </c:strRef>
          </c:cat>
          <c:val>
            <c:numRef>
              <c:f>Noviembre!$C$19:$C$24</c:f>
              <c:numCache>
                <c:formatCode>General</c:formatCode>
                <c:ptCount val="6"/>
                <c:pt idx="0">
                  <c:v>2000</c:v>
                </c:pt>
                <c:pt idx="1">
                  <c:v>2013</c:v>
                </c:pt>
                <c:pt idx="2">
                  <c:v>2056</c:v>
                </c:pt>
                <c:pt idx="3">
                  <c:v>2085</c:v>
                </c:pt>
                <c:pt idx="4">
                  <c:v>2093</c:v>
                </c:pt>
                <c:pt idx="5">
                  <c:v>2083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Noviembre!$F$18</c:f>
              <c:strCache>
                <c:ptCount val="1"/>
                <c:pt idx="0">
                  <c:v>Cierre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Noviembre!$B$19:$B$24</c:f>
              <c:strCache>
                <c:ptCount val="6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27/11/2020</c:v>
                </c:pt>
                <c:pt idx="5">
                  <c:v>30/11/2020</c:v>
                </c:pt>
              </c:strCache>
            </c:strRef>
          </c:cat>
          <c:val>
            <c:numRef>
              <c:f>Noviembre!$F$19:$F$24</c:f>
              <c:numCache>
                <c:formatCode>General</c:formatCode>
                <c:ptCount val="6"/>
                <c:pt idx="0">
                  <c:v>2013</c:v>
                </c:pt>
                <c:pt idx="1">
                  <c:v>2056</c:v>
                </c:pt>
                <c:pt idx="2">
                  <c:v>2085</c:v>
                </c:pt>
                <c:pt idx="3">
                  <c:v>2093</c:v>
                </c:pt>
                <c:pt idx="4">
                  <c:v>2102</c:v>
                </c:pt>
                <c:pt idx="5">
                  <c:v>2066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B050"/>
              </a:solidFill>
              <a:ln>
                <a:noFill/>
              </a:ln>
            </c:spPr>
          </c:upBars>
          <c:downBars>
            <c:spPr>
              <a:solidFill>
                <a:srgbClr val="FF0000"/>
              </a:solidFill>
              <a:ln>
                <a:noFill/>
              </a:ln>
            </c:spPr>
          </c:downBars>
        </c:upDownBars>
        <c:axId val="198374144"/>
        <c:axId val="198376448"/>
      </c:stockChart>
      <c:catAx>
        <c:axId val="198374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Días </a:t>
                </a:r>
              </a:p>
              <a:p>
                <a:pPr>
                  <a:defRPr/>
                </a:pPr>
                <a:r>
                  <a:rPr lang="es-AR"/>
                  <a:t>(Tiempo)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376448"/>
        <c:crosses val="autoZero"/>
        <c:auto val="1"/>
        <c:lblAlgn val="ctr"/>
        <c:lblOffset val="100"/>
        <c:noMultiLvlLbl val="0"/>
      </c:catAx>
      <c:valAx>
        <c:axId val="1983764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AR"/>
                  <a:t>USD (Balance)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3741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0">
                <a:latin typeface="Arial" pitchFamily="34" charset="0"/>
                <a:cs typeface="Arial" pitchFamily="34" charset="0"/>
              </a:rPr>
              <a:t>Trading con</a:t>
            </a:r>
            <a:r>
              <a:rPr lang="es-AR" b="0" baseline="0">
                <a:latin typeface="Arial" pitchFamily="34" charset="0"/>
                <a:cs typeface="Arial" pitchFamily="34" charset="0"/>
              </a:rPr>
              <a:t> Drone</a:t>
            </a:r>
          </a:p>
          <a:p>
            <a:pPr>
              <a:defRPr/>
            </a:pPr>
            <a:r>
              <a:rPr lang="es-AR">
                <a:latin typeface="Arial" pitchFamily="34" charset="0"/>
                <a:cs typeface="Arial" pitchFamily="34" charset="0"/>
              </a:rPr>
              <a:t>RESULTADOS</a:t>
            </a:r>
            <a:r>
              <a:rPr lang="es-AR" baseline="0">
                <a:latin typeface="Arial" pitchFamily="34" charset="0"/>
                <a:cs typeface="Arial" pitchFamily="34" charset="0"/>
              </a:rPr>
              <a:t> EN BALANCE x DÍA</a:t>
            </a:r>
            <a:endParaRPr lang="es-AR">
              <a:latin typeface="Arial" pitchFamily="34" charset="0"/>
              <a:cs typeface="Arial" pitchFamily="34" charset="0"/>
            </a:endParaRPr>
          </a:p>
        </c:rich>
      </c:tx>
      <c:layout>
        <c:manualLayout>
          <c:xMode val="edge"/>
          <c:yMode val="edge"/>
          <c:x val="0.10475514802908505"/>
          <c:y val="1.4684284416320506E-2"/>
        </c:manualLayout>
      </c:layout>
      <c:overlay val="0"/>
    </c:title>
    <c:autoTitleDeleted val="0"/>
    <c:plotArea>
      <c:layout/>
      <c:stockChart>
        <c:ser>
          <c:idx val="0"/>
          <c:order val="0"/>
          <c:tx>
            <c:strRef>
              <c:f>'Diciembre-Drone'!$C$20</c:f>
              <c:strCache>
                <c:ptCount val="1"/>
                <c:pt idx="0">
                  <c:v>Apertura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'Diciembre-Drone'!$B$21:$B$28</c:f>
              <c:strCache>
                <c:ptCount val="8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27/11/2020</c:v>
                </c:pt>
                <c:pt idx="5">
                  <c:v>30/11/2020</c:v>
                </c:pt>
                <c:pt idx="6">
                  <c:v>28/12/2020</c:v>
                </c:pt>
                <c:pt idx="7">
                  <c:v>31/12/2020</c:v>
                </c:pt>
              </c:strCache>
            </c:strRef>
          </c:cat>
          <c:val>
            <c:numRef>
              <c:f>'Diciembre-Drone'!$C$21:$C$28</c:f>
              <c:numCache>
                <c:formatCode>General</c:formatCode>
                <c:ptCount val="8"/>
                <c:pt idx="0">
                  <c:v>2261</c:v>
                </c:pt>
                <c:pt idx="1">
                  <c:v>2356.6999999999998</c:v>
                </c:pt>
                <c:pt idx="2">
                  <c:v>2463.8999999999996</c:v>
                </c:pt>
                <c:pt idx="3">
                  <c:v>2522.5999999999995</c:v>
                </c:pt>
                <c:pt idx="4">
                  <c:v>2589.2999999999993</c:v>
                </c:pt>
                <c:pt idx="5">
                  <c:v>2499.9999999999991</c:v>
                </c:pt>
                <c:pt idx="6">
                  <c:v>2627.6999999999989</c:v>
                </c:pt>
                <c:pt idx="7">
                  <c:v>2672.8999999999987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'Diciembre-Drone'!$F$20</c:f>
              <c:strCache>
                <c:ptCount val="1"/>
                <c:pt idx="0">
                  <c:v>Cierre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'Diciembre-Drone'!$B$21:$B$28</c:f>
              <c:strCache>
                <c:ptCount val="8"/>
                <c:pt idx="0">
                  <c:v>20/11/2020</c:v>
                </c:pt>
                <c:pt idx="1">
                  <c:v>23/11/2020</c:v>
                </c:pt>
                <c:pt idx="2">
                  <c:v>24/11/2020</c:v>
                </c:pt>
                <c:pt idx="3">
                  <c:v>25/11/2020</c:v>
                </c:pt>
                <c:pt idx="4">
                  <c:v>27/11/2020</c:v>
                </c:pt>
                <c:pt idx="5">
                  <c:v>30/11/2020</c:v>
                </c:pt>
                <c:pt idx="6">
                  <c:v>28/12/2020</c:v>
                </c:pt>
                <c:pt idx="7">
                  <c:v>31/12/2020</c:v>
                </c:pt>
              </c:strCache>
            </c:strRef>
          </c:cat>
          <c:val>
            <c:numRef>
              <c:f>'Diciembre-Drone'!$F$21:$F$28</c:f>
              <c:numCache>
                <c:formatCode>General</c:formatCode>
                <c:ptCount val="8"/>
                <c:pt idx="0">
                  <c:v>2356.6999999999998</c:v>
                </c:pt>
                <c:pt idx="1">
                  <c:v>2463.8999999999996</c:v>
                </c:pt>
                <c:pt idx="2">
                  <c:v>2522.5999999999995</c:v>
                </c:pt>
                <c:pt idx="3">
                  <c:v>2589.2999999999993</c:v>
                </c:pt>
                <c:pt idx="4">
                  <c:v>2499.9999999999991</c:v>
                </c:pt>
                <c:pt idx="5">
                  <c:v>2627.6999999999989</c:v>
                </c:pt>
                <c:pt idx="6">
                  <c:v>2672.8999999999987</c:v>
                </c:pt>
                <c:pt idx="7">
                  <c:v>2724.7999999999988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B050"/>
              </a:solidFill>
              <a:ln>
                <a:noFill/>
              </a:ln>
            </c:spPr>
          </c:upBars>
          <c:downBars>
            <c:spPr>
              <a:solidFill>
                <a:srgbClr val="FF0000"/>
              </a:solidFill>
              <a:ln>
                <a:noFill/>
              </a:ln>
            </c:spPr>
          </c:downBars>
        </c:upDownBars>
        <c:axId val="35481472"/>
        <c:axId val="148086784"/>
      </c:stockChart>
      <c:catAx>
        <c:axId val="35481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Días </a:t>
                </a:r>
              </a:p>
              <a:p>
                <a:pPr>
                  <a:defRPr/>
                </a:pPr>
                <a:r>
                  <a:rPr lang="es-AR"/>
                  <a:t>(Tiempo)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8086784"/>
        <c:crosses val="autoZero"/>
        <c:auto val="1"/>
        <c:lblAlgn val="ctr"/>
        <c:lblOffset val="100"/>
        <c:noMultiLvlLbl val="0"/>
      </c:catAx>
      <c:valAx>
        <c:axId val="1480867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AR"/>
                  <a:t>USD (Balance)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8147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Resultados</a:t>
            </a:r>
            <a:r>
              <a:rPr lang="en-US" baseline="0"/>
              <a:t> x Día de la semana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'Evaluación-Días'!$A$19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'Evaluación-Días'!$B$11:$F$11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'Evaluación-Días'!$B$19:$F$19</c:f>
              <c:numCache>
                <c:formatCode>General</c:formatCode>
                <c:ptCount val="5"/>
                <c:pt idx="0">
                  <c:v>-61.100000000000009</c:v>
                </c:pt>
                <c:pt idx="1">
                  <c:v>82.6</c:v>
                </c:pt>
                <c:pt idx="2">
                  <c:v>15.299999999999999</c:v>
                </c:pt>
                <c:pt idx="3">
                  <c:v>9.9999999999997868E-2</c:v>
                </c:pt>
                <c:pt idx="4">
                  <c:v>23.299999999999997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076544"/>
        <c:axId val="202079232"/>
      </c:barChart>
      <c:catAx>
        <c:axId val="202076544"/>
        <c:scaling>
          <c:orientation val="minMax"/>
        </c:scaling>
        <c:delete val="0"/>
        <c:axPos val="b"/>
        <c:majorTickMark val="out"/>
        <c:minorTickMark val="none"/>
        <c:tickLblPos val="low"/>
        <c:crossAx val="202079232"/>
        <c:crosses val="autoZero"/>
        <c:auto val="1"/>
        <c:lblAlgn val="ctr"/>
        <c:lblOffset val="100"/>
        <c:noMultiLvlLbl val="0"/>
      </c:catAx>
      <c:valAx>
        <c:axId val="2020792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AR"/>
                  <a:t>Beneficio</a:t>
                </a:r>
                <a:r>
                  <a:rPr lang="es-AR" baseline="0"/>
                  <a:t> en USD</a:t>
                </a:r>
                <a:endParaRPr lang="es-A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7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7</xdr:row>
      <xdr:rowOff>180976</xdr:rowOff>
    </xdr:from>
    <xdr:to>
      <xdr:col>13</xdr:col>
      <xdr:colOff>142875</xdr:colOff>
      <xdr:row>26</xdr:row>
      <xdr:rowOff>47626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37</xdr:row>
      <xdr:rowOff>76200</xdr:rowOff>
    </xdr:from>
    <xdr:to>
      <xdr:col>13</xdr:col>
      <xdr:colOff>381000</xdr:colOff>
      <xdr:row>51</xdr:row>
      <xdr:rowOff>152400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5</xdr:row>
      <xdr:rowOff>152400</xdr:rowOff>
    </xdr:from>
    <xdr:to>
      <xdr:col>12</xdr:col>
      <xdr:colOff>409575</xdr:colOff>
      <xdr:row>26</xdr:row>
      <xdr:rowOff>47626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9</xdr:row>
      <xdr:rowOff>57150</xdr:rowOff>
    </xdr:from>
    <xdr:to>
      <xdr:col>12</xdr:col>
      <xdr:colOff>381000</xdr:colOff>
      <xdr:row>31</xdr:row>
      <xdr:rowOff>180976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</xdr:row>
      <xdr:rowOff>76200</xdr:rowOff>
    </xdr:from>
    <xdr:to>
      <xdr:col>13</xdr:col>
      <xdr:colOff>381000</xdr:colOff>
      <xdr:row>22</xdr:row>
      <xdr:rowOff>152400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topLeftCell="A31" workbookViewId="0">
      <selection activeCell="F51" sqref="F51"/>
    </sheetView>
  </sheetViews>
  <sheetFormatPr baseColWidth="10" defaultRowHeight="15" x14ac:dyDescent="0.25"/>
  <cols>
    <col min="4" max="4" width="10.28515625" customWidth="1"/>
    <col min="5" max="5" width="16.28515625" customWidth="1"/>
  </cols>
  <sheetData>
    <row r="4" spans="2:5" x14ac:dyDescent="0.25">
      <c r="B4" t="s">
        <v>4</v>
      </c>
      <c r="C4" t="s">
        <v>5</v>
      </c>
      <c r="D4">
        <v>2000</v>
      </c>
    </row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x14ac:dyDescent="0.25">
      <c r="B8">
        <v>1</v>
      </c>
      <c r="C8">
        <v>25</v>
      </c>
      <c r="D8">
        <f>D4</f>
        <v>2000</v>
      </c>
      <c r="E8">
        <f>D4+C8</f>
        <v>2025</v>
      </c>
    </row>
    <row r="9" spans="2:5" x14ac:dyDescent="0.25">
      <c r="B9">
        <v>2</v>
      </c>
      <c r="C9">
        <v>1</v>
      </c>
      <c r="D9">
        <f>E8</f>
        <v>2025</v>
      </c>
      <c r="E9">
        <f>D9+C9</f>
        <v>2026</v>
      </c>
    </row>
    <row r="10" spans="2:5" x14ac:dyDescent="0.25">
      <c r="B10">
        <v>3</v>
      </c>
      <c r="C10">
        <v>-8</v>
      </c>
      <c r="D10">
        <f>E9</f>
        <v>2026</v>
      </c>
      <c r="E10">
        <f>D10+C10</f>
        <v>2018</v>
      </c>
    </row>
    <row r="11" spans="2:5" x14ac:dyDescent="0.25">
      <c r="B11">
        <v>4</v>
      </c>
      <c r="C11">
        <v>30</v>
      </c>
      <c r="D11">
        <f>E10</f>
        <v>2018</v>
      </c>
      <c r="E11">
        <f>D11+C11</f>
        <v>2048</v>
      </c>
    </row>
    <row r="12" spans="2:5" x14ac:dyDescent="0.25">
      <c r="B12">
        <v>5</v>
      </c>
      <c r="C12">
        <v>19</v>
      </c>
      <c r="D12">
        <f>E11</f>
        <v>2048</v>
      </c>
      <c r="E12">
        <f>D12+C12</f>
        <v>2067</v>
      </c>
    </row>
    <row r="13" spans="2:5" x14ac:dyDescent="0.25">
      <c r="B13">
        <v>6</v>
      </c>
      <c r="C13">
        <v>16</v>
      </c>
      <c r="D13">
        <f>E12</f>
        <v>2067</v>
      </c>
      <c r="E13">
        <f>D13+C13</f>
        <v>2083</v>
      </c>
    </row>
    <row r="18" spans="2:7" x14ac:dyDescent="0.25">
      <c r="B18" t="s">
        <v>0</v>
      </c>
      <c r="C18" t="s">
        <v>9</v>
      </c>
      <c r="D18" t="s">
        <v>6</v>
      </c>
      <c r="E18" t="s">
        <v>7</v>
      </c>
      <c r="F18" t="s">
        <v>8</v>
      </c>
    </row>
    <row r="19" spans="2:7" x14ac:dyDescent="0.25">
      <c r="B19" t="s">
        <v>10</v>
      </c>
      <c r="C19">
        <f>D19</f>
        <v>2000</v>
      </c>
      <c r="D19">
        <f>D4</f>
        <v>2000</v>
      </c>
      <c r="E19">
        <f t="shared" ref="E19:E24" si="0">F19</f>
        <v>2025</v>
      </c>
      <c r="F19">
        <f t="shared" ref="F19:F24" si="1">E8</f>
        <v>2025</v>
      </c>
    </row>
    <row r="20" spans="2:7" x14ac:dyDescent="0.25">
      <c r="B20" t="s">
        <v>11</v>
      </c>
      <c r="C20">
        <f>D20</f>
        <v>2025</v>
      </c>
      <c r="D20">
        <f>D9</f>
        <v>2025</v>
      </c>
      <c r="E20">
        <f t="shared" si="0"/>
        <v>2026</v>
      </c>
      <c r="F20">
        <f t="shared" si="1"/>
        <v>2026</v>
      </c>
    </row>
    <row r="21" spans="2:7" x14ac:dyDescent="0.25">
      <c r="B21" t="s">
        <v>12</v>
      </c>
      <c r="C21">
        <f t="shared" ref="C21:C24" si="2">D21</f>
        <v>2026</v>
      </c>
      <c r="D21">
        <f>D10</f>
        <v>2026</v>
      </c>
      <c r="E21">
        <f t="shared" si="0"/>
        <v>2018</v>
      </c>
      <c r="F21">
        <f t="shared" si="1"/>
        <v>2018</v>
      </c>
    </row>
    <row r="22" spans="2:7" x14ac:dyDescent="0.25">
      <c r="B22" t="s">
        <v>13</v>
      </c>
      <c r="C22">
        <f t="shared" si="2"/>
        <v>2018</v>
      </c>
      <c r="D22">
        <f>D11</f>
        <v>2018</v>
      </c>
      <c r="E22">
        <f t="shared" si="0"/>
        <v>2048</v>
      </c>
      <c r="F22">
        <f t="shared" si="1"/>
        <v>2048</v>
      </c>
    </row>
    <row r="23" spans="2:7" x14ac:dyDescent="0.25">
      <c r="B23" t="s">
        <v>14</v>
      </c>
      <c r="C23">
        <f t="shared" si="2"/>
        <v>2048</v>
      </c>
      <c r="D23">
        <f>D12</f>
        <v>2048</v>
      </c>
      <c r="E23">
        <f t="shared" si="0"/>
        <v>2067</v>
      </c>
      <c r="F23">
        <f t="shared" si="1"/>
        <v>2067</v>
      </c>
    </row>
    <row r="24" spans="2:7" x14ac:dyDescent="0.25">
      <c r="B24" t="s">
        <v>15</v>
      </c>
      <c r="C24">
        <f t="shared" si="2"/>
        <v>2067</v>
      </c>
      <c r="D24">
        <f>D13</f>
        <v>2067</v>
      </c>
      <c r="E24">
        <f t="shared" si="0"/>
        <v>2083</v>
      </c>
      <c r="F24">
        <f t="shared" si="1"/>
        <v>2083</v>
      </c>
    </row>
    <row r="25" spans="2:7" x14ac:dyDescent="0.25">
      <c r="B25" t="s">
        <v>16</v>
      </c>
      <c r="C25">
        <v>2083</v>
      </c>
      <c r="D25">
        <v>2083</v>
      </c>
      <c r="E25">
        <v>2066</v>
      </c>
      <c r="F25">
        <v>2066</v>
      </c>
    </row>
    <row r="30" spans="2:7" x14ac:dyDescent="0.25">
      <c r="B30" t="s">
        <v>19</v>
      </c>
    </row>
    <row r="32" spans="2:7" x14ac:dyDescent="0.25">
      <c r="B32" t="s">
        <v>17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</row>
    <row r="33" spans="1:7" x14ac:dyDescent="0.25">
      <c r="B33" t="s">
        <v>10</v>
      </c>
      <c r="C33">
        <v>25</v>
      </c>
    </row>
    <row r="34" spans="1:7" x14ac:dyDescent="0.25">
      <c r="B34" t="s">
        <v>11</v>
      </c>
      <c r="D34">
        <v>1</v>
      </c>
    </row>
    <row r="35" spans="1:7" x14ac:dyDescent="0.25">
      <c r="B35" t="s">
        <v>12</v>
      </c>
      <c r="E35">
        <v>-8</v>
      </c>
    </row>
    <row r="36" spans="1:7" x14ac:dyDescent="0.25">
      <c r="B36" t="s">
        <v>13</v>
      </c>
      <c r="F36">
        <v>30</v>
      </c>
    </row>
    <row r="37" spans="1:7" x14ac:dyDescent="0.25">
      <c r="B37" t="s">
        <v>14</v>
      </c>
      <c r="G37">
        <v>19</v>
      </c>
    </row>
    <row r="38" spans="1:7" x14ac:dyDescent="0.25">
      <c r="B38" t="s">
        <v>15</v>
      </c>
      <c r="C38">
        <v>16</v>
      </c>
    </row>
    <row r="39" spans="1:7" x14ac:dyDescent="0.25">
      <c r="B39" t="s">
        <v>16</v>
      </c>
    </row>
    <row r="40" spans="1:7" x14ac:dyDescent="0.25">
      <c r="C40">
        <f>SUM(C33:C38)</f>
        <v>41</v>
      </c>
      <c r="D40">
        <f>SUM(D34:D37)</f>
        <v>1</v>
      </c>
      <c r="E40">
        <f>SUM(E35:E39)</f>
        <v>-8</v>
      </c>
      <c r="F40">
        <f>SUM(F36:F39)</f>
        <v>30</v>
      </c>
      <c r="G40">
        <f>SUM(G37:G39)</f>
        <v>19</v>
      </c>
    </row>
    <row r="42" spans="1:7" x14ac:dyDescent="0.25">
      <c r="B42" t="s">
        <v>25</v>
      </c>
    </row>
    <row r="45" spans="1:7" x14ac:dyDescent="0.25">
      <c r="A45" t="s">
        <v>26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</row>
    <row r="46" spans="1:7" x14ac:dyDescent="0.25">
      <c r="A46">
        <v>1</v>
      </c>
      <c r="B46">
        <v>25</v>
      </c>
      <c r="C46">
        <v>1</v>
      </c>
      <c r="D46">
        <v>-8</v>
      </c>
      <c r="E46">
        <v>30</v>
      </c>
      <c r="F46">
        <v>19</v>
      </c>
    </row>
    <row r="47" spans="1:7" x14ac:dyDescent="0.25">
      <c r="A47">
        <v>2</v>
      </c>
      <c r="B47">
        <v>16</v>
      </c>
      <c r="C47">
        <v>5</v>
      </c>
      <c r="D47">
        <v>3</v>
      </c>
      <c r="E47">
        <v>2</v>
      </c>
      <c r="F47">
        <v>12</v>
      </c>
    </row>
    <row r="48" spans="1:7" x14ac:dyDescent="0.25">
      <c r="A48" t="s">
        <v>27</v>
      </c>
      <c r="B48">
        <f>SUM(B46:B47)</f>
        <v>41</v>
      </c>
      <c r="C48">
        <f>SUM(C46:C47)</f>
        <v>6</v>
      </c>
      <c r="D48">
        <f>SUM(D46:D47)</f>
        <v>-5</v>
      </c>
      <c r="E48">
        <f>SUM(E46:E47)</f>
        <v>32</v>
      </c>
      <c r="F48">
        <f>SUM(F46:F47)</f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opLeftCell="A7" workbookViewId="0">
      <selection activeCell="E27" sqref="E27"/>
    </sheetView>
  </sheetViews>
  <sheetFormatPr baseColWidth="10" defaultRowHeight="15" x14ac:dyDescent="0.25"/>
  <cols>
    <col min="4" max="4" width="10.28515625" customWidth="1"/>
    <col min="5" max="5" width="16.28515625" customWidth="1"/>
  </cols>
  <sheetData>
    <row r="4" spans="2:5" x14ac:dyDescent="0.25">
      <c r="B4" t="s">
        <v>4</v>
      </c>
      <c r="C4" t="s">
        <v>5</v>
      </c>
      <c r="D4">
        <v>2000</v>
      </c>
    </row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x14ac:dyDescent="0.25">
      <c r="B8">
        <v>1</v>
      </c>
      <c r="C8">
        <v>13</v>
      </c>
      <c r="D8">
        <f>D4</f>
        <v>2000</v>
      </c>
      <c r="E8">
        <f>D4+C8</f>
        <v>2013</v>
      </c>
    </row>
    <row r="9" spans="2:5" x14ac:dyDescent="0.25">
      <c r="B9">
        <v>2</v>
      </c>
      <c r="C9">
        <v>43</v>
      </c>
      <c r="D9">
        <f>E8</f>
        <v>2013</v>
      </c>
      <c r="E9">
        <f>D9+C9</f>
        <v>2056</v>
      </c>
    </row>
    <row r="10" spans="2:5" x14ac:dyDescent="0.25">
      <c r="B10">
        <v>3</v>
      </c>
      <c r="C10">
        <v>29</v>
      </c>
      <c r="D10">
        <f>E9</f>
        <v>2056</v>
      </c>
      <c r="E10">
        <f>D10+C10</f>
        <v>2085</v>
      </c>
    </row>
    <row r="11" spans="2:5" x14ac:dyDescent="0.25">
      <c r="B11">
        <v>4</v>
      </c>
      <c r="C11">
        <v>8</v>
      </c>
      <c r="D11">
        <f>E10</f>
        <v>2085</v>
      </c>
      <c r="E11">
        <f>D11+C11</f>
        <v>2093</v>
      </c>
    </row>
    <row r="12" spans="2:5" x14ac:dyDescent="0.25">
      <c r="B12">
        <v>5</v>
      </c>
      <c r="C12">
        <v>9</v>
      </c>
      <c r="D12">
        <f>E11</f>
        <v>2093</v>
      </c>
      <c r="E12">
        <f>D12+C12</f>
        <v>2102</v>
      </c>
    </row>
    <row r="13" spans="2:5" x14ac:dyDescent="0.25">
      <c r="B13">
        <v>6</v>
      </c>
      <c r="C13">
        <f>-42</f>
        <v>-42</v>
      </c>
      <c r="D13">
        <f>E12</f>
        <v>2102</v>
      </c>
      <c r="E13">
        <f>D13+C13</f>
        <v>2060</v>
      </c>
    </row>
    <row r="18" spans="1:6" x14ac:dyDescent="0.25">
      <c r="A18" t="s">
        <v>18</v>
      </c>
      <c r="B18" t="s">
        <v>17</v>
      </c>
      <c r="C18" t="s">
        <v>9</v>
      </c>
      <c r="D18" t="s">
        <v>6</v>
      </c>
      <c r="E18" t="s">
        <v>7</v>
      </c>
      <c r="F18" t="s">
        <v>8</v>
      </c>
    </row>
    <row r="19" spans="1:6" x14ac:dyDescent="0.25">
      <c r="B19" t="s">
        <v>10</v>
      </c>
      <c r="C19">
        <f>D19</f>
        <v>2000</v>
      </c>
      <c r="D19">
        <f>D4</f>
        <v>2000</v>
      </c>
      <c r="E19">
        <f t="shared" ref="E19:E23" si="0">F19</f>
        <v>2013</v>
      </c>
      <c r="F19">
        <f t="shared" ref="F19:F23" si="1">E8</f>
        <v>2013</v>
      </c>
    </row>
    <row r="20" spans="1:6" x14ac:dyDescent="0.25">
      <c r="B20" t="s">
        <v>11</v>
      </c>
      <c r="C20">
        <f>D20</f>
        <v>2013</v>
      </c>
      <c r="D20">
        <f>D9</f>
        <v>2013</v>
      </c>
      <c r="E20">
        <f t="shared" si="0"/>
        <v>2056</v>
      </c>
      <c r="F20">
        <f t="shared" si="1"/>
        <v>2056</v>
      </c>
    </row>
    <row r="21" spans="1:6" x14ac:dyDescent="0.25">
      <c r="B21" t="s">
        <v>12</v>
      </c>
      <c r="C21">
        <f t="shared" ref="C21:C23" si="2">D21</f>
        <v>2056</v>
      </c>
      <c r="D21">
        <f>D10</f>
        <v>2056</v>
      </c>
      <c r="E21">
        <f t="shared" si="0"/>
        <v>2085</v>
      </c>
      <c r="F21">
        <f t="shared" si="1"/>
        <v>2085</v>
      </c>
    </row>
    <row r="22" spans="1:6" x14ac:dyDescent="0.25">
      <c r="B22" t="s">
        <v>13</v>
      </c>
      <c r="C22">
        <f t="shared" si="2"/>
        <v>2085</v>
      </c>
      <c r="D22">
        <f>D11</f>
        <v>2085</v>
      </c>
      <c r="E22">
        <f t="shared" si="0"/>
        <v>2093</v>
      </c>
      <c r="F22">
        <f t="shared" si="1"/>
        <v>2093</v>
      </c>
    </row>
    <row r="23" spans="1:6" x14ac:dyDescent="0.25">
      <c r="B23" t="s">
        <v>15</v>
      </c>
      <c r="C23">
        <f t="shared" si="2"/>
        <v>2093</v>
      </c>
      <c r="D23">
        <f>D12</f>
        <v>2093</v>
      </c>
      <c r="E23">
        <f t="shared" si="0"/>
        <v>2102</v>
      </c>
      <c r="F23">
        <f t="shared" si="1"/>
        <v>2102</v>
      </c>
    </row>
    <row r="24" spans="1:6" x14ac:dyDescent="0.25">
      <c r="B24" t="s">
        <v>16</v>
      </c>
      <c r="C24">
        <v>2083</v>
      </c>
      <c r="D24">
        <v>2083</v>
      </c>
      <c r="E24">
        <v>2066</v>
      </c>
      <c r="F24">
        <v>2066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9" workbookViewId="0">
      <selection activeCell="N26" sqref="N26"/>
    </sheetView>
  </sheetViews>
  <sheetFormatPr baseColWidth="10" defaultRowHeight="15" x14ac:dyDescent="0.25"/>
  <cols>
    <col min="4" max="4" width="14.140625" customWidth="1"/>
    <col min="5" max="5" width="16.28515625" customWidth="1"/>
  </cols>
  <sheetData>
    <row r="1" spans="2:14" ht="15.75" thickBot="1" x14ac:dyDescent="0.3"/>
    <row r="2" spans="2:14" ht="15.75" thickBot="1" x14ac:dyDescent="0.3">
      <c r="N2" s="8">
        <v>96.499999999999801</v>
      </c>
    </row>
    <row r="3" spans="2:14" ht="15.75" thickBot="1" x14ac:dyDescent="0.3">
      <c r="N3" s="8">
        <v>108.00000000000068</v>
      </c>
    </row>
    <row r="4" spans="2:14" ht="15.75" thickBot="1" x14ac:dyDescent="0.3">
      <c r="B4" t="s">
        <v>4</v>
      </c>
      <c r="C4" t="s">
        <v>5</v>
      </c>
      <c r="D4">
        <v>2261</v>
      </c>
      <c r="N4" s="8">
        <v>59.500000000000455</v>
      </c>
    </row>
    <row r="5" spans="2:14" ht="15.75" thickBot="1" x14ac:dyDescent="0.3">
      <c r="N5" s="8">
        <v>67.5</v>
      </c>
    </row>
    <row r="6" spans="2:14" ht="15.75" thickBot="1" x14ac:dyDescent="0.3">
      <c r="N6" s="8">
        <v>-88.500000000000227</v>
      </c>
    </row>
    <row r="7" spans="2:14" ht="15.75" thickBot="1" x14ac:dyDescent="0.3">
      <c r="B7" t="s">
        <v>0</v>
      </c>
      <c r="C7" t="s">
        <v>1</v>
      </c>
      <c r="D7" t="s">
        <v>2</v>
      </c>
      <c r="E7" t="s">
        <v>3</v>
      </c>
      <c r="N7" s="8">
        <v>128.50000000000023</v>
      </c>
    </row>
    <row r="8" spans="2:14" ht="15.75" thickBot="1" x14ac:dyDescent="0.3">
      <c r="B8">
        <v>1</v>
      </c>
      <c r="C8">
        <f>96.5-0.8</f>
        <v>95.7</v>
      </c>
      <c r="D8">
        <f>D4</f>
        <v>2261</v>
      </c>
      <c r="E8">
        <f>D4+C8</f>
        <v>2356.6999999999998</v>
      </c>
      <c r="N8" s="8">
        <v>46.000000000000227</v>
      </c>
    </row>
    <row r="9" spans="2:14" ht="15.75" thickBot="1" x14ac:dyDescent="0.3">
      <c r="B9">
        <v>2</v>
      </c>
      <c r="C9">
        <f>108-0.8</f>
        <v>107.2</v>
      </c>
      <c r="D9">
        <f>E8</f>
        <v>2356.6999999999998</v>
      </c>
      <c r="E9">
        <f>D9+C9</f>
        <v>2463.8999999999996</v>
      </c>
      <c r="N9" s="8">
        <v>40.499999999999545</v>
      </c>
    </row>
    <row r="10" spans="2:14" ht="15.75" thickBot="1" x14ac:dyDescent="0.3">
      <c r="B10">
        <v>3</v>
      </c>
      <c r="C10">
        <f>59.5-0.8</f>
        <v>58.7</v>
      </c>
      <c r="D10">
        <f>E9</f>
        <v>2463.8999999999996</v>
      </c>
      <c r="E10">
        <f>D10+C10</f>
        <v>2522.5999999999995</v>
      </c>
      <c r="N10" s="8">
        <v>13.0000000000007</v>
      </c>
    </row>
    <row r="11" spans="2:14" x14ac:dyDescent="0.25">
      <c r="B11">
        <v>4</v>
      </c>
      <c r="C11">
        <f>67.5-0.8</f>
        <v>66.7</v>
      </c>
      <c r="D11">
        <f>E10</f>
        <v>2522.5999999999995</v>
      </c>
      <c r="E11">
        <f>D11+C11</f>
        <v>2589.2999999999993</v>
      </c>
    </row>
    <row r="12" spans="2:14" x14ac:dyDescent="0.25">
      <c r="B12">
        <v>5</v>
      </c>
      <c r="C12">
        <f>-88.5-0.8</f>
        <v>-89.3</v>
      </c>
      <c r="D12">
        <f>E11</f>
        <v>2589.2999999999993</v>
      </c>
      <c r="E12">
        <f>D12+C12</f>
        <v>2499.9999999999991</v>
      </c>
    </row>
    <row r="13" spans="2:14" x14ac:dyDescent="0.25">
      <c r="B13">
        <v>6</v>
      </c>
      <c r="C13">
        <f>128.5-0.8</f>
        <v>127.7</v>
      </c>
      <c r="D13">
        <f>E12</f>
        <v>2499.9999999999991</v>
      </c>
      <c r="E13">
        <f>D13+C13</f>
        <v>2627.6999999999989</v>
      </c>
    </row>
    <row r="14" spans="2:14" x14ac:dyDescent="0.25">
      <c r="B14">
        <v>7</v>
      </c>
      <c r="C14">
        <f>46-0.8</f>
        <v>45.2</v>
      </c>
      <c r="D14">
        <f>E13</f>
        <v>2627.6999999999989</v>
      </c>
      <c r="E14">
        <f>D14+C14</f>
        <v>2672.8999999999987</v>
      </c>
    </row>
    <row r="15" spans="2:14" x14ac:dyDescent="0.25">
      <c r="B15">
        <v>8</v>
      </c>
      <c r="C15">
        <f>51.9</f>
        <v>51.9</v>
      </c>
      <c r="D15">
        <f>E14</f>
        <v>2672.8999999999987</v>
      </c>
      <c r="E15">
        <f t="shared" ref="E15:E16" si="0">D15+C15</f>
        <v>2724.7999999999988</v>
      </c>
    </row>
    <row r="20" spans="1:6" x14ac:dyDescent="0.25">
      <c r="A20" t="s">
        <v>18</v>
      </c>
      <c r="B20" t="s">
        <v>17</v>
      </c>
      <c r="C20" t="s">
        <v>9</v>
      </c>
      <c r="D20" t="s">
        <v>6</v>
      </c>
      <c r="E20" t="s">
        <v>7</v>
      </c>
      <c r="F20" t="s">
        <v>8</v>
      </c>
    </row>
    <row r="21" spans="1:6" x14ac:dyDescent="0.25">
      <c r="B21" t="s">
        <v>10</v>
      </c>
      <c r="C21">
        <f>D21</f>
        <v>2261</v>
      </c>
      <c r="D21">
        <f>D4</f>
        <v>2261</v>
      </c>
      <c r="E21">
        <f t="shared" ref="E21:E25" si="1">F21</f>
        <v>2356.6999999999998</v>
      </c>
      <c r="F21">
        <f>E8</f>
        <v>2356.6999999999998</v>
      </c>
    </row>
    <row r="22" spans="1:6" x14ac:dyDescent="0.25">
      <c r="B22" t="s">
        <v>11</v>
      </c>
      <c r="C22">
        <f>D22</f>
        <v>2356.6999999999998</v>
      </c>
      <c r="D22">
        <f>D9</f>
        <v>2356.6999999999998</v>
      </c>
      <c r="E22">
        <f t="shared" si="1"/>
        <v>2463.8999999999996</v>
      </c>
      <c r="F22">
        <f>E9</f>
        <v>2463.8999999999996</v>
      </c>
    </row>
    <row r="23" spans="1:6" x14ac:dyDescent="0.25">
      <c r="B23" t="s">
        <v>12</v>
      </c>
      <c r="C23">
        <f t="shared" ref="C23:C29" si="2">D23</f>
        <v>2463.8999999999996</v>
      </c>
      <c r="D23">
        <f>D10</f>
        <v>2463.8999999999996</v>
      </c>
      <c r="E23">
        <f t="shared" si="1"/>
        <v>2522.5999999999995</v>
      </c>
      <c r="F23">
        <f>E10</f>
        <v>2522.5999999999995</v>
      </c>
    </row>
    <row r="24" spans="1:6" x14ac:dyDescent="0.25">
      <c r="B24" t="s">
        <v>13</v>
      </c>
      <c r="C24">
        <f t="shared" si="2"/>
        <v>2522.5999999999995</v>
      </c>
      <c r="D24">
        <f>D11</f>
        <v>2522.5999999999995</v>
      </c>
      <c r="E24">
        <f t="shared" si="1"/>
        <v>2589.2999999999993</v>
      </c>
      <c r="F24">
        <f>E11</f>
        <v>2589.2999999999993</v>
      </c>
    </row>
    <row r="25" spans="1:6" x14ac:dyDescent="0.25">
      <c r="B25" t="s">
        <v>15</v>
      </c>
      <c r="C25">
        <f t="shared" si="2"/>
        <v>2589.2999999999993</v>
      </c>
      <c r="D25">
        <f>D12</f>
        <v>2589.2999999999993</v>
      </c>
      <c r="E25">
        <f t="shared" si="1"/>
        <v>2499.9999999999991</v>
      </c>
      <c r="F25">
        <f>E12</f>
        <v>2499.9999999999991</v>
      </c>
    </row>
    <row r="26" spans="1:6" x14ac:dyDescent="0.25">
      <c r="B26" t="s">
        <v>16</v>
      </c>
      <c r="C26">
        <f t="shared" si="2"/>
        <v>2499.9999999999991</v>
      </c>
      <c r="D26">
        <f>D13</f>
        <v>2499.9999999999991</v>
      </c>
      <c r="E26">
        <v>2066</v>
      </c>
      <c r="F26">
        <f t="shared" ref="F26:F29" si="3">E13</f>
        <v>2627.6999999999989</v>
      </c>
    </row>
    <row r="27" spans="1:6" x14ac:dyDescent="0.25">
      <c r="B27" t="s">
        <v>47</v>
      </c>
      <c r="C27">
        <f t="shared" si="2"/>
        <v>2627.6999999999989</v>
      </c>
      <c r="D27">
        <f>D14</f>
        <v>2627.6999999999989</v>
      </c>
      <c r="E27">
        <f>E14</f>
        <v>2672.8999999999987</v>
      </c>
      <c r="F27">
        <f t="shared" si="3"/>
        <v>2672.8999999999987</v>
      </c>
    </row>
    <row r="28" spans="1:6" x14ac:dyDescent="0.25">
      <c r="B28" t="s">
        <v>48</v>
      </c>
      <c r="C28">
        <f t="shared" si="2"/>
        <v>2672.8999999999987</v>
      </c>
      <c r="D28">
        <f>D15</f>
        <v>2672.8999999999987</v>
      </c>
      <c r="E28">
        <f>E15</f>
        <v>2724.7999999999988</v>
      </c>
      <c r="F28">
        <f t="shared" si="3"/>
        <v>2724.7999999999988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19"/>
  <sheetViews>
    <sheetView topLeftCell="A4" workbookViewId="0">
      <selection activeCell="P21" sqref="P21"/>
    </sheetView>
  </sheetViews>
  <sheetFormatPr baseColWidth="10" defaultRowHeight="15" x14ac:dyDescent="0.25"/>
  <cols>
    <col min="4" max="4" width="10.28515625" customWidth="1"/>
    <col min="5" max="5" width="13" customWidth="1"/>
  </cols>
  <sheetData>
    <row r="11" spans="1:6" x14ac:dyDescent="0.25">
      <c r="A11" s="1" t="s">
        <v>26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 x14ac:dyDescent="0.25">
      <c r="A12">
        <v>1</v>
      </c>
      <c r="F12">
        <v>12.7</v>
      </c>
    </row>
    <row r="13" spans="1:6" x14ac:dyDescent="0.25">
      <c r="A13">
        <v>2</v>
      </c>
      <c r="B13">
        <v>29.2</v>
      </c>
      <c r="C13">
        <v>43.4</v>
      </c>
      <c r="D13">
        <v>7.7</v>
      </c>
      <c r="F13">
        <v>8.6999999999999993</v>
      </c>
    </row>
    <row r="14" spans="1:6" x14ac:dyDescent="0.25">
      <c r="A14">
        <v>3</v>
      </c>
      <c r="B14">
        <v>-41.6</v>
      </c>
      <c r="C14">
        <v>18.3</v>
      </c>
      <c r="D14">
        <v>-0.3</v>
      </c>
      <c r="E14">
        <v>-47.2</v>
      </c>
      <c r="F14">
        <v>-0.3</v>
      </c>
    </row>
    <row r="15" spans="1:6" x14ac:dyDescent="0.25">
      <c r="A15">
        <v>4</v>
      </c>
      <c r="D15">
        <v>14</v>
      </c>
      <c r="E15">
        <v>26.1</v>
      </c>
      <c r="F15">
        <v>-14.5</v>
      </c>
    </row>
    <row r="16" spans="1:6" x14ac:dyDescent="0.25">
      <c r="A16">
        <v>5</v>
      </c>
      <c r="B16">
        <v>-48.7</v>
      </c>
      <c r="C16">
        <v>20.9</v>
      </c>
      <c r="D16">
        <v>-6.1</v>
      </c>
      <c r="E16">
        <v>21.2</v>
      </c>
      <c r="F16">
        <v>16.7</v>
      </c>
    </row>
    <row r="17" spans="1:6" x14ac:dyDescent="0.25">
      <c r="A17">
        <v>6</v>
      </c>
    </row>
    <row r="18" spans="1:6" x14ac:dyDescent="0.25">
      <c r="A18">
        <v>7</v>
      </c>
    </row>
    <row r="19" spans="1:6" x14ac:dyDescent="0.25">
      <c r="A19" t="s">
        <v>27</v>
      </c>
      <c r="B19">
        <f>SUM(B12:B18)</f>
        <v>-61.100000000000009</v>
      </c>
      <c r="C19">
        <f>SUM(C12:C18)</f>
        <v>82.6</v>
      </c>
      <c r="D19">
        <f>SUM(D12:D18)</f>
        <v>15.299999999999999</v>
      </c>
      <c r="E19">
        <f>SUM(E12:E18)</f>
        <v>9.9999999999997868E-2</v>
      </c>
      <c r="F19">
        <f>SUM(F12:F18)</f>
        <v>23.299999999999997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opLeftCell="A25" workbookViewId="0">
      <selection activeCell="M31" sqref="M31"/>
    </sheetView>
  </sheetViews>
  <sheetFormatPr baseColWidth="10" defaultRowHeight="15" x14ac:dyDescent="0.25"/>
  <sheetData>
    <row r="2" spans="1:8" x14ac:dyDescent="0.25">
      <c r="A2" s="1" t="s">
        <v>28</v>
      </c>
      <c r="B2" s="1" t="s">
        <v>17</v>
      </c>
      <c r="C2" t="s">
        <v>34</v>
      </c>
      <c r="D2" t="s">
        <v>35</v>
      </c>
      <c r="E2" t="s">
        <v>29</v>
      </c>
    </row>
    <row r="3" spans="1:8" x14ac:dyDescent="0.25">
      <c r="A3" s="1">
        <v>1</v>
      </c>
      <c r="B3" s="1"/>
      <c r="C3" s="1"/>
      <c r="D3">
        <v>13.7</v>
      </c>
      <c r="E3">
        <v>1</v>
      </c>
    </row>
    <row r="4" spans="1:8" x14ac:dyDescent="0.25">
      <c r="A4" s="1">
        <v>2</v>
      </c>
      <c r="B4" s="1"/>
      <c r="C4">
        <v>-1</v>
      </c>
      <c r="E4">
        <v>0</v>
      </c>
    </row>
    <row r="5" spans="1:8" x14ac:dyDescent="0.25">
      <c r="A5" s="1">
        <v>3</v>
      </c>
      <c r="B5" s="1"/>
      <c r="C5" s="1"/>
      <c r="D5">
        <v>29.2</v>
      </c>
      <c r="E5">
        <v>1</v>
      </c>
    </row>
    <row r="6" spans="1:8" x14ac:dyDescent="0.25">
      <c r="A6" s="1">
        <v>4</v>
      </c>
      <c r="B6" s="1"/>
      <c r="C6" s="1"/>
      <c r="D6">
        <v>29.2</v>
      </c>
      <c r="E6">
        <v>1</v>
      </c>
    </row>
    <row r="7" spans="1:8" x14ac:dyDescent="0.25">
      <c r="A7" s="1">
        <v>5</v>
      </c>
      <c r="B7" s="1"/>
      <c r="C7" s="1"/>
      <c r="D7">
        <v>14.2</v>
      </c>
      <c r="E7">
        <v>1</v>
      </c>
    </row>
    <row r="8" spans="1:8" x14ac:dyDescent="0.25">
      <c r="A8" s="1">
        <v>6</v>
      </c>
      <c r="B8" s="1"/>
      <c r="C8" s="1"/>
      <c r="D8">
        <v>7.7</v>
      </c>
      <c r="E8">
        <v>1</v>
      </c>
    </row>
    <row r="9" spans="1:8" x14ac:dyDescent="0.25">
      <c r="A9" s="1">
        <v>7</v>
      </c>
      <c r="B9" s="2"/>
      <c r="C9" s="1"/>
      <c r="D9">
        <v>8.6999999999999993</v>
      </c>
      <c r="E9">
        <v>1</v>
      </c>
    </row>
    <row r="10" spans="1:8" x14ac:dyDescent="0.25">
      <c r="A10" s="1">
        <v>8</v>
      </c>
      <c r="B10" s="2"/>
      <c r="C10">
        <v>-15.8</v>
      </c>
      <c r="E10">
        <v>0</v>
      </c>
    </row>
    <row r="11" spans="1:8" x14ac:dyDescent="0.25">
      <c r="A11" s="1">
        <v>9</v>
      </c>
      <c r="B11" s="2"/>
      <c r="C11">
        <v>-25.8</v>
      </c>
      <c r="E11">
        <v>0</v>
      </c>
    </row>
    <row r="12" spans="1:8" x14ac:dyDescent="0.25">
      <c r="A12" s="1">
        <v>10</v>
      </c>
      <c r="B12" s="2"/>
      <c r="C12" s="1"/>
      <c r="D12">
        <v>25.2</v>
      </c>
      <c r="E12">
        <v>1</v>
      </c>
    </row>
    <row r="13" spans="1:8" x14ac:dyDescent="0.25">
      <c r="A13" s="1">
        <v>11</v>
      </c>
      <c r="B13" s="2"/>
      <c r="C13">
        <v>-15.8</v>
      </c>
      <c r="E13">
        <v>0</v>
      </c>
    </row>
    <row r="14" spans="1:8" x14ac:dyDescent="0.25">
      <c r="A14" s="1">
        <v>12</v>
      </c>
      <c r="B14" s="1"/>
      <c r="C14" s="1"/>
      <c r="D14">
        <v>8.6999999999999993</v>
      </c>
      <c r="E14">
        <v>1</v>
      </c>
    </row>
    <row r="15" spans="1:8" x14ac:dyDescent="0.25">
      <c r="A15" s="1">
        <v>13</v>
      </c>
      <c r="B15" s="1"/>
      <c r="C15" s="1"/>
      <c r="D15">
        <v>0</v>
      </c>
      <c r="E15">
        <v>0</v>
      </c>
      <c r="H15" t="s">
        <v>43</v>
      </c>
    </row>
    <row r="16" spans="1:8" x14ac:dyDescent="0.25">
      <c r="A16" s="1">
        <v>14</v>
      </c>
      <c r="B16" s="1"/>
      <c r="C16">
        <v>-0.3</v>
      </c>
      <c r="E16">
        <v>0</v>
      </c>
    </row>
    <row r="17" spans="1:11" x14ac:dyDescent="0.25">
      <c r="A17" s="1">
        <v>15</v>
      </c>
      <c r="B17" s="1"/>
      <c r="C17" s="1"/>
      <c r="D17">
        <v>0.2</v>
      </c>
      <c r="E17">
        <v>1</v>
      </c>
      <c r="H17" t="s">
        <v>30</v>
      </c>
      <c r="J17">
        <f>SUM(D3:D22)</f>
        <v>148.99999999999997</v>
      </c>
    </row>
    <row r="18" spans="1:11" x14ac:dyDescent="0.25">
      <c r="A18" s="1">
        <v>16</v>
      </c>
      <c r="B18" s="1"/>
      <c r="C18">
        <v>-15.8</v>
      </c>
      <c r="E18">
        <v>0</v>
      </c>
      <c r="H18" t="s">
        <v>31</v>
      </c>
      <c r="J18">
        <f>SUM(C4:C22)</f>
        <v>-106.39999999999999</v>
      </c>
    </row>
    <row r="19" spans="1:11" x14ac:dyDescent="0.25">
      <c r="A19" s="1">
        <v>17</v>
      </c>
      <c r="B19" s="1"/>
      <c r="C19">
        <v>-15.8</v>
      </c>
      <c r="E19">
        <v>0</v>
      </c>
    </row>
    <row r="20" spans="1:11" x14ac:dyDescent="0.25">
      <c r="A20" s="1">
        <v>18</v>
      </c>
      <c r="B20" s="1"/>
      <c r="C20">
        <v>-15.8</v>
      </c>
      <c r="E20">
        <v>0</v>
      </c>
      <c r="H20" s="6" t="s">
        <v>33</v>
      </c>
      <c r="I20" s="6"/>
      <c r="J20" s="3">
        <f>-J17/J18</f>
        <v>1.4003759398496238</v>
      </c>
      <c r="K20" s="3"/>
    </row>
    <row r="21" spans="1:11" x14ac:dyDescent="0.25">
      <c r="A21" s="1">
        <v>19</v>
      </c>
      <c r="B21" s="1"/>
      <c r="C21">
        <v>-0.3</v>
      </c>
      <c r="E21">
        <v>0</v>
      </c>
      <c r="H21" s="5"/>
      <c r="I21" s="5"/>
      <c r="J21" s="5"/>
      <c r="K21" s="5"/>
    </row>
    <row r="22" spans="1:11" x14ac:dyDescent="0.25">
      <c r="A22" s="1">
        <v>20</v>
      </c>
      <c r="B22" s="1"/>
      <c r="C22" s="1"/>
      <c r="D22">
        <v>12.2</v>
      </c>
      <c r="E22">
        <v>1</v>
      </c>
      <c r="H22" s="7" t="s">
        <v>32</v>
      </c>
      <c r="I22" s="7"/>
      <c r="J22" s="3">
        <f>SUM(E3:E22)/20</f>
        <v>0.5</v>
      </c>
      <c r="K22" s="4">
        <f>J22</f>
        <v>0.5</v>
      </c>
    </row>
    <row r="23" spans="1:11" x14ac:dyDescent="0.25">
      <c r="A23" s="1">
        <v>21</v>
      </c>
      <c r="B23" s="1"/>
      <c r="C23">
        <v>-16.3</v>
      </c>
      <c r="E23">
        <v>0</v>
      </c>
    </row>
    <row r="24" spans="1:11" x14ac:dyDescent="0.25">
      <c r="A24" s="1">
        <v>22</v>
      </c>
      <c r="B24" s="1"/>
      <c r="C24">
        <v>-16.3</v>
      </c>
      <c r="E24">
        <v>0</v>
      </c>
    </row>
    <row r="25" spans="1:11" x14ac:dyDescent="0.25">
      <c r="A25" s="1">
        <v>23</v>
      </c>
      <c r="B25" s="1"/>
      <c r="C25">
        <v>-0.8</v>
      </c>
      <c r="E25">
        <v>0</v>
      </c>
    </row>
    <row r="26" spans="1:11" x14ac:dyDescent="0.25">
      <c r="A26" s="1">
        <v>24</v>
      </c>
      <c r="B26" s="1"/>
      <c r="C26" s="1"/>
      <c r="D26">
        <v>35.200000000000003</v>
      </c>
      <c r="E26">
        <v>1</v>
      </c>
    </row>
    <row r="27" spans="1:11" x14ac:dyDescent="0.25">
      <c r="A27" s="1">
        <v>25</v>
      </c>
      <c r="B27" s="1"/>
      <c r="C27" s="1"/>
      <c r="D27">
        <v>33.700000000000003</v>
      </c>
      <c r="E27">
        <v>1</v>
      </c>
    </row>
    <row r="28" spans="1:11" x14ac:dyDescent="0.25">
      <c r="A28" s="1">
        <v>26</v>
      </c>
      <c r="B28" s="1"/>
      <c r="C28" s="1">
        <v>-19.3</v>
      </c>
    </row>
    <row r="29" spans="1:11" x14ac:dyDescent="0.25">
      <c r="A29" s="1">
        <v>27</v>
      </c>
      <c r="B29" s="1"/>
      <c r="C29" s="1"/>
      <c r="D29">
        <v>11.7</v>
      </c>
      <c r="E29">
        <v>1</v>
      </c>
    </row>
    <row r="30" spans="1:11" x14ac:dyDescent="0.25">
      <c r="A30" s="1">
        <v>28</v>
      </c>
      <c r="B30" s="1"/>
      <c r="C30" s="1"/>
      <c r="D30">
        <v>3.7</v>
      </c>
      <c r="E30">
        <v>1</v>
      </c>
    </row>
    <row r="31" spans="1:11" x14ac:dyDescent="0.25">
      <c r="A31" s="1">
        <v>29</v>
      </c>
      <c r="B31" s="2">
        <v>44147</v>
      </c>
      <c r="C31" s="1"/>
      <c r="D31">
        <v>0.2</v>
      </c>
      <c r="E31">
        <v>1</v>
      </c>
    </row>
    <row r="32" spans="1:11" x14ac:dyDescent="0.25">
      <c r="A32" s="1">
        <v>30</v>
      </c>
      <c r="B32" s="2">
        <v>44147</v>
      </c>
      <c r="C32" s="1">
        <v>-16.8</v>
      </c>
      <c r="E32">
        <v>0</v>
      </c>
    </row>
    <row r="33" spans="1:11" x14ac:dyDescent="0.25">
      <c r="A33" s="1">
        <v>31</v>
      </c>
      <c r="B33" s="2">
        <v>44147</v>
      </c>
      <c r="D33">
        <v>14.2</v>
      </c>
      <c r="E33">
        <v>1</v>
      </c>
    </row>
    <row r="34" spans="1:11" x14ac:dyDescent="0.25">
      <c r="A34" s="1">
        <v>32</v>
      </c>
      <c r="B34" s="2">
        <v>44147</v>
      </c>
      <c r="C34">
        <v>-15.8</v>
      </c>
      <c r="E34">
        <v>0</v>
      </c>
    </row>
    <row r="35" spans="1:11" x14ac:dyDescent="0.25">
      <c r="A35" s="1">
        <v>33</v>
      </c>
      <c r="B35" s="1" t="s">
        <v>36</v>
      </c>
      <c r="C35">
        <v>0</v>
      </c>
      <c r="E35">
        <v>0</v>
      </c>
      <c r="H35" t="s">
        <v>44</v>
      </c>
    </row>
    <row r="36" spans="1:11" x14ac:dyDescent="0.25">
      <c r="A36" s="1">
        <v>34</v>
      </c>
      <c r="B36" s="1" t="s">
        <v>37</v>
      </c>
      <c r="C36">
        <v>-16</v>
      </c>
      <c r="E36">
        <v>0</v>
      </c>
    </row>
    <row r="37" spans="1:11" x14ac:dyDescent="0.25">
      <c r="A37" s="1">
        <v>35</v>
      </c>
      <c r="B37" s="1" t="s">
        <v>38</v>
      </c>
      <c r="C37">
        <v>-16</v>
      </c>
      <c r="E37">
        <v>0</v>
      </c>
      <c r="H37" t="s">
        <v>30</v>
      </c>
      <c r="J37">
        <f>SUM(D23:D42)</f>
        <v>135.70000000000002</v>
      </c>
    </row>
    <row r="38" spans="1:11" x14ac:dyDescent="0.25">
      <c r="A38" s="1">
        <v>36</v>
      </c>
      <c r="B38" s="1" t="s">
        <v>39</v>
      </c>
      <c r="C38">
        <v>-16</v>
      </c>
      <c r="E38">
        <v>0</v>
      </c>
      <c r="H38" t="s">
        <v>31</v>
      </c>
      <c r="J38">
        <f>SUM(C23:C42)</f>
        <v>-133.30000000000001</v>
      </c>
    </row>
    <row r="39" spans="1:11" x14ac:dyDescent="0.25">
      <c r="A39" s="1">
        <v>37</v>
      </c>
      <c r="B39" s="1" t="s">
        <v>40</v>
      </c>
      <c r="D39">
        <v>8</v>
      </c>
      <c r="E39">
        <v>1</v>
      </c>
    </row>
    <row r="40" spans="1:11" x14ac:dyDescent="0.25">
      <c r="A40" s="1">
        <v>38</v>
      </c>
      <c r="B40" s="1" t="s">
        <v>40</v>
      </c>
      <c r="D40">
        <v>13</v>
      </c>
      <c r="E40">
        <v>1</v>
      </c>
      <c r="H40" s="6" t="s">
        <v>33</v>
      </c>
      <c r="I40" s="6"/>
      <c r="J40" s="3">
        <f>-J37/J38</f>
        <v>1.0180045011252814</v>
      </c>
      <c r="K40" s="3"/>
    </row>
    <row r="41" spans="1:11" x14ac:dyDescent="0.25">
      <c r="A41" s="1">
        <v>39</v>
      </c>
      <c r="B41" s="1" t="s">
        <v>41</v>
      </c>
      <c r="D41">
        <v>11</v>
      </c>
      <c r="E41">
        <v>1</v>
      </c>
      <c r="H41" s="5"/>
      <c r="I41" s="5"/>
      <c r="J41" s="5"/>
      <c r="K41" s="5"/>
    </row>
    <row r="42" spans="1:11" x14ac:dyDescent="0.25">
      <c r="A42" s="1">
        <v>40</v>
      </c>
      <c r="B42" s="1" t="s">
        <v>42</v>
      </c>
      <c r="D42">
        <v>5</v>
      </c>
      <c r="E42">
        <v>1</v>
      </c>
      <c r="H42" s="7" t="s">
        <v>32</v>
      </c>
      <c r="I42" s="7"/>
      <c r="J42" s="3">
        <f>SUM(E23:E42)/20</f>
        <v>0.5</v>
      </c>
      <c r="K42" s="4">
        <f>J42</f>
        <v>0.5</v>
      </c>
    </row>
    <row r="43" spans="1:11" x14ac:dyDescent="0.25">
      <c r="A43" s="1">
        <v>41</v>
      </c>
      <c r="B43" s="1" t="s">
        <v>45</v>
      </c>
      <c r="D43">
        <v>21</v>
      </c>
      <c r="E43">
        <v>1</v>
      </c>
    </row>
    <row r="44" spans="1:11" x14ac:dyDescent="0.25">
      <c r="A44" s="1">
        <v>42</v>
      </c>
      <c r="B44" s="1" t="s">
        <v>46</v>
      </c>
      <c r="D44">
        <v>17</v>
      </c>
      <c r="E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Pruebas</vt:lpstr>
      <vt:lpstr>Noviembre</vt:lpstr>
      <vt:lpstr>Diciembre-Drone</vt:lpstr>
      <vt:lpstr>Evaluación-Días</vt:lpstr>
      <vt:lpstr>Evaluación-PF-AB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Baudelio Báez</dc:creator>
  <cp:lastModifiedBy>Baudelio Báez</cp:lastModifiedBy>
  <dcterms:created xsi:type="dcterms:W3CDTF">2020-11-25T11:16:59Z</dcterms:created>
  <dcterms:modified xsi:type="dcterms:W3CDTF">2021-01-02T14:48:59Z</dcterms:modified>
</cp:coreProperties>
</file>