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IPE-P-Sauerkrautstudie\Dokumentation der Ergebnisse\Probensammlung und Koerpermesswerte am IPE\"/>
    </mc:Choice>
  </mc:AlternateContent>
  <bookViews>
    <workbookView xWindow="0" yWindow="0" windowWidth="28800" windowHeight="14100"/>
  </bookViews>
  <sheets>
    <sheet name="Daten" sheetId="1" r:id="rId1"/>
    <sheet name="Übersich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" i="1" l="1"/>
  <c r="AD22" i="1"/>
  <c r="AE90" i="1"/>
  <c r="A106" i="1" l="1"/>
  <c r="C104" i="1" l="1"/>
  <c r="C103" i="1"/>
  <c r="AC31" i="1"/>
  <c r="C102" i="1"/>
  <c r="C101" i="1"/>
  <c r="AH71" i="1" l="1"/>
  <c r="AG71" i="1"/>
  <c r="AD71" i="1"/>
  <c r="AF71" i="1"/>
  <c r="AC99" i="1" l="1"/>
  <c r="AD99" i="1"/>
  <c r="AE99" i="1"/>
  <c r="AF99" i="1"/>
  <c r="AG99" i="1"/>
  <c r="AH99" i="1"/>
  <c r="AE71" i="1" l="1"/>
  <c r="M68" i="1" l="1"/>
  <c r="L68" i="1"/>
  <c r="K71" i="1" l="1"/>
  <c r="L71" i="1"/>
  <c r="M71" i="1"/>
  <c r="N71" i="1"/>
  <c r="O71" i="1"/>
  <c r="P71" i="1"/>
  <c r="K70" i="1"/>
  <c r="K72" i="1"/>
  <c r="K99" i="1" l="1"/>
  <c r="L99" i="1"/>
  <c r="M99" i="1"/>
  <c r="N99" i="1"/>
  <c r="O99" i="1"/>
  <c r="P99" i="1"/>
  <c r="AC73" i="1" l="1"/>
  <c r="AC72" i="1"/>
  <c r="AC71" i="1"/>
  <c r="P73" i="1"/>
  <c r="M72" i="1"/>
  <c r="L72" i="1"/>
  <c r="K73" i="1"/>
  <c r="F100" i="2" l="1"/>
  <c r="J100" i="2" s="1"/>
  <c r="H82" i="2" l="1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H2" i="2" s="1"/>
  <c r="E23" i="2"/>
  <c r="H3" i="2" s="1"/>
  <c r="E24" i="2"/>
  <c r="H4" i="2" s="1"/>
  <c r="E25" i="2"/>
  <c r="H5" i="2" s="1"/>
  <c r="E26" i="2"/>
  <c r="H6" i="2" s="1"/>
  <c r="E27" i="2"/>
  <c r="H7" i="2" s="1"/>
  <c r="E28" i="2"/>
  <c r="H8" i="2" s="1"/>
  <c r="E29" i="2"/>
  <c r="H9" i="2" s="1"/>
  <c r="E30" i="2"/>
  <c r="H10" i="2" s="1"/>
  <c r="E31" i="2"/>
  <c r="H11" i="2" s="1"/>
  <c r="E32" i="2"/>
  <c r="H12" i="2" s="1"/>
  <c r="E33" i="2"/>
  <c r="H13" i="2" s="1"/>
  <c r="E34" i="2"/>
  <c r="H14" i="2" s="1"/>
  <c r="E35" i="2"/>
  <c r="H15" i="2" s="1"/>
  <c r="E36" i="2"/>
  <c r="H16" i="2" s="1"/>
  <c r="E37" i="2"/>
  <c r="H17" i="2" s="1"/>
  <c r="E38" i="2"/>
  <c r="H18" i="2" s="1"/>
  <c r="E39" i="2"/>
  <c r="H19" i="2" s="1"/>
  <c r="E40" i="2"/>
  <c r="H20" i="2" s="1"/>
  <c r="E41" i="2"/>
  <c r="H21" i="2" s="1"/>
  <c r="E42" i="2"/>
  <c r="H22" i="2" s="1"/>
  <c r="E43" i="2"/>
  <c r="H23" i="2" s="1"/>
  <c r="E44" i="2"/>
  <c r="H24" i="2" s="1"/>
  <c r="E45" i="2"/>
  <c r="H25" i="2" s="1"/>
  <c r="E46" i="2"/>
  <c r="H26" i="2" s="1"/>
  <c r="E47" i="2"/>
  <c r="H27" i="2" s="1"/>
  <c r="E48" i="2"/>
  <c r="H28" i="2" s="1"/>
  <c r="E49" i="2"/>
  <c r="H29" i="2" s="1"/>
  <c r="E50" i="2"/>
  <c r="H30" i="2" s="1"/>
  <c r="E51" i="2"/>
  <c r="H31" i="2" s="1"/>
  <c r="E52" i="2"/>
  <c r="H32" i="2" s="1"/>
  <c r="E53" i="2"/>
  <c r="H33" i="2" s="1"/>
  <c r="E54" i="2"/>
  <c r="H34" i="2" s="1"/>
  <c r="E55" i="2"/>
  <c r="H35" i="2" s="1"/>
  <c r="E56" i="2"/>
  <c r="H36" i="2" s="1"/>
  <c r="E57" i="2"/>
  <c r="H37" i="2" s="1"/>
  <c r="E58" i="2"/>
  <c r="H38" i="2" s="1"/>
  <c r="E59" i="2"/>
  <c r="H39" i="2" s="1"/>
  <c r="E60" i="2"/>
  <c r="H40" i="2" s="1"/>
  <c r="E61" i="2"/>
  <c r="H41" i="2" s="1"/>
  <c r="E62" i="2"/>
  <c r="H42" i="2" s="1"/>
  <c r="E63" i="2"/>
  <c r="H43" i="2" s="1"/>
  <c r="E64" i="2"/>
  <c r="H44" i="2" s="1"/>
  <c r="E65" i="2"/>
  <c r="H45" i="2" s="1"/>
  <c r="E66" i="2"/>
  <c r="H46" i="2" s="1"/>
  <c r="E67" i="2"/>
  <c r="H47" i="2" s="1"/>
  <c r="E68" i="2"/>
  <c r="H48" i="2" s="1"/>
  <c r="E69" i="2"/>
  <c r="H49" i="2" s="1"/>
  <c r="E70" i="2"/>
  <c r="H50" i="2" s="1"/>
  <c r="E71" i="2"/>
  <c r="H51" i="2" s="1"/>
  <c r="E72" i="2"/>
  <c r="H52" i="2" s="1"/>
  <c r="E73" i="2"/>
  <c r="H53" i="2" s="1"/>
  <c r="E74" i="2"/>
  <c r="H54" i="2" s="1"/>
  <c r="E75" i="2"/>
  <c r="H55" i="2" s="1"/>
  <c r="E76" i="2"/>
  <c r="H56" i="2" s="1"/>
  <c r="E77" i="2"/>
  <c r="H57" i="2" s="1"/>
  <c r="E78" i="2"/>
  <c r="H58" i="2" s="1"/>
  <c r="E79" i="2"/>
  <c r="H59" i="2" s="1"/>
  <c r="E80" i="2"/>
  <c r="H60" i="2" s="1"/>
  <c r="E81" i="2"/>
  <c r="H61" i="2" s="1"/>
  <c r="E82" i="2"/>
  <c r="H62" i="2" s="1"/>
  <c r="E83" i="2"/>
  <c r="H63" i="2" s="1"/>
  <c r="E84" i="2"/>
  <c r="H64" i="2" s="1"/>
  <c r="E85" i="2"/>
  <c r="H65" i="2" s="1"/>
  <c r="E86" i="2"/>
  <c r="H66" i="2" s="1"/>
  <c r="E87" i="2"/>
  <c r="H67" i="2" s="1"/>
  <c r="E88" i="2"/>
  <c r="H68" i="2" s="1"/>
  <c r="E89" i="2"/>
  <c r="H69" i="2" s="1"/>
  <c r="E90" i="2"/>
  <c r="H70" i="2" s="1"/>
  <c r="E91" i="2"/>
  <c r="H71" i="2" s="1"/>
  <c r="E92" i="2"/>
  <c r="H72" i="2" s="1"/>
  <c r="E93" i="2"/>
  <c r="H73" i="2" s="1"/>
  <c r="E94" i="2"/>
  <c r="H74" i="2" s="1"/>
  <c r="E95" i="2"/>
  <c r="H75" i="2" s="1"/>
  <c r="E96" i="2"/>
  <c r="H76" i="2" s="1"/>
  <c r="E97" i="2"/>
  <c r="H77" i="2" s="1"/>
  <c r="E98" i="2"/>
  <c r="H78" i="2" s="1"/>
  <c r="E99" i="2"/>
  <c r="H79" i="2" s="1"/>
  <c r="E100" i="2"/>
  <c r="H80" i="2" s="1"/>
  <c r="E101" i="2"/>
  <c r="H81" i="2" s="1"/>
  <c r="F101" i="2"/>
  <c r="J101" i="2" s="1"/>
  <c r="E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B1" i="2" s="1"/>
  <c r="B7" i="2" l="1"/>
  <c r="K2" i="2"/>
  <c r="B6" i="2"/>
  <c r="B5" i="2"/>
  <c r="B4" i="2"/>
  <c r="C4" i="2" s="1"/>
  <c r="K2" i="1"/>
  <c r="K3" i="1"/>
  <c r="F3" i="2" s="1"/>
  <c r="J3" i="2" s="1"/>
  <c r="L3" i="1"/>
  <c r="M3" i="1"/>
  <c r="N3" i="1"/>
  <c r="O3" i="1"/>
  <c r="P3" i="1"/>
  <c r="AC3" i="1"/>
  <c r="AD3" i="1"/>
  <c r="AE3" i="1"/>
  <c r="AF3" i="1"/>
  <c r="AG3" i="1"/>
  <c r="AH3" i="1"/>
  <c r="K4" i="1"/>
  <c r="F4" i="2" s="1"/>
  <c r="J4" i="2" s="1"/>
  <c r="L4" i="1"/>
  <c r="M4" i="1"/>
  <c r="N4" i="1"/>
  <c r="O4" i="1"/>
  <c r="P4" i="1"/>
  <c r="AC4" i="1"/>
  <c r="AD4" i="1"/>
  <c r="AE4" i="1"/>
  <c r="AF4" i="1"/>
  <c r="AG4" i="1"/>
  <c r="AH4" i="1"/>
  <c r="K5" i="1"/>
  <c r="F5" i="2" s="1"/>
  <c r="J5" i="2" s="1"/>
  <c r="L5" i="1"/>
  <c r="M5" i="1"/>
  <c r="N5" i="1"/>
  <c r="O5" i="1"/>
  <c r="P5" i="1"/>
  <c r="AC5" i="1"/>
  <c r="AD5" i="1"/>
  <c r="AE5" i="1"/>
  <c r="AF5" i="1"/>
  <c r="AG5" i="1"/>
  <c r="AH5" i="1"/>
  <c r="K6" i="1"/>
  <c r="F6" i="2" s="1"/>
  <c r="J6" i="2" s="1"/>
  <c r="L6" i="1"/>
  <c r="M6" i="1"/>
  <c r="N6" i="1"/>
  <c r="O6" i="1"/>
  <c r="P6" i="1"/>
  <c r="AC6" i="1"/>
  <c r="AD6" i="1"/>
  <c r="AE6" i="1"/>
  <c r="AF6" i="1"/>
  <c r="AG6" i="1"/>
  <c r="AH6" i="1"/>
  <c r="K7" i="1"/>
  <c r="F7" i="2" s="1"/>
  <c r="J7" i="2" s="1"/>
  <c r="L7" i="1"/>
  <c r="M7" i="1"/>
  <c r="N7" i="1"/>
  <c r="O7" i="1"/>
  <c r="P7" i="1"/>
  <c r="AC7" i="1"/>
  <c r="AD7" i="1"/>
  <c r="AE7" i="1"/>
  <c r="AF7" i="1"/>
  <c r="AG7" i="1"/>
  <c r="AH7" i="1"/>
  <c r="K8" i="1"/>
  <c r="F8" i="2" s="1"/>
  <c r="J8" i="2" s="1"/>
  <c r="L8" i="1"/>
  <c r="M8" i="1"/>
  <c r="N8" i="1"/>
  <c r="O8" i="1"/>
  <c r="P8" i="1"/>
  <c r="AC8" i="1"/>
  <c r="AD8" i="1"/>
  <c r="AE8" i="1"/>
  <c r="AF8" i="1"/>
  <c r="AG8" i="1"/>
  <c r="AH8" i="1"/>
  <c r="K9" i="1"/>
  <c r="F9" i="2" s="1"/>
  <c r="J9" i="2" s="1"/>
  <c r="L9" i="1"/>
  <c r="M9" i="1"/>
  <c r="N9" i="1"/>
  <c r="O9" i="1"/>
  <c r="P9" i="1"/>
  <c r="AC9" i="1"/>
  <c r="AD9" i="1"/>
  <c r="AE9" i="1"/>
  <c r="AF9" i="1"/>
  <c r="AG9" i="1"/>
  <c r="AH9" i="1"/>
  <c r="K10" i="1"/>
  <c r="F10" i="2" s="1"/>
  <c r="J10" i="2" s="1"/>
  <c r="L10" i="1"/>
  <c r="M10" i="1"/>
  <c r="N10" i="1"/>
  <c r="O10" i="1"/>
  <c r="P10" i="1"/>
  <c r="AC10" i="1"/>
  <c r="AD10" i="1"/>
  <c r="AE10" i="1"/>
  <c r="AF10" i="1"/>
  <c r="AG10" i="1"/>
  <c r="AH10" i="1"/>
  <c r="K11" i="1"/>
  <c r="F11" i="2" s="1"/>
  <c r="J11" i="2" s="1"/>
  <c r="L11" i="1"/>
  <c r="M11" i="1"/>
  <c r="AC11" i="1"/>
  <c r="AD11" i="1"/>
  <c r="AE11" i="1"/>
  <c r="K12" i="1"/>
  <c r="F12" i="2" s="1"/>
  <c r="J12" i="2" s="1"/>
  <c r="L12" i="1"/>
  <c r="M12" i="1"/>
  <c r="N12" i="1"/>
  <c r="O12" i="1"/>
  <c r="P12" i="1"/>
  <c r="AC12" i="1"/>
  <c r="AD12" i="1"/>
  <c r="AE12" i="1"/>
  <c r="AF12" i="1"/>
  <c r="AG12" i="1"/>
  <c r="AH12" i="1"/>
  <c r="K13" i="1"/>
  <c r="F13" i="2" s="1"/>
  <c r="J13" i="2" s="1"/>
  <c r="L13" i="1"/>
  <c r="M13" i="1"/>
  <c r="N13" i="1"/>
  <c r="O13" i="1"/>
  <c r="P13" i="1"/>
  <c r="AC13" i="1"/>
  <c r="AD13" i="1"/>
  <c r="AE13" i="1"/>
  <c r="AF13" i="1"/>
  <c r="AG13" i="1"/>
  <c r="AH13" i="1"/>
  <c r="K14" i="1"/>
  <c r="F14" i="2" s="1"/>
  <c r="J14" i="2" s="1"/>
  <c r="L14" i="1"/>
  <c r="M14" i="1"/>
  <c r="N14" i="1"/>
  <c r="O14" i="1"/>
  <c r="P14" i="1"/>
  <c r="AC14" i="1"/>
  <c r="AD14" i="1"/>
  <c r="AE14" i="1"/>
  <c r="AF14" i="1"/>
  <c r="AG14" i="1"/>
  <c r="AH14" i="1"/>
  <c r="K15" i="1"/>
  <c r="F15" i="2" s="1"/>
  <c r="J15" i="2" s="1"/>
  <c r="L15" i="1"/>
  <c r="M15" i="1"/>
  <c r="N15" i="1"/>
  <c r="O15" i="1"/>
  <c r="P15" i="1"/>
  <c r="AC15" i="1"/>
  <c r="AD15" i="1"/>
  <c r="AE15" i="1"/>
  <c r="AF15" i="1"/>
  <c r="AG15" i="1"/>
  <c r="AH15" i="1"/>
  <c r="K16" i="1"/>
  <c r="F16" i="2" s="1"/>
  <c r="J16" i="2" s="1"/>
  <c r="L16" i="1"/>
  <c r="M16" i="1"/>
  <c r="N16" i="1"/>
  <c r="O16" i="1"/>
  <c r="P16" i="1"/>
  <c r="AC16" i="1"/>
  <c r="AD16" i="1"/>
  <c r="AE16" i="1"/>
  <c r="AF16" i="1"/>
  <c r="AG16" i="1"/>
  <c r="AH16" i="1"/>
  <c r="K17" i="1"/>
  <c r="F17" i="2" s="1"/>
  <c r="J17" i="2" s="1"/>
  <c r="L17" i="1"/>
  <c r="M17" i="1"/>
  <c r="N17" i="1"/>
  <c r="O17" i="1"/>
  <c r="P17" i="1"/>
  <c r="AC17" i="1"/>
  <c r="AD17" i="1"/>
  <c r="AE17" i="1"/>
  <c r="AF17" i="1"/>
  <c r="AG17" i="1"/>
  <c r="AH17" i="1"/>
  <c r="K18" i="1"/>
  <c r="F18" i="2" s="1"/>
  <c r="J18" i="2" s="1"/>
  <c r="L18" i="1"/>
  <c r="M18" i="1"/>
  <c r="N18" i="1"/>
  <c r="O18" i="1"/>
  <c r="P18" i="1"/>
  <c r="AC18" i="1"/>
  <c r="AD18" i="1"/>
  <c r="AE18" i="1"/>
  <c r="AF18" i="1"/>
  <c r="AG18" i="1"/>
  <c r="AH18" i="1"/>
  <c r="K19" i="1"/>
  <c r="F19" i="2" s="1"/>
  <c r="J19" i="2" s="1"/>
  <c r="L19" i="1"/>
  <c r="M19" i="1"/>
  <c r="N19" i="1"/>
  <c r="O19" i="1"/>
  <c r="P19" i="1"/>
  <c r="AC19" i="1"/>
  <c r="AD19" i="1"/>
  <c r="AE19" i="1"/>
  <c r="AF19" i="1"/>
  <c r="AG19" i="1"/>
  <c r="AH19" i="1"/>
  <c r="K20" i="1"/>
  <c r="F20" i="2" s="1"/>
  <c r="J20" i="2" s="1"/>
  <c r="L20" i="1"/>
  <c r="M20" i="1"/>
  <c r="N20" i="1"/>
  <c r="O20" i="1"/>
  <c r="P20" i="1"/>
  <c r="AC20" i="1"/>
  <c r="AD20" i="1"/>
  <c r="AE20" i="1"/>
  <c r="AF20" i="1"/>
  <c r="AG20" i="1"/>
  <c r="AH20" i="1"/>
  <c r="K21" i="1"/>
  <c r="F21" i="2" s="1"/>
  <c r="J21" i="2" s="1"/>
  <c r="L21" i="1"/>
  <c r="M21" i="1"/>
  <c r="N21" i="1"/>
  <c r="O21" i="1"/>
  <c r="P21" i="1"/>
  <c r="AC21" i="1"/>
  <c r="AD21" i="1"/>
  <c r="AE21" i="1"/>
  <c r="AF21" i="1"/>
  <c r="AG21" i="1"/>
  <c r="AH21" i="1"/>
  <c r="K22" i="1"/>
  <c r="F22" i="2" s="1"/>
  <c r="J22" i="2" s="1"/>
  <c r="L22" i="1"/>
  <c r="M22" i="1"/>
  <c r="N22" i="1"/>
  <c r="O22" i="1"/>
  <c r="P22" i="1"/>
  <c r="AC22" i="1"/>
  <c r="AF22" i="1"/>
  <c r="AG22" i="1"/>
  <c r="AH22" i="1"/>
  <c r="K23" i="1"/>
  <c r="F23" i="2" s="1"/>
  <c r="J23" i="2" s="1"/>
  <c r="L23" i="1"/>
  <c r="M23" i="1"/>
  <c r="N23" i="1"/>
  <c r="O23" i="1"/>
  <c r="P23" i="1"/>
  <c r="AC23" i="1"/>
  <c r="AD23" i="1"/>
  <c r="AE23" i="1"/>
  <c r="AF23" i="1"/>
  <c r="AG23" i="1"/>
  <c r="AH23" i="1"/>
  <c r="F24" i="2"/>
  <c r="J24" i="2" s="1"/>
  <c r="K25" i="1"/>
  <c r="F25" i="2" s="1"/>
  <c r="J25" i="2" s="1"/>
  <c r="L25" i="1"/>
  <c r="M25" i="1"/>
  <c r="N25" i="1"/>
  <c r="O25" i="1"/>
  <c r="P25" i="1"/>
  <c r="AC25" i="1"/>
  <c r="AD25" i="1"/>
  <c r="AE25" i="1"/>
  <c r="AF25" i="1"/>
  <c r="AG25" i="1"/>
  <c r="AH25" i="1"/>
  <c r="K26" i="1"/>
  <c r="F26" i="2" s="1"/>
  <c r="J26" i="2" s="1"/>
  <c r="L26" i="1"/>
  <c r="M26" i="1"/>
  <c r="N26" i="1"/>
  <c r="O26" i="1"/>
  <c r="P26" i="1"/>
  <c r="AD26" i="1"/>
  <c r="AE26" i="1"/>
  <c r="AF26" i="1"/>
  <c r="AG26" i="1"/>
  <c r="AH26" i="1"/>
  <c r="K27" i="1"/>
  <c r="F27" i="2" s="1"/>
  <c r="J27" i="2" s="1"/>
  <c r="L27" i="1"/>
  <c r="M27" i="1"/>
  <c r="N27" i="1"/>
  <c r="O27" i="1"/>
  <c r="P27" i="1"/>
  <c r="AC27" i="1"/>
  <c r="AD27" i="1"/>
  <c r="AE27" i="1"/>
  <c r="AF27" i="1"/>
  <c r="AG27" i="1"/>
  <c r="AH27" i="1"/>
  <c r="K28" i="1"/>
  <c r="F28" i="2" s="1"/>
  <c r="J28" i="2" s="1"/>
  <c r="L28" i="1"/>
  <c r="M28" i="1"/>
  <c r="N28" i="1"/>
  <c r="O28" i="1"/>
  <c r="P28" i="1"/>
  <c r="AC28" i="1"/>
  <c r="AD28" i="1"/>
  <c r="AE28" i="1"/>
  <c r="AF28" i="1"/>
  <c r="AG28" i="1"/>
  <c r="AH28" i="1"/>
  <c r="K29" i="1"/>
  <c r="F29" i="2" s="1"/>
  <c r="J29" i="2" s="1"/>
  <c r="L29" i="1"/>
  <c r="M29" i="1"/>
  <c r="N29" i="1"/>
  <c r="O29" i="1"/>
  <c r="P29" i="1"/>
  <c r="AC29" i="1"/>
  <c r="AD29" i="1"/>
  <c r="AE29" i="1"/>
  <c r="AF29" i="1"/>
  <c r="AG29" i="1"/>
  <c r="AH29" i="1"/>
  <c r="K30" i="1"/>
  <c r="F30" i="2" s="1"/>
  <c r="J30" i="2" s="1"/>
  <c r="L30" i="1"/>
  <c r="M30" i="1"/>
  <c r="N30" i="1"/>
  <c r="O30" i="1"/>
  <c r="P30" i="1"/>
  <c r="AC30" i="1"/>
  <c r="AD30" i="1"/>
  <c r="AE30" i="1"/>
  <c r="AF30" i="1"/>
  <c r="AG30" i="1"/>
  <c r="AH30" i="1"/>
  <c r="K31" i="1"/>
  <c r="F31" i="2" s="1"/>
  <c r="J31" i="2" s="1"/>
  <c r="L31" i="1"/>
  <c r="M31" i="1"/>
  <c r="N31" i="1"/>
  <c r="O31" i="1"/>
  <c r="P31" i="1"/>
  <c r="AD31" i="1"/>
  <c r="AE31" i="1"/>
  <c r="AF31" i="1"/>
  <c r="AG31" i="1"/>
  <c r="AH31" i="1"/>
  <c r="K32" i="1"/>
  <c r="F32" i="2" s="1"/>
  <c r="J32" i="2" s="1"/>
  <c r="L32" i="1"/>
  <c r="M32" i="1"/>
  <c r="N32" i="1"/>
  <c r="O32" i="1"/>
  <c r="P32" i="1"/>
  <c r="AC32" i="1"/>
  <c r="AD32" i="1"/>
  <c r="AE32" i="1"/>
  <c r="AF32" i="1"/>
  <c r="AG32" i="1"/>
  <c r="AH32" i="1"/>
  <c r="K33" i="1"/>
  <c r="F33" i="2" s="1"/>
  <c r="J33" i="2" s="1"/>
  <c r="L33" i="1"/>
  <c r="M33" i="1"/>
  <c r="N33" i="1"/>
  <c r="O33" i="1"/>
  <c r="P33" i="1"/>
  <c r="AC33" i="1"/>
  <c r="AD33" i="1"/>
  <c r="AE33" i="1"/>
  <c r="AF33" i="1"/>
  <c r="AG33" i="1"/>
  <c r="AH33" i="1"/>
  <c r="K34" i="1"/>
  <c r="F34" i="2" s="1"/>
  <c r="J34" i="2" s="1"/>
  <c r="L34" i="1"/>
  <c r="M34" i="1"/>
  <c r="N34" i="1"/>
  <c r="O34" i="1"/>
  <c r="P34" i="1"/>
  <c r="AC34" i="1"/>
  <c r="AD34" i="1"/>
  <c r="AE34" i="1"/>
  <c r="AF34" i="1"/>
  <c r="AG34" i="1"/>
  <c r="AH34" i="1"/>
  <c r="F35" i="2"/>
  <c r="J35" i="2" s="1"/>
  <c r="K36" i="1"/>
  <c r="F36" i="2" s="1"/>
  <c r="J36" i="2" s="1"/>
  <c r="L36" i="1"/>
  <c r="M36" i="1"/>
  <c r="N36" i="1"/>
  <c r="O36" i="1"/>
  <c r="P36" i="1"/>
  <c r="AC36" i="1"/>
  <c r="AD36" i="1"/>
  <c r="AE36" i="1"/>
  <c r="AF36" i="1"/>
  <c r="AG36" i="1"/>
  <c r="AH36" i="1"/>
  <c r="K37" i="1"/>
  <c r="F37" i="2" s="1"/>
  <c r="J37" i="2" s="1"/>
  <c r="L37" i="1"/>
  <c r="M37" i="1"/>
  <c r="N37" i="1"/>
  <c r="O37" i="1"/>
  <c r="P37" i="1"/>
  <c r="AC37" i="1"/>
  <c r="AD37" i="1"/>
  <c r="AE37" i="1"/>
  <c r="AF37" i="1"/>
  <c r="AG37" i="1"/>
  <c r="AH37" i="1"/>
  <c r="K38" i="1"/>
  <c r="F38" i="2" s="1"/>
  <c r="J38" i="2" s="1"/>
  <c r="L38" i="1"/>
  <c r="M38" i="1"/>
  <c r="N38" i="1"/>
  <c r="O38" i="1"/>
  <c r="P38" i="1"/>
  <c r="AC38" i="1"/>
  <c r="AD38" i="1"/>
  <c r="AE38" i="1"/>
  <c r="AF38" i="1"/>
  <c r="AG38" i="1"/>
  <c r="AH38" i="1"/>
  <c r="F39" i="2"/>
  <c r="J39" i="2" s="1"/>
  <c r="K40" i="1"/>
  <c r="F40" i="2" s="1"/>
  <c r="J40" i="2" s="1"/>
  <c r="L40" i="1"/>
  <c r="M40" i="1"/>
  <c r="N40" i="1"/>
  <c r="O40" i="1"/>
  <c r="P40" i="1"/>
  <c r="AC40" i="1"/>
  <c r="AD40" i="1"/>
  <c r="AE40" i="1"/>
  <c r="AF40" i="1"/>
  <c r="AG40" i="1"/>
  <c r="AH40" i="1"/>
  <c r="K41" i="1"/>
  <c r="F41" i="2" s="1"/>
  <c r="J41" i="2" s="1"/>
  <c r="L41" i="1"/>
  <c r="M41" i="1"/>
  <c r="N41" i="1"/>
  <c r="O41" i="1"/>
  <c r="P41" i="1"/>
  <c r="AC41" i="1"/>
  <c r="AD41" i="1"/>
  <c r="AE41" i="1"/>
  <c r="AF41" i="1"/>
  <c r="AG41" i="1"/>
  <c r="AH41" i="1"/>
  <c r="K42" i="1"/>
  <c r="F42" i="2" s="1"/>
  <c r="J42" i="2" s="1"/>
  <c r="L42" i="1"/>
  <c r="M42" i="1"/>
  <c r="N42" i="1"/>
  <c r="AC42" i="1"/>
  <c r="AD42" i="1"/>
  <c r="AE42" i="1"/>
  <c r="AF42" i="1"/>
  <c r="K43" i="1"/>
  <c r="F43" i="2" s="1"/>
  <c r="J43" i="2" s="1"/>
  <c r="L43" i="1"/>
  <c r="M43" i="1"/>
  <c r="N43" i="1"/>
  <c r="O43" i="1"/>
  <c r="P43" i="1"/>
  <c r="AC43" i="1"/>
  <c r="AD43" i="1"/>
  <c r="AE43" i="1"/>
  <c r="AF43" i="1"/>
  <c r="AG43" i="1"/>
  <c r="AH43" i="1"/>
  <c r="K44" i="1"/>
  <c r="F44" i="2" s="1"/>
  <c r="J44" i="2" s="1"/>
  <c r="L44" i="1"/>
  <c r="M44" i="1"/>
  <c r="N44" i="1"/>
  <c r="O44" i="1"/>
  <c r="P44" i="1"/>
  <c r="AC44" i="1"/>
  <c r="AD44" i="1"/>
  <c r="AE44" i="1"/>
  <c r="AF44" i="1"/>
  <c r="AG44" i="1"/>
  <c r="AH44" i="1"/>
  <c r="K45" i="1"/>
  <c r="F45" i="2" s="1"/>
  <c r="J45" i="2" s="1"/>
  <c r="L45" i="1"/>
  <c r="M45" i="1"/>
  <c r="N45" i="1"/>
  <c r="O45" i="1"/>
  <c r="P45" i="1"/>
  <c r="AC45" i="1"/>
  <c r="AD45" i="1"/>
  <c r="AE45" i="1"/>
  <c r="AF45" i="1"/>
  <c r="AG45" i="1"/>
  <c r="AH45" i="1"/>
  <c r="K46" i="1"/>
  <c r="F46" i="2" s="1"/>
  <c r="J46" i="2" s="1"/>
  <c r="L46" i="1"/>
  <c r="M46" i="1"/>
  <c r="N46" i="1"/>
  <c r="O46" i="1"/>
  <c r="P46" i="1"/>
  <c r="AC46" i="1"/>
  <c r="AD46" i="1"/>
  <c r="AE46" i="1"/>
  <c r="AF46" i="1"/>
  <c r="AG46" i="1"/>
  <c r="AH46" i="1"/>
  <c r="F47" i="2"/>
  <c r="J47" i="2" s="1"/>
  <c r="F48" i="2"/>
  <c r="J48" i="2" s="1"/>
  <c r="K48" i="1"/>
  <c r="F49" i="2" s="1"/>
  <c r="J49" i="2" s="1"/>
  <c r="L48" i="1"/>
  <c r="M48" i="1"/>
  <c r="N48" i="1"/>
  <c r="O48" i="1"/>
  <c r="P48" i="1"/>
  <c r="AC48" i="1"/>
  <c r="AD48" i="1"/>
  <c r="AE48" i="1"/>
  <c r="AF48" i="1"/>
  <c r="AG48" i="1"/>
  <c r="AH48" i="1"/>
  <c r="K49" i="1"/>
  <c r="F50" i="2" s="1"/>
  <c r="J50" i="2" s="1"/>
  <c r="L49" i="1"/>
  <c r="M49" i="1"/>
  <c r="N49" i="1"/>
  <c r="O49" i="1"/>
  <c r="P49" i="1"/>
  <c r="AC49" i="1"/>
  <c r="AD49" i="1"/>
  <c r="AE49" i="1"/>
  <c r="AF49" i="1"/>
  <c r="AG49" i="1"/>
  <c r="AH49" i="1"/>
  <c r="K50" i="1"/>
  <c r="F51" i="2" s="1"/>
  <c r="J51" i="2" s="1"/>
  <c r="L50" i="1"/>
  <c r="M50" i="1"/>
  <c r="N50" i="1"/>
  <c r="O50" i="1"/>
  <c r="P50" i="1"/>
  <c r="AC50" i="1"/>
  <c r="AD50" i="1"/>
  <c r="AE50" i="1"/>
  <c r="AF50" i="1"/>
  <c r="AG50" i="1"/>
  <c r="AH50" i="1"/>
  <c r="K51" i="1"/>
  <c r="F52" i="2" s="1"/>
  <c r="J52" i="2" s="1"/>
  <c r="L51" i="1"/>
  <c r="M51" i="1"/>
  <c r="N51" i="1"/>
  <c r="O51" i="1"/>
  <c r="P51" i="1"/>
  <c r="AC51" i="1"/>
  <c r="AD51" i="1"/>
  <c r="AE51" i="1"/>
  <c r="AF51" i="1"/>
  <c r="AG51" i="1"/>
  <c r="AH51" i="1"/>
  <c r="K52" i="1"/>
  <c r="F53" i="2" s="1"/>
  <c r="J53" i="2" s="1"/>
  <c r="L52" i="1"/>
  <c r="M52" i="1"/>
  <c r="N52" i="1"/>
  <c r="O52" i="1"/>
  <c r="P52" i="1"/>
  <c r="AC52" i="1"/>
  <c r="AD52" i="1"/>
  <c r="AE52" i="1"/>
  <c r="AF52" i="1"/>
  <c r="AG52" i="1"/>
  <c r="AH52" i="1"/>
  <c r="K53" i="1"/>
  <c r="F54" i="2" s="1"/>
  <c r="J54" i="2" s="1"/>
  <c r="L53" i="1"/>
  <c r="M53" i="1"/>
  <c r="N53" i="1"/>
  <c r="O53" i="1"/>
  <c r="P53" i="1"/>
  <c r="AC53" i="1"/>
  <c r="AD53" i="1"/>
  <c r="AE53" i="1"/>
  <c r="AF53" i="1"/>
  <c r="AG53" i="1"/>
  <c r="AH53" i="1"/>
  <c r="K54" i="1"/>
  <c r="F55" i="2" s="1"/>
  <c r="J55" i="2" s="1"/>
  <c r="L54" i="1"/>
  <c r="M54" i="1"/>
  <c r="N54" i="1"/>
  <c r="O54" i="1"/>
  <c r="P54" i="1"/>
  <c r="AC54" i="1"/>
  <c r="AD54" i="1"/>
  <c r="AE54" i="1"/>
  <c r="AF54" i="1"/>
  <c r="AG54" i="1"/>
  <c r="AH54" i="1"/>
  <c r="K55" i="1"/>
  <c r="F56" i="2" s="1"/>
  <c r="J56" i="2" s="1"/>
  <c r="L55" i="1"/>
  <c r="M55" i="1"/>
  <c r="N55" i="1"/>
  <c r="O55" i="1"/>
  <c r="P55" i="1"/>
  <c r="AC55" i="1"/>
  <c r="AD55" i="1"/>
  <c r="AE55" i="1"/>
  <c r="AF55" i="1"/>
  <c r="AG55" i="1"/>
  <c r="AH55" i="1"/>
  <c r="K56" i="1"/>
  <c r="F57" i="2" s="1"/>
  <c r="J57" i="2" s="1"/>
  <c r="L56" i="1"/>
  <c r="M56" i="1"/>
  <c r="N56" i="1"/>
  <c r="O56" i="1"/>
  <c r="P56" i="1"/>
  <c r="AC56" i="1"/>
  <c r="AD56" i="1"/>
  <c r="AE56" i="1"/>
  <c r="AF56" i="1"/>
  <c r="AG56" i="1"/>
  <c r="AH56" i="1"/>
  <c r="K57" i="1"/>
  <c r="F58" i="2" s="1"/>
  <c r="J58" i="2" s="1"/>
  <c r="L57" i="1"/>
  <c r="M57" i="1"/>
  <c r="N57" i="1"/>
  <c r="O57" i="1"/>
  <c r="P57" i="1"/>
  <c r="AC57" i="1"/>
  <c r="AD57" i="1"/>
  <c r="AE57" i="1"/>
  <c r="AF57" i="1"/>
  <c r="AG57" i="1"/>
  <c r="AH57" i="1"/>
  <c r="K58" i="1"/>
  <c r="F59" i="2" s="1"/>
  <c r="J59" i="2" s="1"/>
  <c r="L58" i="1"/>
  <c r="M58" i="1"/>
  <c r="N58" i="1"/>
  <c r="O58" i="1"/>
  <c r="P58" i="1"/>
  <c r="AC58" i="1"/>
  <c r="AD58" i="1"/>
  <c r="AE58" i="1"/>
  <c r="AF58" i="1"/>
  <c r="AG58" i="1"/>
  <c r="AH58" i="1"/>
  <c r="K59" i="1"/>
  <c r="F60" i="2" s="1"/>
  <c r="J60" i="2" s="1"/>
  <c r="L59" i="1"/>
  <c r="M59" i="1"/>
  <c r="N59" i="1"/>
  <c r="O59" i="1"/>
  <c r="P59" i="1"/>
  <c r="AC59" i="1"/>
  <c r="AD59" i="1"/>
  <c r="AE59" i="1"/>
  <c r="AF59" i="1"/>
  <c r="AG59" i="1"/>
  <c r="AH59" i="1"/>
  <c r="K60" i="1"/>
  <c r="F61" i="2" s="1"/>
  <c r="J61" i="2" s="1"/>
  <c r="L60" i="1"/>
  <c r="M60" i="1"/>
  <c r="N60" i="1"/>
  <c r="O60" i="1"/>
  <c r="P60" i="1"/>
  <c r="AC60" i="1"/>
  <c r="AD60" i="1"/>
  <c r="AE60" i="1"/>
  <c r="AF60" i="1"/>
  <c r="AG60" i="1"/>
  <c r="AH60" i="1"/>
  <c r="K61" i="1"/>
  <c r="F62" i="2" s="1"/>
  <c r="J62" i="2" s="1"/>
  <c r="L61" i="1"/>
  <c r="M61" i="1"/>
  <c r="N61" i="1"/>
  <c r="O61" i="1"/>
  <c r="P61" i="1"/>
  <c r="AC61" i="1"/>
  <c r="AD61" i="1"/>
  <c r="AE61" i="1"/>
  <c r="AF61" i="1"/>
  <c r="AG61" i="1"/>
  <c r="AH61" i="1"/>
  <c r="K62" i="1"/>
  <c r="F63" i="2" s="1"/>
  <c r="J63" i="2" s="1"/>
  <c r="L62" i="1"/>
  <c r="M62" i="1"/>
  <c r="N62" i="1"/>
  <c r="O62" i="1"/>
  <c r="P62" i="1"/>
  <c r="AC62" i="1"/>
  <c r="AD62" i="1"/>
  <c r="AE62" i="1"/>
  <c r="AF62" i="1"/>
  <c r="AG62" i="1"/>
  <c r="AH62" i="1"/>
  <c r="K63" i="1"/>
  <c r="F64" i="2" s="1"/>
  <c r="J64" i="2" s="1"/>
  <c r="L63" i="1"/>
  <c r="M63" i="1"/>
  <c r="N63" i="1"/>
  <c r="O63" i="1"/>
  <c r="P63" i="1"/>
  <c r="AC63" i="1"/>
  <c r="AD63" i="1"/>
  <c r="AE63" i="1"/>
  <c r="AF63" i="1"/>
  <c r="AG63" i="1"/>
  <c r="AH63" i="1"/>
  <c r="K64" i="1"/>
  <c r="F65" i="2" s="1"/>
  <c r="J65" i="2" s="1"/>
  <c r="L64" i="1"/>
  <c r="M64" i="1"/>
  <c r="N64" i="1"/>
  <c r="O64" i="1"/>
  <c r="P64" i="1"/>
  <c r="AC64" i="1"/>
  <c r="AD64" i="1"/>
  <c r="AE64" i="1"/>
  <c r="AF64" i="1"/>
  <c r="AG64" i="1"/>
  <c r="AH64" i="1"/>
  <c r="K65" i="1"/>
  <c r="F66" i="2" s="1"/>
  <c r="J66" i="2" s="1"/>
  <c r="L65" i="1"/>
  <c r="M65" i="1"/>
  <c r="N65" i="1"/>
  <c r="O65" i="1"/>
  <c r="P65" i="1"/>
  <c r="AC65" i="1"/>
  <c r="AD65" i="1"/>
  <c r="AE65" i="1"/>
  <c r="AF65" i="1"/>
  <c r="AG65" i="1"/>
  <c r="AH65" i="1"/>
  <c r="K66" i="1"/>
  <c r="F67" i="2" s="1"/>
  <c r="J67" i="2" s="1"/>
  <c r="L66" i="1"/>
  <c r="M66" i="1"/>
  <c r="N66" i="1"/>
  <c r="O66" i="1"/>
  <c r="P66" i="1"/>
  <c r="AC66" i="1"/>
  <c r="AD66" i="1"/>
  <c r="AE66" i="1"/>
  <c r="AF66" i="1"/>
  <c r="AG66" i="1"/>
  <c r="AH66" i="1"/>
  <c r="K67" i="1"/>
  <c r="F68" i="2" s="1"/>
  <c r="J68" i="2" s="1"/>
  <c r="L67" i="1"/>
  <c r="M67" i="1"/>
  <c r="N67" i="1"/>
  <c r="O67" i="1"/>
  <c r="P67" i="1"/>
  <c r="AC67" i="1"/>
  <c r="AD67" i="1"/>
  <c r="AE67" i="1"/>
  <c r="AF67" i="1"/>
  <c r="AG67" i="1"/>
  <c r="AH67" i="1"/>
  <c r="K68" i="1"/>
  <c r="F69" i="2" s="1"/>
  <c r="J69" i="2" s="1"/>
  <c r="N68" i="1"/>
  <c r="O68" i="1"/>
  <c r="P68" i="1"/>
  <c r="AC68" i="1"/>
  <c r="AD68" i="1"/>
  <c r="AE68" i="1"/>
  <c r="AF68" i="1"/>
  <c r="AG68" i="1"/>
  <c r="AH68" i="1"/>
  <c r="K69" i="1"/>
  <c r="F70" i="2" s="1"/>
  <c r="J70" i="2" s="1"/>
  <c r="L69" i="1"/>
  <c r="M69" i="1"/>
  <c r="N69" i="1"/>
  <c r="O69" i="1"/>
  <c r="P69" i="1"/>
  <c r="AC69" i="1"/>
  <c r="AD69" i="1"/>
  <c r="AE69" i="1"/>
  <c r="AF69" i="1"/>
  <c r="AG69" i="1"/>
  <c r="AH69" i="1"/>
  <c r="F71" i="2"/>
  <c r="J71" i="2" s="1"/>
  <c r="L70" i="1"/>
  <c r="M70" i="1"/>
  <c r="N70" i="1"/>
  <c r="O70" i="1"/>
  <c r="P70" i="1"/>
  <c r="AC70" i="1"/>
  <c r="AD70" i="1"/>
  <c r="AE70" i="1"/>
  <c r="AF70" i="1"/>
  <c r="AG70" i="1"/>
  <c r="AH70" i="1"/>
  <c r="F72" i="2"/>
  <c r="J72" i="2" s="1"/>
  <c r="F73" i="2"/>
  <c r="J73" i="2" s="1"/>
  <c r="AD72" i="1"/>
  <c r="AE72" i="1"/>
  <c r="F74" i="2"/>
  <c r="J74" i="2" s="1"/>
  <c r="L73" i="1"/>
  <c r="M73" i="1"/>
  <c r="N73" i="1"/>
  <c r="O73" i="1"/>
  <c r="AD73" i="1"/>
  <c r="AE73" i="1"/>
  <c r="AF73" i="1"/>
  <c r="AG73" i="1"/>
  <c r="AH73" i="1"/>
  <c r="K74" i="1"/>
  <c r="F75" i="2" s="1"/>
  <c r="J75" i="2" s="1"/>
  <c r="L74" i="1"/>
  <c r="M74" i="1"/>
  <c r="N74" i="1"/>
  <c r="O74" i="1"/>
  <c r="P74" i="1"/>
  <c r="AC74" i="1"/>
  <c r="AD74" i="1"/>
  <c r="AE74" i="1"/>
  <c r="AF74" i="1"/>
  <c r="AG74" i="1"/>
  <c r="AH74" i="1"/>
  <c r="K75" i="1"/>
  <c r="F76" i="2" s="1"/>
  <c r="J76" i="2" s="1"/>
  <c r="L75" i="1"/>
  <c r="M75" i="1"/>
  <c r="N75" i="1"/>
  <c r="O75" i="1"/>
  <c r="P75" i="1"/>
  <c r="AC75" i="1"/>
  <c r="AD75" i="1"/>
  <c r="AE75" i="1"/>
  <c r="AF75" i="1"/>
  <c r="AG75" i="1"/>
  <c r="AH75" i="1"/>
  <c r="K76" i="1"/>
  <c r="F77" i="2" s="1"/>
  <c r="J77" i="2" s="1"/>
  <c r="L76" i="1"/>
  <c r="M76" i="1"/>
  <c r="N76" i="1"/>
  <c r="O76" i="1"/>
  <c r="P76" i="1"/>
  <c r="AC76" i="1"/>
  <c r="AD76" i="1"/>
  <c r="AE76" i="1"/>
  <c r="AF76" i="1"/>
  <c r="AG76" i="1"/>
  <c r="AH76" i="1"/>
  <c r="K77" i="1"/>
  <c r="F78" i="2" s="1"/>
  <c r="J78" i="2" s="1"/>
  <c r="K78" i="1"/>
  <c r="F79" i="2" s="1"/>
  <c r="J79" i="2" s="1"/>
  <c r="L78" i="1"/>
  <c r="M78" i="1"/>
  <c r="N78" i="1"/>
  <c r="O78" i="1"/>
  <c r="P78" i="1"/>
  <c r="AC78" i="1"/>
  <c r="AD78" i="1"/>
  <c r="AE78" i="1"/>
  <c r="AF78" i="1"/>
  <c r="AG78" i="1"/>
  <c r="AH78" i="1"/>
  <c r="K79" i="1"/>
  <c r="F80" i="2" s="1"/>
  <c r="J80" i="2" s="1"/>
  <c r="L79" i="1"/>
  <c r="M79" i="1"/>
  <c r="N79" i="1"/>
  <c r="O79" i="1"/>
  <c r="P79" i="1"/>
  <c r="AC79" i="1"/>
  <c r="AD79" i="1"/>
  <c r="AE79" i="1"/>
  <c r="AF79" i="1"/>
  <c r="AG79" i="1"/>
  <c r="AH79" i="1"/>
  <c r="K80" i="1"/>
  <c r="F81" i="2" s="1"/>
  <c r="J81" i="2" s="1"/>
  <c r="L80" i="1"/>
  <c r="M80" i="1"/>
  <c r="N80" i="1"/>
  <c r="O80" i="1"/>
  <c r="P80" i="1"/>
  <c r="AC80" i="1"/>
  <c r="AD80" i="1"/>
  <c r="AE80" i="1"/>
  <c r="AF80" i="1"/>
  <c r="AG80" i="1"/>
  <c r="AH80" i="1"/>
  <c r="K81" i="1"/>
  <c r="F82" i="2" s="1"/>
  <c r="J82" i="2" s="1"/>
  <c r="L81" i="1"/>
  <c r="M81" i="1"/>
  <c r="N81" i="1"/>
  <c r="O81" i="1"/>
  <c r="P81" i="1"/>
  <c r="AC81" i="1"/>
  <c r="AD81" i="1"/>
  <c r="AE81" i="1"/>
  <c r="AF81" i="1"/>
  <c r="AG81" i="1"/>
  <c r="AH81" i="1"/>
  <c r="K82" i="1"/>
  <c r="F83" i="2" s="1"/>
  <c r="J83" i="2" s="1"/>
  <c r="L82" i="1"/>
  <c r="M82" i="1"/>
  <c r="N82" i="1"/>
  <c r="O82" i="1"/>
  <c r="P82" i="1"/>
  <c r="AC82" i="1"/>
  <c r="AD82" i="1"/>
  <c r="AE82" i="1"/>
  <c r="AF82" i="1"/>
  <c r="AG82" i="1"/>
  <c r="AH82" i="1"/>
  <c r="K83" i="1"/>
  <c r="F84" i="2" s="1"/>
  <c r="J84" i="2" s="1"/>
  <c r="L83" i="1"/>
  <c r="M83" i="1"/>
  <c r="N83" i="1"/>
  <c r="O83" i="1"/>
  <c r="P83" i="1"/>
  <c r="AC83" i="1"/>
  <c r="AD83" i="1"/>
  <c r="AE83" i="1"/>
  <c r="AF83" i="1"/>
  <c r="AG83" i="1"/>
  <c r="AH83" i="1"/>
  <c r="K84" i="1"/>
  <c r="F85" i="2" s="1"/>
  <c r="J85" i="2" s="1"/>
  <c r="L84" i="1"/>
  <c r="M84" i="1"/>
  <c r="N84" i="1"/>
  <c r="O84" i="1"/>
  <c r="P84" i="1"/>
  <c r="AC84" i="1"/>
  <c r="AD84" i="1"/>
  <c r="AE84" i="1"/>
  <c r="AF84" i="1"/>
  <c r="AG84" i="1"/>
  <c r="AH84" i="1"/>
  <c r="K85" i="1"/>
  <c r="F86" i="2" s="1"/>
  <c r="J86" i="2" s="1"/>
  <c r="L85" i="1"/>
  <c r="M85" i="1"/>
  <c r="N85" i="1"/>
  <c r="O85" i="1"/>
  <c r="P85" i="1"/>
  <c r="AC85" i="1"/>
  <c r="AD85" i="1"/>
  <c r="AE85" i="1"/>
  <c r="AF85" i="1"/>
  <c r="AG85" i="1"/>
  <c r="AH85" i="1"/>
  <c r="K86" i="1"/>
  <c r="F87" i="2" s="1"/>
  <c r="J87" i="2" s="1"/>
  <c r="L86" i="1"/>
  <c r="M86" i="1"/>
  <c r="N86" i="1"/>
  <c r="O86" i="1"/>
  <c r="P86" i="1"/>
  <c r="AC86" i="1"/>
  <c r="AD86" i="1"/>
  <c r="AE86" i="1"/>
  <c r="AF86" i="1"/>
  <c r="AG86" i="1"/>
  <c r="AH86" i="1"/>
  <c r="K87" i="1"/>
  <c r="F88" i="2" s="1"/>
  <c r="J88" i="2" s="1"/>
  <c r="L87" i="1"/>
  <c r="M87" i="1"/>
  <c r="N87" i="1"/>
  <c r="O87" i="1"/>
  <c r="P87" i="1"/>
  <c r="AC87" i="1"/>
  <c r="AD87" i="1"/>
  <c r="AE87" i="1"/>
  <c r="AF87" i="1"/>
  <c r="AG87" i="1"/>
  <c r="AH87" i="1"/>
  <c r="K88" i="1"/>
  <c r="F89" i="2" s="1"/>
  <c r="J89" i="2" s="1"/>
  <c r="L88" i="1"/>
  <c r="M88" i="1"/>
  <c r="N88" i="1"/>
  <c r="O88" i="1"/>
  <c r="P88" i="1"/>
  <c r="AC88" i="1"/>
  <c r="AD88" i="1"/>
  <c r="AE88" i="1"/>
  <c r="AF88" i="1"/>
  <c r="AG88" i="1"/>
  <c r="AH88" i="1"/>
  <c r="K89" i="1"/>
  <c r="F90" i="2" s="1"/>
  <c r="J90" i="2" s="1"/>
  <c r="L89" i="1"/>
  <c r="M89" i="1"/>
  <c r="N89" i="1"/>
  <c r="O89" i="1"/>
  <c r="P89" i="1"/>
  <c r="AC89" i="1"/>
  <c r="AD89" i="1"/>
  <c r="AE89" i="1"/>
  <c r="AF89" i="1"/>
  <c r="AG89" i="1"/>
  <c r="AH89" i="1"/>
  <c r="K90" i="1"/>
  <c r="F91" i="2" s="1"/>
  <c r="J91" i="2" s="1"/>
  <c r="L90" i="1"/>
  <c r="M90" i="1"/>
  <c r="N90" i="1"/>
  <c r="O90" i="1"/>
  <c r="P90" i="1"/>
  <c r="AC90" i="1"/>
  <c r="AD90" i="1"/>
  <c r="AF90" i="1"/>
  <c r="AG90" i="1"/>
  <c r="AH90" i="1"/>
  <c r="F92" i="2"/>
  <c r="J92" i="2" s="1"/>
  <c r="AC91" i="1"/>
  <c r="AD91" i="1"/>
  <c r="AE91" i="1"/>
  <c r="AF91" i="1"/>
  <c r="AG91" i="1"/>
  <c r="AH91" i="1"/>
  <c r="K92" i="1"/>
  <c r="F93" i="2" s="1"/>
  <c r="J93" i="2" s="1"/>
  <c r="L92" i="1"/>
  <c r="M92" i="1"/>
  <c r="N92" i="1"/>
  <c r="O92" i="1"/>
  <c r="P92" i="1"/>
  <c r="AC92" i="1"/>
  <c r="AD92" i="1"/>
  <c r="AE92" i="1"/>
  <c r="AF92" i="1"/>
  <c r="AG92" i="1"/>
  <c r="AH92" i="1"/>
  <c r="K93" i="1"/>
  <c r="F94" i="2" s="1"/>
  <c r="J94" i="2" s="1"/>
  <c r="L93" i="1"/>
  <c r="M93" i="1"/>
  <c r="N93" i="1"/>
  <c r="O93" i="1"/>
  <c r="P93" i="1"/>
  <c r="AC93" i="1"/>
  <c r="AD93" i="1"/>
  <c r="AE93" i="1"/>
  <c r="AF93" i="1"/>
  <c r="AG93" i="1"/>
  <c r="AH93" i="1"/>
  <c r="K94" i="1"/>
  <c r="F95" i="2" s="1"/>
  <c r="J95" i="2" s="1"/>
  <c r="L94" i="1"/>
  <c r="M94" i="1"/>
  <c r="N94" i="1"/>
  <c r="O94" i="1"/>
  <c r="P94" i="1"/>
  <c r="AC94" i="1"/>
  <c r="AD94" i="1"/>
  <c r="AE94" i="1"/>
  <c r="AF94" i="1"/>
  <c r="AG94" i="1"/>
  <c r="AH94" i="1"/>
  <c r="K95" i="1"/>
  <c r="F96" i="2" s="1"/>
  <c r="J96" i="2" s="1"/>
  <c r="L95" i="1"/>
  <c r="M95" i="1"/>
  <c r="N95" i="1"/>
  <c r="O95" i="1"/>
  <c r="P95" i="1"/>
  <c r="AC95" i="1"/>
  <c r="AD95" i="1"/>
  <c r="AE95" i="1"/>
  <c r="AF95" i="1"/>
  <c r="AG95" i="1"/>
  <c r="AH95" i="1"/>
  <c r="F97" i="2"/>
  <c r="J97" i="2" s="1"/>
  <c r="K97" i="1"/>
  <c r="F98" i="2" s="1"/>
  <c r="J98" i="2" s="1"/>
  <c r="L97" i="1"/>
  <c r="M97" i="1"/>
  <c r="N97" i="1"/>
  <c r="O97" i="1"/>
  <c r="P97" i="1"/>
  <c r="AC97" i="1"/>
  <c r="AD97" i="1"/>
  <c r="AE97" i="1"/>
  <c r="AF97" i="1"/>
  <c r="AG97" i="1"/>
  <c r="AH97" i="1"/>
  <c r="F99" i="2"/>
  <c r="J99" i="2" s="1"/>
  <c r="AH2" i="1"/>
  <c r="AD2" i="1"/>
  <c r="AE2" i="1"/>
  <c r="AF2" i="1"/>
  <c r="AG2" i="1"/>
  <c r="AC2" i="1"/>
  <c r="P2" i="1"/>
  <c r="O2" i="1"/>
  <c r="N2" i="1"/>
  <c r="M2" i="1"/>
  <c r="L2" i="1"/>
  <c r="AC101" i="1" l="1"/>
  <c r="AC102" i="1"/>
  <c r="F2" i="2"/>
  <c r="J2" i="2" s="1"/>
  <c r="B2" i="2" s="1"/>
  <c r="K104" i="1"/>
  <c r="K102" i="1"/>
  <c r="K103" i="1"/>
  <c r="K101" i="1"/>
  <c r="B3" i="2" l="1"/>
</calcChain>
</file>

<file path=xl/comments1.xml><?xml version="1.0" encoding="utf-8"?>
<comments xmlns="http://schemas.openxmlformats.org/spreadsheetml/2006/main">
  <authors>
    <author>Katharina Scheidler</author>
    <author>Sophia Bares</author>
  </authors>
  <commentList>
    <comment ref="AI2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nur 1 wert in fragebogen
</t>
        </r>
      </text>
    </comment>
    <comment ref="AN2" authorId="0" shapeId="0">
      <text>
        <r>
          <rPr>
            <b/>
            <sz val="9"/>
            <color indexed="81"/>
            <rFont val="Segoe UI"/>
            <charset val="1"/>
          </rPr>
          <t>Katharina Scheidler:</t>
        </r>
        <r>
          <rPr>
            <sz val="9"/>
            <color indexed="81"/>
            <rFont val="Segoe UI"/>
            <charset val="1"/>
          </rPr>
          <t xml:space="preserve">
kein 3. Wert vorhanden</t>
        </r>
      </text>
    </comment>
    <comment ref="AK3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kein dritter wert im fragebogen
</t>
        </r>
      </text>
    </comment>
    <comment ref="AI7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im screeningfragebogen steht 45/91. ich habe das jetzt mal auf 145 systolisch korrigiert (ist realistischer)
</t>
        </r>
      </text>
    </comment>
    <comment ref="U9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wert geändert, urspr. 88cm, wahrsch. messfehler</t>
        </r>
      </text>
    </comment>
    <comment ref="AA9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wert geändert, urspr. 68cm, wahrsch. messsfehler</t>
        </r>
      </text>
    </comment>
    <comment ref="AK9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kein wert im screeningfragebogen
</t>
        </r>
      </text>
    </comment>
    <comment ref="AB15" authorId="0" shapeId="0">
      <text>
        <r>
          <rPr>
            <b/>
            <sz val="9"/>
            <color indexed="81"/>
            <rFont val="Segoe UI"/>
            <charset val="1"/>
          </rPr>
          <t>Katharina Scheidler:</t>
        </r>
        <r>
          <rPr>
            <sz val="9"/>
            <color indexed="81"/>
            <rFont val="Segoe UI"/>
            <charset val="1"/>
          </rPr>
          <t xml:space="preserve">
wert geändert, uspr. 77cm, wahrsch. messfehler</t>
        </r>
      </text>
    </comment>
    <comment ref="U18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wert geändert, urspr. 90cm, wahrsch. messfehler</t>
        </r>
      </text>
    </comment>
    <comment ref="AA18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wert geändert, urspr 69, wahrsch. messfehler</t>
        </r>
      </text>
    </comment>
    <comment ref="W26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kein wert im screeningfragebogen</t>
        </r>
      </text>
    </comment>
    <comment ref="V36" authorId="0" shapeId="0">
      <text>
        <r>
          <rPr>
            <b/>
            <sz val="9"/>
            <color indexed="81"/>
            <rFont val="Segoe UI"/>
            <charset val="1"/>
          </rPr>
          <t>Katharina Scheidler:</t>
        </r>
        <r>
          <rPr>
            <sz val="9"/>
            <color indexed="81"/>
            <rFont val="Segoe UI"/>
            <charset val="1"/>
          </rPr>
          <t xml:space="preserve">
wert von mir geändert, urspr. 88, wahrsch. messfehler
</t>
        </r>
      </text>
    </comment>
    <comment ref="Q44" authorId="1" shapeId="0">
      <text>
        <r>
          <rPr>
            <b/>
            <sz val="9"/>
            <color indexed="81"/>
            <rFont val="Segoe UI"/>
            <charset val="1"/>
          </rPr>
          <t>Sophia Bares:</t>
        </r>
        <r>
          <rPr>
            <sz val="9"/>
            <color indexed="81"/>
            <rFont val="Segoe UI"/>
            <charset val="1"/>
          </rPr>
          <t xml:space="preserve">
wurde Nummer 43 neu vergeben? Anfangswerte passen nicht zu sonstigen Werten</t>
        </r>
      </text>
    </comment>
    <comment ref="AA52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wert geändert, urspr 86 cm, wahrsch. messfehler</t>
        </r>
      </text>
    </comment>
    <comment ref="T53" authorId="0" shapeId="0">
      <text>
        <r>
          <rPr>
            <b/>
            <sz val="9"/>
            <color indexed="81"/>
            <rFont val="Segoe UI"/>
            <charset val="1"/>
          </rPr>
          <t>Katharina Scheidler:</t>
        </r>
        <r>
          <rPr>
            <sz val="9"/>
            <color indexed="81"/>
            <rFont val="Segoe UI"/>
            <charset val="1"/>
          </rPr>
          <t xml:space="preserve">
wert geändert, urspr. 100cm, wahrsch. messfehler</t>
        </r>
      </text>
    </comment>
    <comment ref="T56" authorId="0" shapeId="0">
      <text>
        <r>
          <rPr>
            <b/>
            <sz val="9"/>
            <color indexed="81"/>
            <rFont val="Segoe UI"/>
            <charset val="1"/>
          </rPr>
          <t>Katharina Scheidler:</t>
        </r>
        <r>
          <rPr>
            <sz val="9"/>
            <color indexed="81"/>
            <rFont val="Segoe UI"/>
            <charset val="1"/>
          </rPr>
          <t xml:space="preserve">
wert geändert, urspr. 97cm, wahrsch. messfehler</t>
        </r>
      </text>
    </comment>
    <comment ref="Z56" authorId="0" shapeId="0">
      <text>
        <r>
          <rPr>
            <b/>
            <sz val="9"/>
            <color indexed="81"/>
            <rFont val="Segoe UI"/>
            <charset val="1"/>
          </rPr>
          <t>Katharina Scheidler:</t>
        </r>
        <r>
          <rPr>
            <sz val="9"/>
            <color indexed="81"/>
            <rFont val="Segoe UI"/>
            <charset val="1"/>
          </rPr>
          <t xml:space="preserve">
wert geändert, urspr. 77cm, wahrsch. Messfehler</t>
        </r>
      </text>
    </comment>
    <comment ref="R57" authorId="0" shapeId="0">
      <text>
        <r>
          <rPr>
            <b/>
            <sz val="9"/>
            <color indexed="81"/>
            <rFont val="Segoe UI"/>
            <charset val="1"/>
          </rPr>
          <t>Katharina Scheidler:</t>
        </r>
        <r>
          <rPr>
            <sz val="9"/>
            <color indexed="81"/>
            <rFont val="Segoe UI"/>
            <charset val="1"/>
          </rPr>
          <t xml:space="preserve">
ursprünglich 86, geändert weil wahrsch. Messfehler </t>
        </r>
      </text>
    </comment>
    <comment ref="R64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Wert geändert, urspr. 98, wahrsch. Messfehler</t>
        </r>
      </text>
    </comment>
    <comment ref="X64" authorId="0" shapeId="0">
      <text>
        <r>
          <rPr>
            <b/>
            <sz val="9"/>
            <color indexed="81"/>
            <rFont val="Segoe UI"/>
            <family val="2"/>
          </rPr>
          <t>Katharina Scheidler:</t>
        </r>
        <r>
          <rPr>
            <sz val="9"/>
            <color indexed="81"/>
            <rFont val="Segoe UI"/>
            <family val="2"/>
          </rPr>
          <t xml:space="preserve">
Wert geändert, urspr. 68, wahrsch. Messfehler</t>
        </r>
      </text>
    </comment>
  </commentList>
</comments>
</file>

<file path=xl/sharedStrings.xml><?xml version="1.0" encoding="utf-8"?>
<sst xmlns="http://schemas.openxmlformats.org/spreadsheetml/2006/main" count="2987" uniqueCount="1303">
  <si>
    <t>ID-Nummer</t>
  </si>
  <si>
    <t>Gewicht T2</t>
  </si>
  <si>
    <t>Gewicht T3</t>
  </si>
  <si>
    <t>Gewicht T4</t>
  </si>
  <si>
    <t>Gewicht T5</t>
  </si>
  <si>
    <t>BMI Start</t>
  </si>
  <si>
    <t>Hüftumfang Start</t>
  </si>
  <si>
    <t>Hüftumfang T1</t>
  </si>
  <si>
    <t>Hüftumfang T2</t>
  </si>
  <si>
    <t>Hüftumfang T3</t>
  </si>
  <si>
    <t>Hüftumfang T4</t>
  </si>
  <si>
    <t>Hüftumfang T5</t>
  </si>
  <si>
    <t>Taillenumfang Start</t>
  </si>
  <si>
    <t>Taillenumfang T1</t>
  </si>
  <si>
    <t>Taillenumfang T2</t>
  </si>
  <si>
    <t>Taillenumfang T3</t>
  </si>
  <si>
    <t>Taillenumfang T4</t>
  </si>
  <si>
    <t>Taillenumfang T5</t>
  </si>
  <si>
    <t>Hüft-Taillen-verhältnis Start</t>
  </si>
  <si>
    <t>Hüft-Taillenverhältnis T1</t>
  </si>
  <si>
    <t>Hüft-Taillenverhältnis T2</t>
  </si>
  <si>
    <t>Hüft-Taillenverhältnis T3</t>
  </si>
  <si>
    <t>Hüft-Taillenverhältnis T4</t>
  </si>
  <si>
    <t>Hüft-Taillenverhältnis T5</t>
  </si>
  <si>
    <t>BMI1</t>
  </si>
  <si>
    <t>BMI2</t>
  </si>
  <si>
    <t>BMI3</t>
  </si>
  <si>
    <t>BMI4</t>
  </si>
  <si>
    <t>BMI5</t>
  </si>
  <si>
    <t>Größe [m]</t>
  </si>
  <si>
    <t>Gewicht Start [kg]</t>
  </si>
  <si>
    <t xml:space="preserve">Gewicht T1 </t>
  </si>
  <si>
    <t>Alter [y]</t>
  </si>
  <si>
    <t>SK001</t>
  </si>
  <si>
    <t>SK002</t>
  </si>
  <si>
    <t>SK003</t>
  </si>
  <si>
    <t>SK004</t>
  </si>
  <si>
    <t>SK005</t>
  </si>
  <si>
    <t>SK006</t>
  </si>
  <si>
    <t>SK007</t>
  </si>
  <si>
    <t>SK008</t>
  </si>
  <si>
    <t>SK009</t>
  </si>
  <si>
    <t>SK010</t>
  </si>
  <si>
    <t>SK011</t>
  </si>
  <si>
    <t>SK012</t>
  </si>
  <si>
    <t>SK013</t>
  </si>
  <si>
    <t>SK014</t>
  </si>
  <si>
    <t>SK015</t>
  </si>
  <si>
    <t>SK016</t>
  </si>
  <si>
    <t>SK017</t>
  </si>
  <si>
    <t>SK018</t>
  </si>
  <si>
    <t>SK019</t>
  </si>
  <si>
    <t>SK020</t>
  </si>
  <si>
    <t>SK021</t>
  </si>
  <si>
    <t>SK022</t>
  </si>
  <si>
    <t>SK024</t>
  </si>
  <si>
    <t>SK025</t>
  </si>
  <si>
    <t>SK026</t>
  </si>
  <si>
    <t>SK027</t>
  </si>
  <si>
    <t>SK028</t>
  </si>
  <si>
    <t>SK029</t>
  </si>
  <si>
    <t>SK030</t>
  </si>
  <si>
    <t>SK031</t>
  </si>
  <si>
    <t>SK032</t>
  </si>
  <si>
    <t>SK033</t>
  </si>
  <si>
    <t>SK035</t>
  </si>
  <si>
    <t>SK036</t>
  </si>
  <si>
    <t>SK037</t>
  </si>
  <si>
    <t>SK039</t>
  </si>
  <si>
    <t>SK040</t>
  </si>
  <si>
    <t>SK041</t>
  </si>
  <si>
    <t>SK042</t>
  </si>
  <si>
    <t>SK043</t>
  </si>
  <si>
    <t>SK044</t>
  </si>
  <si>
    <t>SK045</t>
  </si>
  <si>
    <t>SK048</t>
  </si>
  <si>
    <t>SK049</t>
  </si>
  <si>
    <t>SK050</t>
  </si>
  <si>
    <t>SK051</t>
  </si>
  <si>
    <t>SK052</t>
  </si>
  <si>
    <t>SK053</t>
  </si>
  <si>
    <t>SK054</t>
  </si>
  <si>
    <t>SK055</t>
  </si>
  <si>
    <t>SK056</t>
  </si>
  <si>
    <t>SK057</t>
  </si>
  <si>
    <t>SK058</t>
  </si>
  <si>
    <t>SK059</t>
  </si>
  <si>
    <t>SK060</t>
  </si>
  <si>
    <t>SK061</t>
  </si>
  <si>
    <t>SK062</t>
  </si>
  <si>
    <t>SK063</t>
  </si>
  <si>
    <t>SK064</t>
  </si>
  <si>
    <t>SK065</t>
  </si>
  <si>
    <t>SK066</t>
  </si>
  <si>
    <t>SK067</t>
  </si>
  <si>
    <t>SK068</t>
  </si>
  <si>
    <t>SK069</t>
  </si>
  <si>
    <t>SK070</t>
  </si>
  <si>
    <t>SK071</t>
  </si>
  <si>
    <t>SK072</t>
  </si>
  <si>
    <t>SK073</t>
  </si>
  <si>
    <t>SK074</t>
  </si>
  <si>
    <t>SK075</t>
  </si>
  <si>
    <t>SK076</t>
  </si>
  <si>
    <t>SK078</t>
  </si>
  <si>
    <t>SK079</t>
  </si>
  <si>
    <t>SK080</t>
  </si>
  <si>
    <t>SK081</t>
  </si>
  <si>
    <t>SK082</t>
  </si>
  <si>
    <t>SK083</t>
  </si>
  <si>
    <t>SK084</t>
  </si>
  <si>
    <t>SK085</t>
  </si>
  <si>
    <t>SK086</t>
  </si>
  <si>
    <t>SK087</t>
  </si>
  <si>
    <t>SK088</t>
  </si>
  <si>
    <t>SK089</t>
  </si>
  <si>
    <t>SK090</t>
  </si>
  <si>
    <t>SK092</t>
  </si>
  <si>
    <t>SK093</t>
  </si>
  <si>
    <t>SK094</t>
  </si>
  <si>
    <t>SK095</t>
  </si>
  <si>
    <t>SK097</t>
  </si>
  <si>
    <t>SK099</t>
  </si>
  <si>
    <t>Geschlecht</t>
  </si>
  <si>
    <t>W</t>
  </si>
  <si>
    <t>117/82</t>
  </si>
  <si>
    <t>M</t>
  </si>
  <si>
    <t>weiblich</t>
  </si>
  <si>
    <t>männlich</t>
  </si>
  <si>
    <t>normalgewichtig</t>
  </si>
  <si>
    <t>übergewichtig</t>
  </si>
  <si>
    <t xml:space="preserve">unter 40 </t>
  </si>
  <si>
    <t>über 40</t>
  </si>
  <si>
    <t>SK-001</t>
  </si>
  <si>
    <t>SK-002</t>
  </si>
  <si>
    <t>SK-003</t>
  </si>
  <si>
    <t>SK-004</t>
  </si>
  <si>
    <t>SK-005</t>
  </si>
  <si>
    <t>SK-006</t>
  </si>
  <si>
    <t>SK-007</t>
  </si>
  <si>
    <t>SK-008</t>
  </si>
  <si>
    <t>SK-009</t>
  </si>
  <si>
    <t>SK-010</t>
  </si>
  <si>
    <t>SK-011</t>
  </si>
  <si>
    <t>SK-012</t>
  </si>
  <si>
    <t>SK-013</t>
  </si>
  <si>
    <t>SK-014</t>
  </si>
  <si>
    <t>SK-015</t>
  </si>
  <si>
    <t>SK-016</t>
  </si>
  <si>
    <t>SK-017</t>
  </si>
  <si>
    <t>SK-018</t>
  </si>
  <si>
    <t>SK-019</t>
  </si>
  <si>
    <t>SK-020</t>
  </si>
  <si>
    <t>SK-021</t>
  </si>
  <si>
    <t>SK-022</t>
  </si>
  <si>
    <t>SK-023</t>
  </si>
  <si>
    <t>SK-024</t>
  </si>
  <si>
    <t>SK-025</t>
  </si>
  <si>
    <t>SK-026</t>
  </si>
  <si>
    <t>SK-027</t>
  </si>
  <si>
    <t>SK-028</t>
  </si>
  <si>
    <t>SK-029</t>
  </si>
  <si>
    <t>SK-030</t>
  </si>
  <si>
    <t>SK-031</t>
  </si>
  <si>
    <t>SK-032</t>
  </si>
  <si>
    <t>SK-033</t>
  </si>
  <si>
    <t>SK-034</t>
  </si>
  <si>
    <t>SK-035</t>
  </si>
  <si>
    <t>SK-036</t>
  </si>
  <si>
    <t>SK-037</t>
  </si>
  <si>
    <t>SK-038</t>
  </si>
  <si>
    <t>SK-039</t>
  </si>
  <si>
    <t>SK-040</t>
  </si>
  <si>
    <t>SK-041</t>
  </si>
  <si>
    <t>SK-042</t>
  </si>
  <si>
    <t>SK-043</t>
  </si>
  <si>
    <t>SK-044</t>
  </si>
  <si>
    <t>SK-045</t>
  </si>
  <si>
    <t>SK-046</t>
  </si>
  <si>
    <t>SK-047</t>
  </si>
  <si>
    <t>SK-048</t>
  </si>
  <si>
    <t>SK-049</t>
  </si>
  <si>
    <t>SK-050</t>
  </si>
  <si>
    <t>SK-051</t>
  </si>
  <si>
    <t>SK-052</t>
  </si>
  <si>
    <t>SK-053</t>
  </si>
  <si>
    <t>SK-054</t>
  </si>
  <si>
    <t>SK-055</t>
  </si>
  <si>
    <t>SK-056</t>
  </si>
  <si>
    <t>SK-057</t>
  </si>
  <si>
    <t>SK-058</t>
  </si>
  <si>
    <t>SK-059</t>
  </si>
  <si>
    <t>SK-060</t>
  </si>
  <si>
    <t>SK-061</t>
  </si>
  <si>
    <t>SK-062</t>
  </si>
  <si>
    <t>SK-063</t>
  </si>
  <si>
    <t>SK-064</t>
  </si>
  <si>
    <t>SK-065</t>
  </si>
  <si>
    <t>SK-066</t>
  </si>
  <si>
    <t>SK-067</t>
  </si>
  <si>
    <t>SK-068</t>
  </si>
  <si>
    <t>SK-069</t>
  </si>
  <si>
    <t>SK-070</t>
  </si>
  <si>
    <t>SK-071</t>
  </si>
  <si>
    <t>SK-072</t>
  </si>
  <si>
    <t>SK-073</t>
  </si>
  <si>
    <t>SK-074</t>
  </si>
  <si>
    <t>SK-075</t>
  </si>
  <si>
    <t>SK-076</t>
  </si>
  <si>
    <t>SK-077</t>
  </si>
  <si>
    <t>SK-078</t>
  </si>
  <si>
    <t>SK-079</t>
  </si>
  <si>
    <t>SK-080</t>
  </si>
  <si>
    <t>SK-081</t>
  </si>
  <si>
    <t>SK-082</t>
  </si>
  <si>
    <t>SK-083</t>
  </si>
  <si>
    <t>SK-084</t>
  </si>
  <si>
    <t>SK-085</t>
  </si>
  <si>
    <t>SK-086</t>
  </si>
  <si>
    <t>SK-087</t>
  </si>
  <si>
    <t>SK-088</t>
  </si>
  <si>
    <t>SK-089</t>
  </si>
  <si>
    <t>SK-090</t>
  </si>
  <si>
    <t>SK-091</t>
  </si>
  <si>
    <t>SK-092</t>
  </si>
  <si>
    <t>SK-093</t>
  </si>
  <si>
    <t>SK-094</t>
  </si>
  <si>
    <t>SK-095</t>
  </si>
  <si>
    <t>SK-096</t>
  </si>
  <si>
    <t>SK-097</t>
  </si>
  <si>
    <t>SK-098</t>
  </si>
  <si>
    <t>SK-099</t>
  </si>
  <si>
    <t>SK-100</t>
  </si>
  <si>
    <t>Alter</t>
  </si>
  <si>
    <t>BMI</t>
  </si>
  <si>
    <t>Gruppe</t>
  </si>
  <si>
    <t>120/81</t>
  </si>
  <si>
    <t>120/80</t>
  </si>
  <si>
    <t>110/68</t>
  </si>
  <si>
    <t>102/73</t>
  </si>
  <si>
    <t>102/72</t>
  </si>
  <si>
    <t>124/73</t>
  </si>
  <si>
    <t>121/71</t>
  </si>
  <si>
    <t>120/68</t>
  </si>
  <si>
    <t>134/78</t>
  </si>
  <si>
    <t>122/76</t>
  </si>
  <si>
    <t>124/75</t>
  </si>
  <si>
    <t>152/94</t>
  </si>
  <si>
    <t>144/93</t>
  </si>
  <si>
    <t>143/94</t>
  </si>
  <si>
    <t>174/101</t>
  </si>
  <si>
    <t>169/101</t>
  </si>
  <si>
    <t>162/96</t>
  </si>
  <si>
    <t>150/94</t>
  </si>
  <si>
    <t>147/95</t>
  </si>
  <si>
    <t>148/92</t>
  </si>
  <si>
    <t>143/87</t>
  </si>
  <si>
    <t>137/82</t>
  </si>
  <si>
    <t>128/79</t>
  </si>
  <si>
    <t>155/93</t>
  </si>
  <si>
    <t>115/75</t>
  </si>
  <si>
    <t>140/81</t>
  </si>
  <si>
    <t>104/76</t>
  </si>
  <si>
    <t>112/82</t>
  </si>
  <si>
    <t>110/84</t>
  </si>
  <si>
    <t>130/86</t>
  </si>
  <si>
    <t>124/77</t>
  </si>
  <si>
    <t>127/79</t>
  </si>
  <si>
    <t>112/73</t>
  </si>
  <si>
    <t>155/97</t>
  </si>
  <si>
    <t>140/94</t>
  </si>
  <si>
    <t>145/94</t>
  </si>
  <si>
    <t>110/76</t>
  </si>
  <si>
    <t>117/74</t>
  </si>
  <si>
    <t>115/76</t>
  </si>
  <si>
    <t>121/82</t>
  </si>
  <si>
    <t>138/85</t>
  </si>
  <si>
    <t>134/84</t>
  </si>
  <si>
    <t>159/97</t>
  </si>
  <si>
    <t>146/92</t>
  </si>
  <si>
    <t>142/88</t>
  </si>
  <si>
    <t>120/72</t>
  </si>
  <si>
    <t>126/71</t>
  </si>
  <si>
    <t>116/67</t>
  </si>
  <si>
    <t>131/85</t>
  </si>
  <si>
    <t>122/86</t>
  </si>
  <si>
    <t>117/84</t>
  </si>
  <si>
    <t>132/82</t>
  </si>
  <si>
    <t>115/79</t>
  </si>
  <si>
    <t>116/79</t>
  </si>
  <si>
    <t>131/81</t>
  </si>
  <si>
    <t>127/82</t>
  </si>
  <si>
    <t>124/81</t>
  </si>
  <si>
    <t>124/84</t>
  </si>
  <si>
    <t>124/90</t>
  </si>
  <si>
    <t>132/86</t>
  </si>
  <si>
    <t>136/84</t>
  </si>
  <si>
    <t>129/90</t>
  </si>
  <si>
    <t>124/89</t>
  </si>
  <si>
    <t>132/83</t>
  </si>
  <si>
    <t>159/82</t>
  </si>
  <si>
    <t>150/89</t>
  </si>
  <si>
    <t>122/75</t>
  </si>
  <si>
    <t>120/82</t>
  </si>
  <si>
    <t>122/82</t>
  </si>
  <si>
    <t>116/77</t>
  </si>
  <si>
    <t>114/78</t>
  </si>
  <si>
    <t>132/92</t>
  </si>
  <si>
    <t>122/92</t>
  </si>
  <si>
    <t>131/90</t>
  </si>
  <si>
    <t>116/80</t>
  </si>
  <si>
    <t>116/78</t>
  </si>
  <si>
    <t>117/83</t>
  </si>
  <si>
    <t>127/67</t>
  </si>
  <si>
    <t>116/71</t>
  </si>
  <si>
    <t>121/66</t>
  </si>
  <si>
    <t>132/97</t>
  </si>
  <si>
    <t>128/96</t>
  </si>
  <si>
    <t>125/93</t>
  </si>
  <si>
    <t>158/94</t>
  </si>
  <si>
    <t>147/94</t>
  </si>
  <si>
    <t>148/93</t>
  </si>
  <si>
    <t>121/83</t>
  </si>
  <si>
    <t>126/79</t>
  </si>
  <si>
    <t>118/79</t>
  </si>
  <si>
    <t>135/90</t>
  </si>
  <si>
    <t>138/77</t>
  </si>
  <si>
    <t>136/72</t>
  </si>
  <si>
    <t>132/89</t>
  </si>
  <si>
    <t>126/88</t>
  </si>
  <si>
    <t>125/87</t>
  </si>
  <si>
    <t>139/89</t>
  </si>
  <si>
    <t>130/85</t>
  </si>
  <si>
    <t>114/73</t>
  </si>
  <si>
    <t>112/83</t>
  </si>
  <si>
    <t>116/81</t>
  </si>
  <si>
    <t>142/99</t>
  </si>
  <si>
    <t>134/93</t>
  </si>
  <si>
    <t>136/95</t>
  </si>
  <si>
    <t>115/83</t>
  </si>
  <si>
    <t>111/78</t>
  </si>
  <si>
    <t>108/80</t>
  </si>
  <si>
    <t>126/78</t>
  </si>
  <si>
    <t>110/78</t>
  </si>
  <si>
    <t>146/91</t>
  </si>
  <si>
    <t>145/84</t>
  </si>
  <si>
    <t>148/86</t>
  </si>
  <si>
    <t>116/66</t>
  </si>
  <si>
    <t>109/69</t>
  </si>
  <si>
    <t>114/68</t>
  </si>
  <si>
    <t>145/95</t>
  </si>
  <si>
    <t>149/101</t>
  </si>
  <si>
    <t>152/93</t>
  </si>
  <si>
    <t>140/88</t>
  </si>
  <si>
    <t>144/81</t>
  </si>
  <si>
    <t>141/76</t>
  </si>
  <si>
    <t>118/75</t>
  </si>
  <si>
    <t>124/68</t>
  </si>
  <si>
    <t>117/71</t>
  </si>
  <si>
    <t>130/89</t>
  </si>
  <si>
    <t>132/90</t>
  </si>
  <si>
    <t>123/85</t>
  </si>
  <si>
    <t>162/95</t>
  </si>
  <si>
    <t>152/90</t>
  </si>
  <si>
    <t>156/86</t>
  </si>
  <si>
    <t>116/70</t>
  </si>
  <si>
    <t>110/73</t>
  </si>
  <si>
    <t>112/74</t>
  </si>
  <si>
    <t>156/94</t>
  </si>
  <si>
    <t>130/77</t>
  </si>
  <si>
    <t>130/74</t>
  </si>
  <si>
    <t>148/84</t>
  </si>
  <si>
    <t>132/76</t>
  </si>
  <si>
    <t>118/66</t>
  </si>
  <si>
    <t>105/72</t>
  </si>
  <si>
    <t>112/71</t>
  </si>
  <si>
    <t>115/70</t>
  </si>
  <si>
    <t>108/69</t>
  </si>
  <si>
    <t>118/83</t>
  </si>
  <si>
    <t>115/84</t>
  </si>
  <si>
    <t>116/83</t>
  </si>
  <si>
    <t>129/85</t>
  </si>
  <si>
    <t>139/85</t>
  </si>
  <si>
    <t>133/80</t>
  </si>
  <si>
    <t>128/81</t>
  </si>
  <si>
    <t>117/75</t>
  </si>
  <si>
    <t>116/73</t>
  </si>
  <si>
    <t>114/72</t>
  </si>
  <si>
    <t>124/80</t>
  </si>
  <si>
    <t>125/77</t>
  </si>
  <si>
    <t>124/82</t>
  </si>
  <si>
    <t>127/81</t>
  </si>
  <si>
    <t>126/87</t>
  </si>
  <si>
    <t>129/82</t>
  </si>
  <si>
    <t>129/83</t>
  </si>
  <si>
    <t>131/88</t>
  </si>
  <si>
    <t>127/87</t>
  </si>
  <si>
    <t>132/72</t>
  </si>
  <si>
    <t>111/72</t>
  </si>
  <si>
    <t>144/91</t>
  </si>
  <si>
    <t>133/93</t>
  </si>
  <si>
    <t>129/87</t>
  </si>
  <si>
    <t>129/84</t>
  </si>
  <si>
    <t>110/85</t>
  </si>
  <si>
    <t>114/88</t>
  </si>
  <si>
    <t>133/92</t>
  </si>
  <si>
    <t>124/93</t>
  </si>
  <si>
    <t>126/91</t>
  </si>
  <si>
    <t>119/76</t>
  </si>
  <si>
    <t>113/77</t>
  </si>
  <si>
    <t>114/77</t>
  </si>
  <si>
    <t>121/75</t>
  </si>
  <si>
    <t>128/77</t>
  </si>
  <si>
    <t>124/72</t>
  </si>
  <si>
    <t>143/90</t>
  </si>
  <si>
    <t>134/85</t>
  </si>
  <si>
    <t>132/81</t>
  </si>
  <si>
    <t>136/94</t>
  </si>
  <si>
    <t>136/96</t>
  </si>
  <si>
    <t>134/94</t>
  </si>
  <si>
    <t>134/90</t>
  </si>
  <si>
    <t>144/84</t>
  </si>
  <si>
    <t>118/70</t>
  </si>
  <si>
    <t>118/65</t>
  </si>
  <si>
    <t>116/64</t>
  </si>
  <si>
    <t>122/85</t>
  </si>
  <si>
    <t>121/89</t>
  </si>
  <si>
    <t>124/91</t>
  </si>
  <si>
    <t>153/82</t>
  </si>
  <si>
    <t>153/83</t>
  </si>
  <si>
    <t>145/76</t>
  </si>
  <si>
    <t>150/93</t>
  </si>
  <si>
    <t>128/87</t>
  </si>
  <si>
    <t>144/90</t>
  </si>
  <si>
    <t>132/77</t>
  </si>
  <si>
    <t>128/83</t>
  </si>
  <si>
    <t>132/75</t>
  </si>
  <si>
    <t>127/77</t>
  </si>
  <si>
    <t>112/67</t>
  </si>
  <si>
    <t>114/76</t>
  </si>
  <si>
    <t>108/79</t>
  </si>
  <si>
    <t>122/79</t>
  </si>
  <si>
    <t>118/80</t>
  </si>
  <si>
    <t>114/79</t>
  </si>
  <si>
    <t>141/80</t>
  </si>
  <si>
    <t>136/75</t>
  </si>
  <si>
    <t>136/57</t>
  </si>
  <si>
    <t>124/76</t>
  </si>
  <si>
    <t>120/74</t>
  </si>
  <si>
    <t>115/71</t>
  </si>
  <si>
    <t>132/87</t>
  </si>
  <si>
    <t>111/86</t>
  </si>
  <si>
    <t>112/89</t>
  </si>
  <si>
    <t>133/88</t>
  </si>
  <si>
    <t>132/85</t>
  </si>
  <si>
    <t>122/70</t>
  </si>
  <si>
    <t>117/78</t>
  </si>
  <si>
    <t>121/74</t>
  </si>
  <si>
    <t>116/75</t>
  </si>
  <si>
    <t>122/74</t>
  </si>
  <si>
    <t>121/77</t>
  </si>
  <si>
    <t>127/84</t>
  </si>
  <si>
    <t>121/88</t>
  </si>
  <si>
    <t>110/62</t>
  </si>
  <si>
    <t>100/66</t>
  </si>
  <si>
    <t>95/57</t>
  </si>
  <si>
    <t>127/75</t>
  </si>
  <si>
    <t>122/71</t>
  </si>
  <si>
    <t>128/72</t>
  </si>
  <si>
    <t>120/87</t>
  </si>
  <si>
    <t>130/83</t>
  </si>
  <si>
    <t>120/79</t>
  </si>
  <si>
    <t>130/79</t>
  </si>
  <si>
    <t>114/75</t>
  </si>
  <si>
    <t>111/76</t>
  </si>
  <si>
    <t>111/68</t>
  </si>
  <si>
    <t>113/66</t>
  </si>
  <si>
    <t>107/86</t>
  </si>
  <si>
    <t>123/82</t>
  </si>
  <si>
    <t>120/77</t>
  </si>
  <si>
    <t>118/71</t>
  </si>
  <si>
    <t>136/82</t>
  </si>
  <si>
    <t>133/75</t>
  </si>
  <si>
    <t>111/70</t>
  </si>
  <si>
    <t>107/67</t>
  </si>
  <si>
    <t>121/76</t>
  </si>
  <si>
    <t>125/82</t>
  </si>
  <si>
    <t>123/84</t>
  </si>
  <si>
    <t>92/69</t>
  </si>
  <si>
    <t>103/67</t>
  </si>
  <si>
    <t>98/62</t>
  </si>
  <si>
    <t>136/80</t>
  </si>
  <si>
    <t>138/68</t>
  </si>
  <si>
    <t>136/88</t>
  </si>
  <si>
    <t>136/86</t>
  </si>
  <si>
    <t>127/91</t>
  </si>
  <si>
    <t>151/104</t>
  </si>
  <si>
    <t>158/104</t>
  </si>
  <si>
    <t>133/110</t>
  </si>
  <si>
    <t>126/81</t>
  </si>
  <si>
    <t>135/83</t>
  </si>
  <si>
    <t>137/76</t>
  </si>
  <si>
    <t>151/84</t>
  </si>
  <si>
    <t>135/85</t>
  </si>
  <si>
    <t>132/80</t>
  </si>
  <si>
    <t>128/76</t>
  </si>
  <si>
    <t>128/78</t>
  </si>
  <si>
    <t>144/82</t>
  </si>
  <si>
    <t>131/73</t>
  </si>
  <si>
    <t>133/77</t>
  </si>
  <si>
    <t>131/67</t>
  </si>
  <si>
    <t>136/79</t>
  </si>
  <si>
    <t>134/83</t>
  </si>
  <si>
    <t>132/73</t>
  </si>
  <si>
    <t>142/74</t>
  </si>
  <si>
    <t>140/68</t>
  </si>
  <si>
    <t>112/75</t>
  </si>
  <si>
    <t>117/73</t>
  </si>
  <si>
    <t>124/71</t>
  </si>
  <si>
    <t>125/83</t>
  </si>
  <si>
    <t>138/82</t>
  </si>
  <si>
    <t>131/80</t>
  </si>
  <si>
    <t>144/89</t>
  </si>
  <si>
    <t>138/86</t>
  </si>
  <si>
    <t>133/89</t>
  </si>
  <si>
    <t>118/61</t>
  </si>
  <si>
    <t>128/60</t>
  </si>
  <si>
    <t>125/61</t>
  </si>
  <si>
    <t>129/78</t>
  </si>
  <si>
    <t>124/79</t>
  </si>
  <si>
    <t>127/83</t>
  </si>
  <si>
    <t>128/88</t>
  </si>
  <si>
    <t>131/78</t>
  </si>
  <si>
    <t>123/71</t>
  </si>
  <si>
    <t>119/71</t>
  </si>
  <si>
    <t>118/74</t>
  </si>
  <si>
    <t>137/85</t>
  </si>
  <si>
    <t>144/79</t>
  </si>
  <si>
    <t>135/78</t>
  </si>
  <si>
    <t>115/81</t>
  </si>
  <si>
    <t>122/78</t>
  </si>
  <si>
    <t>167/105</t>
  </si>
  <si>
    <t>149/107</t>
  </si>
  <si>
    <t>155/103</t>
  </si>
  <si>
    <t>117/65</t>
  </si>
  <si>
    <t>108/62</t>
  </si>
  <si>
    <t>105/62</t>
  </si>
  <si>
    <t>141/79</t>
  </si>
  <si>
    <t>144/73</t>
  </si>
  <si>
    <t>128/69</t>
  </si>
  <si>
    <t>107/73</t>
  </si>
  <si>
    <t>102/77</t>
  </si>
  <si>
    <t>110/77</t>
  </si>
  <si>
    <t>113/72</t>
  </si>
  <si>
    <t>111/75</t>
  </si>
  <si>
    <t>120/73</t>
  </si>
  <si>
    <t>102/70</t>
  </si>
  <si>
    <t>108/70</t>
  </si>
  <si>
    <t>100/60</t>
  </si>
  <si>
    <t>98/59</t>
  </si>
  <si>
    <t>96/57</t>
  </si>
  <si>
    <t>119/81</t>
  </si>
  <si>
    <t>124/74</t>
  </si>
  <si>
    <t>121/80</t>
  </si>
  <si>
    <t>110/82</t>
  </si>
  <si>
    <t>112/80</t>
  </si>
  <si>
    <t>136/87</t>
  </si>
  <si>
    <t>139/86</t>
  </si>
  <si>
    <t>123/83</t>
  </si>
  <si>
    <t>125/71</t>
  </si>
  <si>
    <t>119/72</t>
  </si>
  <si>
    <t>106/75</t>
  </si>
  <si>
    <t>108/74</t>
  </si>
  <si>
    <t>108/78</t>
  </si>
  <si>
    <t>121/84</t>
  </si>
  <si>
    <t>111/74</t>
  </si>
  <si>
    <t>116/74</t>
  </si>
  <si>
    <t>147/93</t>
  </si>
  <si>
    <t>154/89</t>
  </si>
  <si>
    <t>106/74</t>
  </si>
  <si>
    <t>117/69</t>
  </si>
  <si>
    <t>104/67</t>
  </si>
  <si>
    <t>102/65</t>
  </si>
  <si>
    <t>99/63</t>
  </si>
  <si>
    <t>120/76</t>
  </si>
  <si>
    <t>128/73</t>
  </si>
  <si>
    <t>120/85</t>
  </si>
  <si>
    <t>124/78</t>
  </si>
  <si>
    <t>128/75</t>
  </si>
  <si>
    <t>113/69</t>
  </si>
  <si>
    <t>110/71</t>
  </si>
  <si>
    <t>100/64</t>
  </si>
  <si>
    <t>129/76</t>
  </si>
  <si>
    <t>125/76</t>
  </si>
  <si>
    <t>115/77</t>
  </si>
  <si>
    <t>140/74</t>
  </si>
  <si>
    <t>136/76</t>
  </si>
  <si>
    <t>133/73</t>
  </si>
  <si>
    <t>nicht messbar, technisches Problem</t>
  </si>
  <si>
    <t>126/72</t>
  </si>
  <si>
    <t>112/65</t>
  </si>
  <si>
    <t>112/63</t>
  </si>
  <si>
    <t>110/65</t>
  </si>
  <si>
    <t>126/82</t>
  </si>
  <si>
    <t>132/74</t>
  </si>
  <si>
    <t>132/69</t>
  </si>
  <si>
    <t>108/72</t>
  </si>
  <si>
    <t>104/70</t>
  </si>
  <si>
    <t>107/68</t>
  </si>
  <si>
    <t>122/83</t>
  </si>
  <si>
    <t>113/71</t>
  </si>
  <si>
    <t>110/74</t>
  </si>
  <si>
    <t>116/72</t>
  </si>
  <si>
    <t>107/74</t>
  </si>
  <si>
    <t>114/74</t>
  </si>
  <si>
    <t>123/72</t>
  </si>
  <si>
    <t>138/87</t>
  </si>
  <si>
    <t>123/65</t>
  </si>
  <si>
    <t>116/62</t>
  </si>
  <si>
    <t>107/57</t>
  </si>
  <si>
    <t>130/76</t>
  </si>
  <si>
    <t>121/73</t>
  </si>
  <si>
    <t>147/83</t>
  </si>
  <si>
    <t>140/78</t>
  </si>
  <si>
    <t>136/74</t>
  </si>
  <si>
    <t>118/82</t>
  </si>
  <si>
    <t>119/74</t>
  </si>
  <si>
    <t>109/59</t>
  </si>
  <si>
    <t>131/87</t>
  </si>
  <si>
    <t>126/84</t>
  </si>
  <si>
    <t>125/80</t>
  </si>
  <si>
    <t>116/76</t>
  </si>
  <si>
    <t>113/75</t>
  </si>
  <si>
    <t>112/72</t>
  </si>
  <si>
    <t>114/70</t>
  </si>
  <si>
    <t>103/69</t>
  </si>
  <si>
    <t>mehr nicht messbar, techn. Problem</t>
  </si>
  <si>
    <t>gesamt</t>
  </si>
  <si>
    <t>152/97</t>
  </si>
  <si>
    <t>160/104</t>
  </si>
  <si>
    <t>149/100</t>
  </si>
  <si>
    <t>132/78</t>
  </si>
  <si>
    <t>129/79</t>
  </si>
  <si>
    <t>140/82</t>
  </si>
  <si>
    <t>128/85</t>
  </si>
  <si>
    <t>123/91</t>
  </si>
  <si>
    <t>138/78</t>
  </si>
  <si>
    <t>140/84</t>
  </si>
  <si>
    <t>137/81</t>
  </si>
  <si>
    <t>127/72</t>
  </si>
  <si>
    <t>144/102</t>
  </si>
  <si>
    <t>124/94</t>
  </si>
  <si>
    <t>135/91</t>
  </si>
  <si>
    <t>123/86</t>
  </si>
  <si>
    <t>104/65</t>
  </si>
  <si>
    <t>92/65</t>
  </si>
  <si>
    <t>101/62</t>
  </si>
  <si>
    <t>133/86</t>
  </si>
  <si>
    <t>139/88</t>
  </si>
  <si>
    <t>161/107</t>
  </si>
  <si>
    <t>176/109</t>
  </si>
  <si>
    <t>172/114</t>
  </si>
  <si>
    <t>115/72</t>
  </si>
  <si>
    <t>131/74</t>
  </si>
  <si>
    <t>134/73</t>
  </si>
  <si>
    <t>117/77</t>
  </si>
  <si>
    <t>112/81</t>
  </si>
  <si>
    <t>156/92</t>
  </si>
  <si>
    <t>150/90</t>
  </si>
  <si>
    <t>148/91</t>
  </si>
  <si>
    <t>117/81</t>
  </si>
  <si>
    <t>118/78</t>
  </si>
  <si>
    <t>119/77</t>
  </si>
  <si>
    <t>128/68</t>
  </si>
  <si>
    <t>115/68</t>
  </si>
  <si>
    <t>153/98</t>
  </si>
  <si>
    <t>124/83</t>
  </si>
  <si>
    <t>150/81</t>
  </si>
  <si>
    <t>113/70</t>
  </si>
  <si>
    <t>109/68</t>
  </si>
  <si>
    <t>120/75</t>
  </si>
  <si>
    <t>106/71</t>
  </si>
  <si>
    <t>126/76</t>
  </si>
  <si>
    <t>114/63</t>
  </si>
  <si>
    <t>103/59</t>
  </si>
  <si>
    <t>103/61</t>
  </si>
  <si>
    <t>102/76</t>
  </si>
  <si>
    <t>103/75</t>
  </si>
  <si>
    <t>111/77</t>
  </si>
  <si>
    <t>100/63</t>
  </si>
  <si>
    <t>112/61</t>
  </si>
  <si>
    <t>109/60</t>
  </si>
  <si>
    <t>118/69</t>
  </si>
  <si>
    <t>116/69</t>
  </si>
  <si>
    <t>130/78</t>
  </si>
  <si>
    <t>125/72</t>
  </si>
  <si>
    <t>121/79</t>
  </si>
  <si>
    <t>112/84</t>
  </si>
  <si>
    <t>106/73</t>
  </si>
  <si>
    <t>110/72</t>
  </si>
  <si>
    <t>123/74</t>
  </si>
  <si>
    <t>117/79</t>
  </si>
  <si>
    <t>130/92</t>
  </si>
  <si>
    <t>127/89</t>
  </si>
  <si>
    <t>119/80</t>
  </si>
  <si>
    <t>139/83</t>
  </si>
  <si>
    <t>125/81</t>
  </si>
  <si>
    <t>133/66</t>
  </si>
  <si>
    <t>112/68</t>
  </si>
  <si>
    <t>120/69</t>
  </si>
  <si>
    <t>137/91</t>
  </si>
  <si>
    <t>130/91</t>
  </si>
  <si>
    <t>137/83</t>
  </si>
  <si>
    <t>129/80</t>
  </si>
  <si>
    <t>127/90</t>
  </si>
  <si>
    <t>129/91</t>
  </si>
  <si>
    <t>134/89</t>
  </si>
  <si>
    <t>160/95</t>
  </si>
  <si>
    <t>155/90</t>
  </si>
  <si>
    <t>160/91</t>
  </si>
  <si>
    <t>118/87</t>
  </si>
  <si>
    <t>118/86</t>
  </si>
  <si>
    <t>120/92</t>
  </si>
  <si>
    <t>128/74</t>
  </si>
  <si>
    <t>126/75</t>
  </si>
  <si>
    <t>123/81</t>
  </si>
  <si>
    <t>128/82</t>
  </si>
  <si>
    <t>124/86</t>
  </si>
  <si>
    <t>131/76</t>
  </si>
  <si>
    <t>111/71</t>
  </si>
  <si>
    <t>106/70</t>
  </si>
  <si>
    <t>119/67</t>
  </si>
  <si>
    <t>154/86</t>
  </si>
  <si>
    <t>159/87</t>
  </si>
  <si>
    <t>121/86</t>
  </si>
  <si>
    <t>113/83</t>
  </si>
  <si>
    <t>112/87</t>
  </si>
  <si>
    <t>133/95</t>
  </si>
  <si>
    <t>109/80</t>
  </si>
  <si>
    <t>110/75</t>
  </si>
  <si>
    <t>111/79</t>
  </si>
  <si>
    <t>130/87</t>
  </si>
  <si>
    <t>128/89</t>
  </si>
  <si>
    <t>109/74</t>
  </si>
  <si>
    <t>143/73</t>
  </si>
  <si>
    <t>140/75</t>
  </si>
  <si>
    <t>134/74</t>
  </si>
  <si>
    <t>114/71</t>
  </si>
  <si>
    <t>114/67</t>
  </si>
  <si>
    <t>136/90</t>
  </si>
  <si>
    <t>128/90</t>
  </si>
  <si>
    <t>121/91</t>
  </si>
  <si>
    <t>127/88</t>
  </si>
  <si>
    <t>162/100</t>
  </si>
  <si>
    <t>164/109</t>
  </si>
  <si>
    <t>151/103</t>
  </si>
  <si>
    <t>104/71</t>
  </si>
  <si>
    <t>104/56</t>
  </si>
  <si>
    <t>95/51</t>
  </si>
  <si>
    <t>100/48</t>
  </si>
  <si>
    <t>113/79</t>
  </si>
  <si>
    <t>98/73</t>
  </si>
  <si>
    <t>131/75</t>
  </si>
  <si>
    <t>120/78</t>
  </si>
  <si>
    <t>141/95</t>
  </si>
  <si>
    <t>128/91</t>
  </si>
  <si>
    <t>135/87</t>
  </si>
  <si>
    <t>145/88</t>
  </si>
  <si>
    <t>106/77</t>
  </si>
  <si>
    <t>101/74</t>
  </si>
  <si>
    <t>118/76</t>
  </si>
  <si>
    <t>126/77</t>
  </si>
  <si>
    <t>120/67</t>
  </si>
  <si>
    <t>112/70</t>
  </si>
  <si>
    <t>117/72</t>
  </si>
  <si>
    <t>112/76</t>
  </si>
  <si>
    <t>124/69</t>
  </si>
  <si>
    <t>128/86</t>
  </si>
  <si>
    <t>123/78</t>
  </si>
  <si>
    <t>136/78</t>
  </si>
  <si>
    <t>126/69</t>
  </si>
  <si>
    <t>117/68</t>
  </si>
  <si>
    <t>119/82</t>
  </si>
  <si>
    <t>138/90</t>
  </si>
  <si>
    <t>132/91</t>
  </si>
  <si>
    <t>145/91</t>
  </si>
  <si>
    <t>133/71</t>
  </si>
  <si>
    <t>113/82</t>
  </si>
  <si>
    <t>114/80</t>
  </si>
  <si>
    <t>144/96</t>
  </si>
  <si>
    <t>141/92</t>
  </si>
  <si>
    <t>143/93</t>
  </si>
  <si>
    <t>138/88</t>
  </si>
  <si>
    <t>123/77</t>
  </si>
  <si>
    <t>119/73</t>
  </si>
  <si>
    <t>133/76</t>
  </si>
  <si>
    <t>135/74</t>
  </si>
  <si>
    <t>122/72</t>
  </si>
  <si>
    <t>115/80</t>
  </si>
  <si>
    <t>164/99</t>
  </si>
  <si>
    <t>172/92</t>
  </si>
  <si>
    <t>164/95</t>
  </si>
  <si>
    <t>123/79</t>
  </si>
  <si>
    <t>134/92</t>
  </si>
  <si>
    <t>132/96</t>
  </si>
  <si>
    <t>177/91</t>
  </si>
  <si>
    <t>175/95</t>
  </si>
  <si>
    <t>169/61</t>
  </si>
  <si>
    <t>138/84</t>
  </si>
  <si>
    <t>131/77</t>
  </si>
  <si>
    <t>118/84</t>
  </si>
  <si>
    <t>114/84</t>
  </si>
  <si>
    <t>169/104</t>
  </si>
  <si>
    <t>163/99</t>
  </si>
  <si>
    <t>159/95</t>
  </si>
  <si>
    <t>146/86</t>
  </si>
  <si>
    <t>152/86</t>
  </si>
  <si>
    <t>140/85</t>
  </si>
  <si>
    <t>171/114</t>
  </si>
  <si>
    <t>159/111</t>
  </si>
  <si>
    <t>158/105</t>
  </si>
  <si>
    <t>136/92</t>
  </si>
  <si>
    <t>150/101</t>
  </si>
  <si>
    <t>135/95</t>
  </si>
  <si>
    <t>156/95</t>
  </si>
  <si>
    <t>149/92</t>
  </si>
  <si>
    <t>152/91</t>
  </si>
  <si>
    <t>144/103</t>
  </si>
  <si>
    <t>140/101</t>
  </si>
  <si>
    <t>136/97</t>
  </si>
  <si>
    <t>110/83</t>
  </si>
  <si>
    <t xml:space="preserve"> Gerät hat nicht funktioniert</t>
  </si>
  <si>
    <t>106/65</t>
  </si>
  <si>
    <t>111/61</t>
  </si>
  <si>
    <t>109/71</t>
  </si>
  <si>
    <t>136/77</t>
  </si>
  <si>
    <t>N/A</t>
  </si>
  <si>
    <t>125/74</t>
  </si>
  <si>
    <t>133/87</t>
  </si>
  <si>
    <t>122/84</t>
  </si>
  <si>
    <t>145/86</t>
  </si>
  <si>
    <t>138/83</t>
  </si>
  <si>
    <t>124/70</t>
  </si>
  <si>
    <t>122/67</t>
  </si>
  <si>
    <t>109/75</t>
  </si>
  <si>
    <t>113/73</t>
  </si>
  <si>
    <t>108/68</t>
  </si>
  <si>
    <t>148/80</t>
  </si>
  <si>
    <t>140/73</t>
  </si>
  <si>
    <t>111/65</t>
  </si>
  <si>
    <t>106/68</t>
  </si>
  <si>
    <t>125/84</t>
  </si>
  <si>
    <t>132/84</t>
  </si>
  <si>
    <t>112/77</t>
  </si>
  <si>
    <t>140/98</t>
  </si>
  <si>
    <t>120/84</t>
  </si>
  <si>
    <t>122/81</t>
  </si>
  <si>
    <t>151/89</t>
  </si>
  <si>
    <t>160/87</t>
  </si>
  <si>
    <t>153/91</t>
  </si>
  <si>
    <t>132/79</t>
  </si>
  <si>
    <t>144/88</t>
  </si>
  <si>
    <t>151/87</t>
  </si>
  <si>
    <t>115/74</t>
  </si>
  <si>
    <t>116/68</t>
  </si>
  <si>
    <t>112/79</t>
  </si>
  <si>
    <t>96/60</t>
  </si>
  <si>
    <t>97/58</t>
  </si>
  <si>
    <t>98/56</t>
  </si>
  <si>
    <t>152/100</t>
  </si>
  <si>
    <t>150/99</t>
  </si>
  <si>
    <t>152/95</t>
  </si>
  <si>
    <t>126/64</t>
  </si>
  <si>
    <t>165/105</t>
  </si>
  <si>
    <t>159/103</t>
  </si>
  <si>
    <t>152/96</t>
  </si>
  <si>
    <t>134/88</t>
  </si>
  <si>
    <t>103/68</t>
  </si>
  <si>
    <t>105/66</t>
  </si>
  <si>
    <t>110/67</t>
  </si>
  <si>
    <t>121/67</t>
  </si>
  <si>
    <t>140/92</t>
  </si>
  <si>
    <t>130/84</t>
  </si>
  <si>
    <t>144/92</t>
  </si>
  <si>
    <t>147/91</t>
  </si>
  <si>
    <t>143/85</t>
  </si>
  <si>
    <t>115/69</t>
  </si>
  <si>
    <t>114/66</t>
  </si>
  <si>
    <t>110/66</t>
  </si>
  <si>
    <t>103/66</t>
  </si>
  <si>
    <t>107/64</t>
  </si>
  <si>
    <t>105/60</t>
  </si>
  <si>
    <t>116/85</t>
  </si>
  <si>
    <t>104/66</t>
  </si>
  <si>
    <t>129/81</t>
  </si>
  <si>
    <t>130/81</t>
  </si>
  <si>
    <t>125/73</t>
  </si>
  <si>
    <t>135/70</t>
  </si>
  <si>
    <t>130/70</t>
  </si>
  <si>
    <t>156/91</t>
  </si>
  <si>
    <t>146/87</t>
  </si>
  <si>
    <t>150/71</t>
  </si>
  <si>
    <t>115/67</t>
  </si>
  <si>
    <t>88/51</t>
  </si>
  <si>
    <t>96/48</t>
  </si>
  <si>
    <t>84/47</t>
  </si>
  <si>
    <t>127/78</t>
  </si>
  <si>
    <t>104/62</t>
  </si>
  <si>
    <t>105/74</t>
  </si>
  <si>
    <t>104/68</t>
  </si>
  <si>
    <t>148/70</t>
  </si>
  <si>
    <t>143/77</t>
  </si>
  <si>
    <t>143/68</t>
  </si>
  <si>
    <t>106/82</t>
  </si>
  <si>
    <t>104/79</t>
  </si>
  <si>
    <t>140/99</t>
  </si>
  <si>
    <t>133/96</t>
  </si>
  <si>
    <t>145/96</t>
  </si>
  <si>
    <t>156/93</t>
  </si>
  <si>
    <t>136/81</t>
  </si>
  <si>
    <t>123/87</t>
  </si>
  <si>
    <t>113/63</t>
  </si>
  <si>
    <t>134/86</t>
  </si>
  <si>
    <t>140/86</t>
  </si>
  <si>
    <t>115/73</t>
  </si>
  <si>
    <t>120/71</t>
  </si>
  <si>
    <t>107/71</t>
  </si>
  <si>
    <t>145/90</t>
  </si>
  <si>
    <t>109/73</t>
  </si>
  <si>
    <t>108/75</t>
  </si>
  <si>
    <t>126/92</t>
  </si>
  <si>
    <t>122/90</t>
  </si>
  <si>
    <t>109/66</t>
  </si>
  <si>
    <t>128/67</t>
  </si>
  <si>
    <t>113/64</t>
  </si>
  <si>
    <t>131/79</t>
  </si>
  <si>
    <t>125/75</t>
  </si>
  <si>
    <t>143/86</t>
  </si>
  <si>
    <t>138/91</t>
  </si>
  <si>
    <t>139/90</t>
  </si>
  <si>
    <t>122/77</t>
  </si>
  <si>
    <t>143/92</t>
  </si>
  <si>
    <t>128/84</t>
  </si>
  <si>
    <t>144/83</t>
  </si>
  <si>
    <t>98/61</t>
  </si>
  <si>
    <t>100/62</t>
  </si>
  <si>
    <t>98/63</t>
  </si>
  <si>
    <t>105/77</t>
  </si>
  <si>
    <t>111/69</t>
  </si>
  <si>
    <t>108/76</t>
  </si>
  <si>
    <t>138/81</t>
  </si>
  <si>
    <t>137/87</t>
  </si>
  <si>
    <t>162/104</t>
  </si>
  <si>
    <t>165/100</t>
  </si>
  <si>
    <t>157/100</t>
  </si>
  <si>
    <t>113/76</t>
  </si>
  <si>
    <t>129/75</t>
  </si>
  <si>
    <t>138/75</t>
  </si>
  <si>
    <t>129/72</t>
  </si>
  <si>
    <t>137/77</t>
  </si>
  <si>
    <t>154/83</t>
  </si>
  <si>
    <t>144/78</t>
  </si>
  <si>
    <t>127/86</t>
  </si>
  <si>
    <t>138/72</t>
  </si>
  <si>
    <t>125/85</t>
  </si>
  <si>
    <t>108/55</t>
  </si>
  <si>
    <t>101/61</t>
  </si>
  <si>
    <t>107/60</t>
  </si>
  <si>
    <t>167/102</t>
  </si>
  <si>
    <t>164/100</t>
  </si>
  <si>
    <t>161/101</t>
  </si>
  <si>
    <t>139/77</t>
  </si>
  <si>
    <t>126/74</t>
  </si>
  <si>
    <t>107/75</t>
  </si>
  <si>
    <t>108/73</t>
  </si>
  <si>
    <t>90/66</t>
  </si>
  <si>
    <t>91/61</t>
  </si>
  <si>
    <t>95/56</t>
  </si>
  <si>
    <t>149/98</t>
  </si>
  <si>
    <t>149/97</t>
  </si>
  <si>
    <t>132/94</t>
  </si>
  <si>
    <t>130/80</t>
  </si>
  <si>
    <t>140/91</t>
  </si>
  <si>
    <t>141/88</t>
  </si>
  <si>
    <t>104/64</t>
  </si>
  <si>
    <t>Gerät error</t>
  </si>
  <si>
    <t>111/66</t>
  </si>
  <si>
    <t>107/65</t>
  </si>
  <si>
    <t>98/60</t>
  </si>
  <si>
    <t>126/80</t>
  </si>
  <si>
    <t>127/76</t>
  </si>
  <si>
    <t>135/89</t>
  </si>
  <si>
    <t>137/88</t>
  </si>
  <si>
    <t>159/108</t>
  </si>
  <si>
    <t>152/106</t>
  </si>
  <si>
    <t>136/85</t>
  </si>
  <si>
    <t>109/88</t>
  </si>
  <si>
    <t>144/97</t>
  </si>
  <si>
    <t>138/95</t>
  </si>
  <si>
    <t>142/94</t>
  </si>
  <si>
    <t>127/74</t>
  </si>
  <si>
    <t>179/95</t>
  </si>
  <si>
    <t>169/87</t>
  </si>
  <si>
    <t>117/85</t>
  </si>
  <si>
    <t>103/71</t>
  </si>
  <si>
    <t>161/110</t>
  </si>
  <si>
    <t>161/108</t>
  </si>
  <si>
    <t>168/105</t>
  </si>
  <si>
    <t>142/91</t>
  </si>
  <si>
    <t>118/77</t>
  </si>
  <si>
    <t>123/73</t>
  </si>
  <si>
    <t>123/80</t>
  </si>
  <si>
    <t>116/82</t>
  </si>
  <si>
    <t>120/86</t>
  </si>
  <si>
    <t>130/82</t>
  </si>
  <si>
    <t>99/66</t>
  </si>
  <si>
    <t>102/61</t>
  </si>
  <si>
    <t>100/65</t>
  </si>
  <si>
    <t>108/61</t>
  </si>
  <si>
    <t>107/63</t>
  </si>
  <si>
    <t>96/59</t>
  </si>
  <si>
    <t>148/101</t>
  </si>
  <si>
    <t>119/75</t>
  </si>
  <si>
    <t>104/69</t>
  </si>
  <si>
    <t>97/64</t>
  </si>
  <si>
    <t>105/64</t>
  </si>
  <si>
    <t>115/78</t>
  </si>
  <si>
    <t>131/96</t>
  </si>
  <si>
    <t>137/90</t>
  </si>
  <si>
    <t>101/70</t>
  </si>
  <si>
    <t>109/72</t>
  </si>
  <si>
    <t>111/67</t>
  </si>
  <si>
    <t>152/81</t>
  </si>
  <si>
    <t>115/62</t>
  </si>
  <si>
    <t>100/61</t>
  </si>
  <si>
    <t>140/83</t>
  </si>
  <si>
    <t>122/80</t>
  </si>
  <si>
    <t>137/80</t>
  </si>
  <si>
    <t>134/81</t>
  </si>
  <si>
    <t>166/98</t>
  </si>
  <si>
    <t>156/96</t>
  </si>
  <si>
    <t>154/94</t>
  </si>
  <si>
    <t>149/89</t>
  </si>
  <si>
    <t>175/86</t>
  </si>
  <si>
    <t>163/90</t>
  </si>
  <si>
    <t>139/78</t>
  </si>
  <si>
    <t>149/84</t>
  </si>
  <si>
    <t>161/105</t>
  </si>
  <si>
    <t>166/105</t>
  </si>
  <si>
    <t>100/59</t>
  </si>
  <si>
    <t>101/60</t>
  </si>
  <si>
    <t>102/54</t>
  </si>
  <si>
    <t>95.5</t>
  </si>
  <si>
    <t>112/66</t>
  </si>
  <si>
    <t>108/71</t>
  </si>
  <si>
    <t>104/63</t>
  </si>
  <si>
    <t>129/86</t>
  </si>
  <si>
    <t>128/71</t>
  </si>
  <si>
    <t>142/98</t>
  </si>
  <si>
    <t>135/92</t>
  </si>
  <si>
    <t>144/87</t>
  </si>
  <si>
    <t>102/64</t>
  </si>
  <si>
    <t>117/80</t>
  </si>
  <si>
    <t>142/86</t>
  </si>
  <si>
    <t>133/72</t>
  </si>
  <si>
    <t>140/87</t>
  </si>
  <si>
    <t>100/72</t>
  </si>
  <si>
    <t>102/71</t>
  </si>
  <si>
    <t>176/93</t>
  </si>
  <si>
    <t>176/89</t>
  </si>
  <si>
    <t>168/92</t>
  </si>
  <si>
    <t>170/111</t>
  </si>
  <si>
    <t>174/112</t>
  </si>
  <si>
    <t>158/109</t>
  </si>
  <si>
    <t>111/73</t>
  </si>
  <si>
    <t>116/88</t>
  </si>
  <si>
    <t>104/81</t>
  </si>
  <si>
    <t>156/99</t>
  </si>
  <si>
    <t>150/100</t>
  </si>
  <si>
    <t>153/100</t>
  </si>
  <si>
    <t>138/89</t>
  </si>
  <si>
    <t>148/87</t>
  </si>
  <si>
    <t>152/88</t>
  </si>
  <si>
    <t>140/89</t>
  </si>
  <si>
    <t>109/83</t>
  </si>
  <si>
    <t>125/89</t>
  </si>
  <si>
    <t>134/82</t>
  </si>
  <si>
    <t>118/81</t>
  </si>
  <si>
    <t>133/79</t>
  </si>
  <si>
    <t>120/70</t>
  </si>
  <si>
    <t>122/69</t>
  </si>
  <si>
    <t>130/72</t>
  </si>
  <si>
    <t>131/91</t>
  </si>
  <si>
    <t>127/80</t>
  </si>
  <si>
    <t>143/76</t>
  </si>
  <si>
    <t>104/59</t>
  </si>
  <si>
    <t>104/82</t>
  </si>
  <si>
    <t>101/80</t>
  </si>
  <si>
    <t>99/61</t>
  </si>
  <si>
    <t>127/85</t>
  </si>
  <si>
    <t>119/79</t>
  </si>
  <si>
    <t>126/70</t>
  </si>
  <si>
    <t>124/87</t>
  </si>
  <si>
    <t>107/70</t>
  </si>
  <si>
    <t>96/62</t>
  </si>
  <si>
    <t>94/60</t>
  </si>
  <si>
    <t>91/62</t>
  </si>
  <si>
    <t>143/91</t>
  </si>
  <si>
    <t>143/79</t>
  </si>
  <si>
    <t>142/81</t>
  </si>
  <si>
    <t>141/89</t>
  </si>
  <si>
    <t>151/88</t>
  </si>
  <si>
    <t>143/82</t>
  </si>
  <si>
    <t>167/104</t>
  </si>
  <si>
    <t>101/72</t>
  </si>
  <si>
    <t>131/93</t>
  </si>
  <si>
    <t>165/94</t>
  </si>
  <si>
    <t>162/86</t>
  </si>
  <si>
    <t>129/77</t>
  </si>
  <si>
    <t>108/67</t>
  </si>
  <si>
    <t>101/71</t>
  </si>
  <si>
    <t>123/76</t>
  </si>
  <si>
    <t>141/84</t>
  </si>
  <si>
    <t>147/79</t>
  </si>
  <si>
    <t>161/86</t>
  </si>
  <si>
    <t>105/73</t>
  </si>
  <si>
    <t>139/82</t>
  </si>
  <si>
    <t>128/80</t>
  </si>
  <si>
    <t>131/84</t>
  </si>
  <si>
    <t>letzter Wert aus dem Kopf erst nachdem er auf dem Display weg war aufgeschrieben, sorry (SH)</t>
  </si>
  <si>
    <t>103/65</t>
  </si>
  <si>
    <t>103/62</t>
  </si>
  <si>
    <t>136/91</t>
  </si>
  <si>
    <t>101/66</t>
  </si>
  <si>
    <t>96/64</t>
  </si>
  <si>
    <t>mittelwert</t>
  </si>
  <si>
    <t>standardabweichung</t>
  </si>
  <si>
    <t>inklusive abbrecher!</t>
  </si>
  <si>
    <t>max</t>
  </si>
  <si>
    <t>min</t>
  </si>
  <si>
    <t>Alkoholkonsum</t>
  </si>
  <si>
    <t>Medikamente</t>
  </si>
  <si>
    <t>Nahrungsergänzungsmittel</t>
  </si>
  <si>
    <t>≤3 Gläser/Woche</t>
  </si>
  <si>
    <t>3-7 Gläser/Woche</t>
  </si>
  <si>
    <t>~2 Gläser/Tag</t>
  </si>
  <si>
    <t>&gt; 2 Gläser/Tag</t>
  </si>
  <si>
    <t>gar keiner</t>
  </si>
  <si>
    <t>Gallenblase operativ entfernt</t>
  </si>
  <si>
    <t>NA</t>
  </si>
  <si>
    <t>Cucurbitaceae, Avocado</t>
  </si>
  <si>
    <t>nein</t>
  </si>
  <si>
    <t>täglich</t>
  </si>
  <si>
    <t>nur an Arbeitstagen</t>
  </si>
  <si>
    <t>1x pro Woche</t>
  </si>
  <si>
    <t>unregelmäßig</t>
  </si>
  <si>
    <t>&gt;4</t>
  </si>
  <si>
    <t>Ernährungseinschränkungen allgemein</t>
  </si>
  <si>
    <t>chronische Rhinitis</t>
  </si>
  <si>
    <t>Vitamin D</t>
  </si>
  <si>
    <t>Gesundheitsbeschwerden allgemein</t>
  </si>
  <si>
    <t>Präbiotikaeinnahme?</t>
  </si>
  <si>
    <t>Menge verzichteter fermentierter Produkte</t>
  </si>
  <si>
    <t>Anzahl verzichteter fermentierter Produkte</t>
  </si>
  <si>
    <t>verzichtete fermentierte Produkte Häufigkeit</t>
  </si>
  <si>
    <t>&lt;100g</t>
  </si>
  <si>
    <t>~100g</t>
  </si>
  <si>
    <t>100-500g</t>
  </si>
  <si>
    <t>Stuhltyp vor Studie</t>
  </si>
  <si>
    <t>Häufigkeit Stuhlgang vor Studie</t>
  </si>
  <si>
    <t>&gt;3x täglich</t>
  </si>
  <si>
    <t>3x täglich</t>
  </si>
  <si>
    <t>2x täglich</t>
  </si>
  <si>
    <t>1x täglich</t>
  </si>
  <si>
    <t>durchmischt</t>
  </si>
  <si>
    <t>100-250g</t>
  </si>
  <si>
    <t>500g oder mehr</t>
  </si>
  <si>
    <t>Gesundheitsbeschwerden GI</t>
  </si>
  <si>
    <t>sehr gut</t>
  </si>
  <si>
    <t>gut</t>
  </si>
  <si>
    <t>durchschnittlich</t>
  </si>
  <si>
    <t>schlecht</t>
  </si>
  <si>
    <t>sehr schlecht</t>
  </si>
  <si>
    <t>Gesundheitszustand Selbsteinschätzung</t>
  </si>
  <si>
    <t>Kurkuma, Ingwer, Propolis</t>
  </si>
  <si>
    <t>Fleisch</t>
  </si>
  <si>
    <t>1x alle2Tage</t>
  </si>
  <si>
    <t>1x alle 3Tage</t>
  </si>
  <si>
    <t>&lt;1x alle 3Tage</t>
  </si>
  <si>
    <t>depression</t>
  </si>
  <si>
    <t>L-Thyrosin/Hypothyreose</t>
  </si>
  <si>
    <t>Flohsamen, Guarkernmehl,Fructoolyosach/Galctoolyosearrose</t>
  </si>
  <si>
    <t>Omnibiotic 10AAp, Omneinniobiotic 6</t>
  </si>
  <si>
    <t>Psoriasis</t>
  </si>
  <si>
    <t>Hagebuttenpulver</t>
  </si>
  <si>
    <t>ASS 100, Atrovastatin 20mg, Tamsulasin 0,4mg</t>
  </si>
  <si>
    <t>Mg+Ca+D3, Basentabletten, A_Z Komplett Depot</t>
  </si>
  <si>
    <t>Sodbrennen</t>
  </si>
  <si>
    <t>Pantoprazol</t>
  </si>
  <si>
    <t>Magnesium, Fubiasesport</t>
  </si>
  <si>
    <t>Thyreo-Fib</t>
  </si>
  <si>
    <t>Vitamin-8Komplex, Mariendistel, Artischocke</t>
  </si>
  <si>
    <t>Durchfall</t>
  </si>
  <si>
    <t>Heuschnupfen</t>
  </si>
  <si>
    <t>Nystatin</t>
  </si>
  <si>
    <t>Vit. B12, Vit.D, Proteinpilver</t>
  </si>
  <si>
    <t>Fleisch, Milchprodukte, Soja</t>
  </si>
  <si>
    <t>Rundum-Immun, Amla SuperC</t>
  </si>
  <si>
    <t>Nudel, Reis, Kartoffeln, Brot</t>
  </si>
  <si>
    <t>Vit.B12, Eisen, Vit.D</t>
  </si>
  <si>
    <t>Lactoseintoleranz</t>
  </si>
  <si>
    <t>Asthma Bronchiale</t>
  </si>
  <si>
    <t>Gelegentl. Sodbrenne</t>
  </si>
  <si>
    <t>Jodid</t>
  </si>
  <si>
    <t>Vit.D3</t>
  </si>
  <si>
    <t>Haselnuss-Allergie</t>
  </si>
  <si>
    <t>Fleisch, Apfel-Haselnus-Allergie</t>
  </si>
  <si>
    <t>Hyaluron, Magnesium</t>
  </si>
  <si>
    <t>Tardyferon</t>
  </si>
  <si>
    <t>Dociton, Ferro sanol duodenal</t>
  </si>
  <si>
    <t>Whey Isolate</t>
  </si>
  <si>
    <t>Eisen</t>
  </si>
  <si>
    <t>Vit. B-Komplex, Algenöl, Amin</t>
  </si>
  <si>
    <t>Vit. D</t>
  </si>
  <si>
    <t>Viganto 500, Multivitamin, Proteinshake vegan</t>
  </si>
  <si>
    <t>Fleisch, Fisch</t>
  </si>
  <si>
    <t>Vitaminkomplex</t>
  </si>
  <si>
    <t>Maxim</t>
  </si>
  <si>
    <t>Flohsamen</t>
  </si>
  <si>
    <t>Maxime</t>
  </si>
  <si>
    <t>Foster</t>
  </si>
  <si>
    <t>Proteinshake</t>
  </si>
  <si>
    <t>Vit. B komplex, Ferrosanol</t>
  </si>
  <si>
    <t xml:space="preserve">nein </t>
  </si>
  <si>
    <t>Basentabletten</t>
  </si>
  <si>
    <t xml:space="preserve">Roggen </t>
  </si>
  <si>
    <t>Proteinshake, Stoffwechselbeschleuniger, Creatin</t>
  </si>
  <si>
    <t>Fleisch, wenig Eier</t>
  </si>
  <si>
    <t>adipös</t>
  </si>
  <si>
    <t>Vit. B komplex, C-komplex</t>
  </si>
  <si>
    <t>Fleisch/Milch wenig</t>
  </si>
  <si>
    <t>Heuschnupfen, Kernobst</t>
  </si>
  <si>
    <t>Rosalina 20</t>
  </si>
  <si>
    <t>L Thyrox</t>
  </si>
  <si>
    <t>Reizdarm</t>
  </si>
  <si>
    <t>Vit.D, Maca; Vit. B12</t>
  </si>
  <si>
    <t>Vit.Komplett,Selen, Magnetrans, Vit.C</t>
  </si>
  <si>
    <t>Arthro Pro</t>
  </si>
  <si>
    <t>planzliches Proteinpulver</t>
  </si>
  <si>
    <t>Allergie:Aubergine,Sellerie,Kiwi</t>
  </si>
  <si>
    <t>Algenöl-Kapsel,Magnesium;Vit. D3</t>
  </si>
  <si>
    <t>Magenschmerzen</t>
  </si>
  <si>
    <t>Von A-Z</t>
  </si>
  <si>
    <t>leichte Lactoseintoleranz</t>
  </si>
  <si>
    <t>latenter unbehandelter Diabetes</t>
  </si>
  <si>
    <t>Magnesium verla 300, Silicea D12</t>
  </si>
  <si>
    <t>Innereien ausser Leber</t>
  </si>
  <si>
    <t>Whey Concentrate, Kreatin, Vit.D</t>
  </si>
  <si>
    <t>Vit.D, Zink+Vit.C</t>
  </si>
  <si>
    <t>Sellerie, empfindlich gegen Soja und Radischen</t>
  </si>
  <si>
    <t>Vit.D, Zink+Vit.C, Omega 3 Leinöl 1000</t>
  </si>
  <si>
    <t>Fisch, Meeresfrüchte, Geflügel</t>
  </si>
  <si>
    <t>Risedronat</t>
  </si>
  <si>
    <t>Vit.D, Trink-Kollagen,Nr. 2 Calcium D6/Nr. 3 Ferrum D12</t>
  </si>
  <si>
    <t>Meeresfrüchte</t>
  </si>
  <si>
    <t>Allopurinol, Simvastatin, Ass 100 Magensaftres., Cialis</t>
  </si>
  <si>
    <t>Blutdruck Sart_1</t>
  </si>
  <si>
    <t>Blutdruck Sart_2</t>
  </si>
  <si>
    <t>Blutdruck Sart_3</t>
  </si>
  <si>
    <t>Blutdruck T1_1</t>
  </si>
  <si>
    <t>Blutdruck T1_2</t>
  </si>
  <si>
    <t>Blutdruck T1_3</t>
  </si>
  <si>
    <t>Blutdruck T2_1</t>
  </si>
  <si>
    <t>Blutdruck T2_3</t>
  </si>
  <si>
    <t>Blutdruck T2_2</t>
  </si>
  <si>
    <t>Blutdruck T3_1</t>
  </si>
  <si>
    <t>Blutdruck T3_3</t>
  </si>
  <si>
    <t>Blutdruck T3_2</t>
  </si>
  <si>
    <t>Blutdruck T4_1</t>
  </si>
  <si>
    <t>Blutdruck T4_3</t>
  </si>
  <si>
    <t>Blutdruck T4_2</t>
  </si>
  <si>
    <t>Blutdruck T5_1</t>
  </si>
  <si>
    <t>Blutdruck T5_3</t>
  </si>
  <si>
    <t>Blutdruck T5_2</t>
  </si>
  <si>
    <t>taeglich</t>
  </si>
  <si>
    <t>3-7 Glaeser/Woche</t>
  </si>
  <si>
    <t>Eisentabletten, Vit. B-Komplex Folsaeure</t>
  </si>
  <si>
    <t>~2 Glaeser/Tag</t>
  </si>
  <si>
    <t>Fleisch, wenig Kaese, Eier, Milch</t>
  </si>
  <si>
    <t>Hyaluronbaerchen, Callegenbaerchen</t>
  </si>
  <si>
    <t>Lactoseintoleranz, Allergie aepfel und Nüsse</t>
  </si>
  <si>
    <t>Blaehungen, Verstopfung</t>
  </si>
  <si>
    <t>unregelmaessig</t>
  </si>
  <si>
    <t>Arthrose Grosszehengrundgelenk re.</t>
  </si>
  <si>
    <t>Unvertraeglichjeit von Gluten und Milcheiweiss, Madeln, Soja</t>
  </si>
  <si>
    <t>&lt;=3 Glaeser/Woche</t>
  </si>
  <si>
    <t>1 x taeglich</t>
  </si>
  <si>
    <t>2 x taeglich</t>
  </si>
  <si>
    <t>&gt;3 x taeglich</t>
  </si>
  <si>
    <t>3 x taeglich</t>
  </si>
  <si>
    <t>&lt;1 x alle 3Tage</t>
  </si>
  <si>
    <t>1 x alle 3Tage</t>
  </si>
  <si>
    <t>1 x alle 2Tage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</si>
</sst>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2" xfId="0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0" xfId="0" applyFill="1" applyBorder="1"/>
    <xf numFmtId="0" fontId="0" fillId="0" borderId="7" xfId="0" applyFill="1" applyBorder="1"/>
    <xf numFmtId="0" fontId="0" fillId="0" borderId="7" xfId="0" applyBorder="1"/>
    <xf numFmtId="0" fontId="1" fillId="0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2" borderId="0" xfId="0" applyFill="1" applyBorder="1" applyAlignment="1">
      <alignment horizontal="right"/>
    </xf>
    <xf numFmtId="0" fontId="0" fillId="3" borderId="2" xfId="0" applyFill="1" applyBorder="1"/>
    <xf numFmtId="0" fontId="0" fillId="2" borderId="0" xfId="0" applyFill="1"/>
    <xf numFmtId="17" fontId="0" fillId="0" borderId="0" xfId="0" applyNumberFormat="1" applyFill="1"/>
    <xf numFmtId="0" fontId="0" fillId="4" borderId="0" xfId="0" applyFill="1" applyBorder="1"/>
    <xf numFmtId="0" fontId="0" fillId="2" borderId="0" xfId="0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ill="1"/>
    <xf numFmtId="0" fontId="0" fillId="2" borderId="2" xfId="0" applyFill="1" applyBorder="1"/>
    <xf numFmtId="0" fontId="0" fillId="0" borderId="1" xfId="0" applyFill="1" applyBorder="1"/>
    <xf numFmtId="0" fontId="0" fillId="0" borderId="0" xfId="0" applyFill="1" applyAlignment="1">
      <alignment horizontal="right"/>
    </xf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7" xfId="0" applyFill="1" applyBorder="1"/>
    <xf numFmtId="0" fontId="0" fillId="2" borderId="3" xfId="0" applyFill="1" applyBorder="1"/>
    <xf numFmtId="0" fontId="0" fillId="2" borderId="7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0" xfId="0" applyFill="1" applyBorder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0" fontId="0" fillId="5" borderId="0" xfId="0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116"/>
  <sheetViews>
    <sheetView tabSelected="1" zoomScale="85" zoomScaleNormal="85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Y14" sqref="Y14"/>
    </sheetView>
  </sheetViews>
  <sheetFormatPr defaultColWidth="11.42578125" defaultRowHeight="15" x14ac:dyDescent="0.25"/>
  <cols>
    <col min="4" max="4" width="11.42578125" style="4"/>
    <col min="10" max="10" width="11.42578125" style="4"/>
    <col min="16" max="16" width="11.42578125" style="4"/>
    <col min="22" max="22" width="11.42578125" style="4"/>
    <col min="28" max="28" width="11.42578125" style="4"/>
    <col min="34" max="36" width="11.42578125" style="4"/>
    <col min="37" max="37" width="11.42578125" style="6"/>
    <col min="41" max="41" width="10.7109375" style="4" customWidth="1"/>
    <col min="45" max="45" width="11.42578125" style="4"/>
    <col min="49" max="49" width="11.42578125" style="4"/>
    <col min="54" max="54" width="11.42578125" style="13"/>
    <col min="58" max="58" width="15.42578125" style="13" customWidth="1"/>
    <col min="59" max="60" width="15.42578125" style="39" customWidth="1"/>
    <col min="61" max="61" width="13" customWidth="1"/>
    <col min="62" max="62" width="14" customWidth="1"/>
    <col min="63" max="63" width="13.7109375" customWidth="1"/>
    <col min="65" max="65" width="13.85546875" customWidth="1"/>
    <col min="66" max="66" width="15.42578125" customWidth="1"/>
    <col min="68" max="68" width="15.140625" customWidth="1"/>
  </cols>
  <sheetData>
    <row r="1" spans="1:70" s="10" customFormat="1" ht="75.75" thickBot="1" x14ac:dyDescent="0.3">
      <c r="A1" s="7" t="s">
        <v>0</v>
      </c>
      <c r="B1" s="7" t="s">
        <v>123</v>
      </c>
      <c r="C1" s="7" t="s">
        <v>32</v>
      </c>
      <c r="D1" s="8" t="s">
        <v>29</v>
      </c>
      <c r="E1" s="7" t="s">
        <v>30</v>
      </c>
      <c r="F1" s="7" t="s">
        <v>31</v>
      </c>
      <c r="G1" s="7" t="s">
        <v>1</v>
      </c>
      <c r="H1" s="7" t="s">
        <v>2</v>
      </c>
      <c r="I1" s="7" t="s">
        <v>3</v>
      </c>
      <c r="J1" s="8" t="s">
        <v>4</v>
      </c>
      <c r="K1" s="7" t="s">
        <v>5</v>
      </c>
      <c r="L1" s="7" t="s">
        <v>24</v>
      </c>
      <c r="M1" s="7" t="s">
        <v>25</v>
      </c>
      <c r="N1" s="7" t="s">
        <v>26</v>
      </c>
      <c r="O1" s="7" t="s">
        <v>27</v>
      </c>
      <c r="P1" s="8" t="s">
        <v>28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8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8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8" t="s">
        <v>23</v>
      </c>
      <c r="AI1" s="9" t="s">
        <v>1266</v>
      </c>
      <c r="AJ1" s="9" t="s">
        <v>1267</v>
      </c>
      <c r="AK1" s="9" t="s">
        <v>1268</v>
      </c>
      <c r="AL1" s="7" t="s">
        <v>1269</v>
      </c>
      <c r="AM1" s="7" t="s">
        <v>1270</v>
      </c>
      <c r="AN1" s="7" t="s">
        <v>1271</v>
      </c>
      <c r="AO1" s="8"/>
      <c r="AP1" s="7" t="s">
        <v>1272</v>
      </c>
      <c r="AQ1" s="7" t="s">
        <v>1274</v>
      </c>
      <c r="AR1" s="7" t="s">
        <v>1273</v>
      </c>
      <c r="AS1" s="8"/>
      <c r="AT1" s="7" t="s">
        <v>1275</v>
      </c>
      <c r="AU1" s="7" t="s">
        <v>1277</v>
      </c>
      <c r="AV1" s="7" t="s">
        <v>1276</v>
      </c>
      <c r="AW1" s="8"/>
      <c r="AX1" s="7" t="s">
        <v>1278</v>
      </c>
      <c r="AY1" s="7" t="s">
        <v>1280</v>
      </c>
      <c r="AZ1" s="7" t="s">
        <v>1279</v>
      </c>
      <c r="BA1" s="7"/>
      <c r="BB1" s="14" t="s">
        <v>1281</v>
      </c>
      <c r="BC1" s="14" t="s">
        <v>1283</v>
      </c>
      <c r="BD1" s="14" t="s">
        <v>1282</v>
      </c>
      <c r="BF1" s="15" t="s">
        <v>1140</v>
      </c>
      <c r="BG1" s="10" t="s">
        <v>1183</v>
      </c>
      <c r="BH1" s="10" t="s">
        <v>1160</v>
      </c>
      <c r="BI1" s="10" t="s">
        <v>1177</v>
      </c>
      <c r="BJ1" s="10" t="s">
        <v>1141</v>
      </c>
      <c r="BK1" s="10" t="s">
        <v>1142</v>
      </c>
      <c r="BL1" s="10" t="s">
        <v>1161</v>
      </c>
      <c r="BM1" s="10" t="s">
        <v>1157</v>
      </c>
      <c r="BN1" s="10" t="s">
        <v>1164</v>
      </c>
      <c r="BO1" s="10" t="s">
        <v>1163</v>
      </c>
      <c r="BP1" s="10" t="s">
        <v>1162</v>
      </c>
      <c r="BQ1" s="10" t="s">
        <v>1168</v>
      </c>
      <c r="BR1" s="10" t="s">
        <v>1169</v>
      </c>
    </row>
    <row r="2" spans="1:70" x14ac:dyDescent="0.25">
      <c r="A2" s="2" t="s">
        <v>33</v>
      </c>
      <c r="B2" s="2" t="s">
        <v>124</v>
      </c>
      <c r="C2" s="2">
        <v>50</v>
      </c>
      <c r="D2" s="3">
        <v>1.65</v>
      </c>
      <c r="E2" s="2">
        <v>55</v>
      </c>
      <c r="F2" s="2">
        <v>56</v>
      </c>
      <c r="G2" s="2">
        <v>56.3</v>
      </c>
      <c r="H2" s="11">
        <v>56.4</v>
      </c>
      <c r="I2" s="11">
        <v>55.9</v>
      </c>
      <c r="J2" s="3">
        <v>56.1</v>
      </c>
      <c r="K2" s="2">
        <f>E2/(D2*D2)</f>
        <v>20.202020202020204</v>
      </c>
      <c r="L2" s="2">
        <f>F2/(D2*D2)</f>
        <v>20.569329660238754</v>
      </c>
      <c r="M2" s="2">
        <f>G2/(D2*D2)</f>
        <v>20.679522497704315</v>
      </c>
      <c r="N2" s="2">
        <f>H2/(D2*D2)</f>
        <v>20.716253443526174</v>
      </c>
      <c r="O2" s="2">
        <f>I2/(D2*D2)</f>
        <v>20.532598714416899</v>
      </c>
      <c r="P2" s="3">
        <f>J2/(D2*D2)</f>
        <v>20.606060606060609</v>
      </c>
      <c r="Q2" s="2">
        <v>96</v>
      </c>
      <c r="R2" s="2">
        <v>99</v>
      </c>
      <c r="S2" s="2">
        <v>94</v>
      </c>
      <c r="T2" s="11">
        <v>95</v>
      </c>
      <c r="U2" s="11">
        <v>93</v>
      </c>
      <c r="V2" s="3">
        <v>91</v>
      </c>
      <c r="W2" s="2">
        <v>73</v>
      </c>
      <c r="X2" s="2">
        <v>68</v>
      </c>
      <c r="Y2" s="2">
        <v>67</v>
      </c>
      <c r="Z2" s="11">
        <v>68</v>
      </c>
      <c r="AA2" s="11">
        <v>72</v>
      </c>
      <c r="AB2" s="3">
        <v>67</v>
      </c>
      <c r="AC2" s="2">
        <f>W2/Q2</f>
        <v>0.76041666666666663</v>
      </c>
      <c r="AD2" s="2">
        <f t="shared" ref="AD2:AG2" si="0">X2/R2</f>
        <v>0.68686868686868685</v>
      </c>
      <c r="AE2" s="2">
        <f t="shared" si="0"/>
        <v>0.71276595744680848</v>
      </c>
      <c r="AF2" s="2">
        <f t="shared" si="0"/>
        <v>0.71578947368421053</v>
      </c>
      <c r="AG2" s="2">
        <f t="shared" si="0"/>
        <v>0.77419354838709675</v>
      </c>
      <c r="AH2" s="3">
        <f>AB2/V2</f>
        <v>0.73626373626373631</v>
      </c>
      <c r="AI2" s="5" t="s">
        <v>125</v>
      </c>
      <c r="AJ2" s="3"/>
      <c r="AL2" s="2" t="s">
        <v>236</v>
      </c>
      <c r="AM2" s="2" t="s">
        <v>237</v>
      </c>
      <c r="AN2" s="2"/>
      <c r="AO2" s="3"/>
      <c r="AP2" s="11" t="s">
        <v>238</v>
      </c>
      <c r="AQ2" s="11" t="s">
        <v>239</v>
      </c>
      <c r="AR2" s="11" t="s">
        <v>240</v>
      </c>
      <c r="AS2" s="3"/>
      <c r="AT2" s="11" t="s">
        <v>375</v>
      </c>
      <c r="AU2" s="11" t="s">
        <v>376</v>
      </c>
      <c r="AV2" s="11" t="s">
        <v>377</v>
      </c>
      <c r="AW2" s="3"/>
      <c r="AX2" s="11" t="s">
        <v>439</v>
      </c>
      <c r="AY2" s="11" t="s">
        <v>335</v>
      </c>
      <c r="AZ2" s="11" t="s">
        <v>440</v>
      </c>
      <c r="BA2" s="2"/>
      <c r="BB2" s="12" t="s">
        <v>575</v>
      </c>
      <c r="BC2" s="11" t="s">
        <v>576</v>
      </c>
      <c r="BD2" s="11" t="s">
        <v>439</v>
      </c>
      <c r="BF2" s="13" t="s">
        <v>1147</v>
      </c>
      <c r="BG2" s="39" t="s">
        <v>1178</v>
      </c>
      <c r="BH2" s="11" t="s">
        <v>1151</v>
      </c>
      <c r="BI2" s="11" t="s">
        <v>1151</v>
      </c>
      <c r="BJ2" s="11" t="s">
        <v>1151</v>
      </c>
      <c r="BK2" s="11" t="s">
        <v>1151</v>
      </c>
      <c r="BL2" s="11" t="s">
        <v>1151</v>
      </c>
      <c r="BM2" s="11" t="s">
        <v>1151</v>
      </c>
      <c r="BN2" t="s">
        <v>1154</v>
      </c>
      <c r="BO2" s="38">
        <v>2</v>
      </c>
      <c r="BP2" t="s">
        <v>1175</v>
      </c>
      <c r="BQ2">
        <v>3</v>
      </c>
      <c r="BR2" t="s">
        <v>1296</v>
      </c>
    </row>
    <row r="3" spans="1:70" x14ac:dyDescent="0.25">
      <c r="A3" s="2" t="s">
        <v>34</v>
      </c>
      <c r="B3" s="2" t="s">
        <v>124</v>
      </c>
      <c r="C3" s="2">
        <v>45</v>
      </c>
      <c r="D3" s="3">
        <v>1.67</v>
      </c>
      <c r="E3" s="2">
        <v>66</v>
      </c>
      <c r="F3" s="2">
        <v>66.2</v>
      </c>
      <c r="G3" s="11">
        <v>66.7</v>
      </c>
      <c r="H3" s="11">
        <v>66.2</v>
      </c>
      <c r="I3" s="11">
        <v>66.900000000000006</v>
      </c>
      <c r="J3" s="3">
        <v>66.400000000000006</v>
      </c>
      <c r="K3" s="2">
        <f t="shared" ref="K3:K65" si="1">E3/(D3*D3)</f>
        <v>23.665244361576249</v>
      </c>
      <c r="L3" s="2">
        <f t="shared" ref="L3:L65" si="2">F3/(D3*D3)</f>
        <v>23.736957223277997</v>
      </c>
      <c r="M3" s="2">
        <f t="shared" ref="M3:M65" si="3">G3/(D3*D3)</f>
        <v>23.916239377532364</v>
      </c>
      <c r="N3" s="2">
        <f t="shared" ref="N3:N65" si="4">H3/(D3*D3)</f>
        <v>23.736957223277997</v>
      </c>
      <c r="O3" s="2">
        <f t="shared" ref="O3:O65" si="5">I3/(D3*D3)</f>
        <v>23.987952239234108</v>
      </c>
      <c r="P3" s="3">
        <f t="shared" ref="P3:P65" si="6">J3/(D3*D3)</f>
        <v>23.808670084979745</v>
      </c>
      <c r="Q3" s="2">
        <v>101</v>
      </c>
      <c r="R3" s="2">
        <v>103</v>
      </c>
      <c r="S3" s="2">
        <v>99</v>
      </c>
      <c r="T3" s="2">
        <v>97</v>
      </c>
      <c r="U3" s="11">
        <v>99</v>
      </c>
      <c r="V3" s="3">
        <v>100</v>
      </c>
      <c r="W3" s="11">
        <v>78</v>
      </c>
      <c r="X3" s="2">
        <v>80</v>
      </c>
      <c r="Y3" s="2">
        <v>81</v>
      </c>
      <c r="Z3" s="2">
        <v>75</v>
      </c>
      <c r="AA3" s="11">
        <v>83</v>
      </c>
      <c r="AB3" s="3">
        <v>79</v>
      </c>
      <c r="AC3" s="2">
        <f t="shared" ref="AC3:AC65" si="7">W3/Q3</f>
        <v>0.7722772277227723</v>
      </c>
      <c r="AD3" s="2">
        <f t="shared" ref="AD3:AD65" si="8">X3/R3</f>
        <v>0.77669902912621358</v>
      </c>
      <c r="AE3" s="2">
        <f t="shared" ref="AE3:AE65" si="9">Y3/S3</f>
        <v>0.81818181818181823</v>
      </c>
      <c r="AF3" s="2">
        <f t="shared" ref="AF3:AF65" si="10">Z3/T3</f>
        <v>0.77319587628865982</v>
      </c>
      <c r="AG3" s="2">
        <f t="shared" ref="AG3:AG65" si="11">AA3/U3</f>
        <v>0.83838383838383834</v>
      </c>
      <c r="AH3" s="3">
        <f t="shared" ref="AH3:AH65" si="12">AB3/V3</f>
        <v>0.79</v>
      </c>
      <c r="AI3" s="3" t="s">
        <v>830</v>
      </c>
      <c r="AJ3" s="3" t="s">
        <v>378</v>
      </c>
      <c r="AK3" s="5"/>
      <c r="AL3" s="2" t="s">
        <v>262</v>
      </c>
      <c r="AM3" s="2" t="s">
        <v>263</v>
      </c>
      <c r="AN3" s="2" t="s">
        <v>264</v>
      </c>
      <c r="AO3" s="3"/>
      <c r="AP3" s="11" t="s">
        <v>339</v>
      </c>
      <c r="AQ3" s="11" t="s">
        <v>340</v>
      </c>
      <c r="AR3" s="11" t="s">
        <v>341</v>
      </c>
      <c r="AS3" s="3"/>
      <c r="AT3" s="11" t="s">
        <v>378</v>
      </c>
      <c r="AU3" s="11" t="s">
        <v>379</v>
      </c>
      <c r="AV3" s="11" t="s">
        <v>380</v>
      </c>
      <c r="AW3" s="3"/>
      <c r="AX3" s="11" t="s">
        <v>450</v>
      </c>
      <c r="AY3" s="11" t="s">
        <v>451</v>
      </c>
      <c r="AZ3" s="11" t="s">
        <v>452</v>
      </c>
      <c r="BA3" s="2"/>
      <c r="BB3" s="12" t="s">
        <v>555</v>
      </c>
      <c r="BC3" s="11" t="s">
        <v>579</v>
      </c>
      <c r="BD3" s="11" t="s">
        <v>506</v>
      </c>
      <c r="BF3" s="13" t="s">
        <v>1295</v>
      </c>
      <c r="BG3" s="39" t="s">
        <v>1179</v>
      </c>
      <c r="BH3" s="11" t="s">
        <v>1151</v>
      </c>
      <c r="BI3" s="11" t="s">
        <v>1151</v>
      </c>
      <c r="BJ3" s="11" t="s">
        <v>1151</v>
      </c>
      <c r="BK3" s="11" t="s">
        <v>1234</v>
      </c>
      <c r="BL3" s="11" t="s">
        <v>1151</v>
      </c>
      <c r="BM3" s="11" t="s">
        <v>1235</v>
      </c>
      <c r="BN3" t="s">
        <v>1154</v>
      </c>
      <c r="BO3" s="38">
        <v>1</v>
      </c>
      <c r="BP3" t="s">
        <v>1175</v>
      </c>
      <c r="BQ3">
        <v>4</v>
      </c>
      <c r="BR3" t="s">
        <v>1296</v>
      </c>
    </row>
    <row r="4" spans="1:70" x14ac:dyDescent="0.25">
      <c r="A4" s="2" t="s">
        <v>35</v>
      </c>
      <c r="B4" s="2" t="s">
        <v>124</v>
      </c>
      <c r="C4" s="2">
        <v>54</v>
      </c>
      <c r="D4" s="3">
        <v>1.59</v>
      </c>
      <c r="E4" s="2">
        <v>63</v>
      </c>
      <c r="F4" s="11">
        <v>63.2</v>
      </c>
      <c r="G4" s="11">
        <v>63.2</v>
      </c>
      <c r="H4" s="11">
        <v>64.8</v>
      </c>
      <c r="I4" s="11">
        <v>64.3</v>
      </c>
      <c r="J4" s="3">
        <v>65</v>
      </c>
      <c r="K4" s="2">
        <f t="shared" si="1"/>
        <v>24.919900320398717</v>
      </c>
      <c r="L4" s="2">
        <f t="shared" si="2"/>
        <v>24.999011115066651</v>
      </c>
      <c r="M4" s="2">
        <f t="shared" si="3"/>
        <v>24.999011115066651</v>
      </c>
      <c r="N4" s="2">
        <f t="shared" si="4"/>
        <v>25.631897472410106</v>
      </c>
      <c r="O4" s="2">
        <f t="shared" si="5"/>
        <v>25.434120485740277</v>
      </c>
      <c r="P4" s="3">
        <f t="shared" si="6"/>
        <v>25.711008267078039</v>
      </c>
      <c r="Q4" s="2">
        <v>105</v>
      </c>
      <c r="R4" s="2">
        <v>103</v>
      </c>
      <c r="S4" s="47">
        <v>80</v>
      </c>
      <c r="T4" s="2">
        <v>102</v>
      </c>
      <c r="U4" s="11">
        <v>101</v>
      </c>
      <c r="V4" s="3">
        <v>98</v>
      </c>
      <c r="W4" s="11">
        <v>88</v>
      </c>
      <c r="X4" s="2">
        <v>88</v>
      </c>
      <c r="Y4" s="47">
        <v>99.5</v>
      </c>
      <c r="Z4" s="2">
        <v>93</v>
      </c>
      <c r="AA4" s="11">
        <v>86</v>
      </c>
      <c r="AB4" s="3">
        <v>78</v>
      </c>
      <c r="AC4" s="2">
        <f t="shared" si="7"/>
        <v>0.83809523809523812</v>
      </c>
      <c r="AD4" s="2">
        <f t="shared" si="8"/>
        <v>0.85436893203883491</v>
      </c>
      <c r="AE4" s="2">
        <f t="shared" si="9"/>
        <v>1.2437499999999999</v>
      </c>
      <c r="AF4" s="2">
        <f t="shared" si="10"/>
        <v>0.91176470588235292</v>
      </c>
      <c r="AG4" s="2">
        <f t="shared" si="11"/>
        <v>0.85148514851485146</v>
      </c>
      <c r="AH4" s="3">
        <f t="shared" si="12"/>
        <v>0.79591836734693877</v>
      </c>
      <c r="AI4" s="3" t="s">
        <v>645</v>
      </c>
      <c r="AJ4" s="3" t="s">
        <v>711</v>
      </c>
      <c r="AK4" s="5" t="s">
        <v>737</v>
      </c>
      <c r="AL4" s="2" t="s">
        <v>284</v>
      </c>
      <c r="AM4" s="2" t="s">
        <v>285</v>
      </c>
      <c r="AN4" s="2" t="s">
        <v>286</v>
      </c>
      <c r="AO4" s="3"/>
      <c r="AP4" s="11" t="s">
        <v>316</v>
      </c>
      <c r="AQ4" s="11" t="s">
        <v>317</v>
      </c>
      <c r="AR4" s="11" t="s">
        <v>318</v>
      </c>
      <c r="AS4" s="3"/>
      <c r="AT4" s="11" t="s">
        <v>359</v>
      </c>
      <c r="AU4" s="11" t="s">
        <v>360</v>
      </c>
      <c r="AV4" s="11" t="s">
        <v>361</v>
      </c>
      <c r="AW4" s="3"/>
      <c r="AX4" s="11" t="s">
        <v>425</v>
      </c>
      <c r="AY4" s="11" t="s">
        <v>426</v>
      </c>
      <c r="AZ4" s="11" t="s">
        <v>427</v>
      </c>
      <c r="BA4" s="2"/>
      <c r="BB4" s="12" t="s">
        <v>272</v>
      </c>
      <c r="BC4" s="11" t="s">
        <v>340</v>
      </c>
      <c r="BD4" s="11" t="s">
        <v>552</v>
      </c>
      <c r="BF4" s="13" t="s">
        <v>1147</v>
      </c>
      <c r="BG4" s="39" t="s">
        <v>1180</v>
      </c>
      <c r="BH4" s="11" t="s">
        <v>1151</v>
      </c>
      <c r="BI4" s="11" t="s">
        <v>1151</v>
      </c>
      <c r="BJ4" s="11" t="s">
        <v>1151</v>
      </c>
      <c r="BK4" s="11" t="s">
        <v>1232</v>
      </c>
      <c r="BL4" s="11" t="s">
        <v>1233</v>
      </c>
      <c r="BM4" s="11" t="s">
        <v>1151</v>
      </c>
      <c r="BN4" t="s">
        <v>1292</v>
      </c>
      <c r="BO4" s="38">
        <v>3</v>
      </c>
      <c r="BP4" t="s">
        <v>1175</v>
      </c>
      <c r="BQ4">
        <v>4</v>
      </c>
      <c r="BR4" t="s">
        <v>1296</v>
      </c>
    </row>
    <row r="5" spans="1:70" x14ac:dyDescent="0.25">
      <c r="A5" s="2" t="s">
        <v>36</v>
      </c>
      <c r="B5" s="2" t="s">
        <v>124</v>
      </c>
      <c r="C5" s="2">
        <v>50</v>
      </c>
      <c r="D5" s="3">
        <v>1.63</v>
      </c>
      <c r="E5" s="2">
        <v>59</v>
      </c>
      <c r="F5" s="11">
        <v>60.2</v>
      </c>
      <c r="G5" s="11">
        <v>60.1</v>
      </c>
      <c r="H5" s="11">
        <v>61.2</v>
      </c>
      <c r="I5" s="11">
        <v>62.4</v>
      </c>
      <c r="J5" s="3">
        <v>60.3</v>
      </c>
      <c r="K5" s="2">
        <f t="shared" si="1"/>
        <v>22.206330686137981</v>
      </c>
      <c r="L5" s="2">
        <f t="shared" si="2"/>
        <v>22.657984869584858</v>
      </c>
      <c r="M5" s="2">
        <f t="shared" si="3"/>
        <v>22.620347020964285</v>
      </c>
      <c r="N5" s="2">
        <f t="shared" si="4"/>
        <v>23.034363355790585</v>
      </c>
      <c r="O5" s="2">
        <f t="shared" si="5"/>
        <v>23.486017539237459</v>
      </c>
      <c r="P5" s="3">
        <f t="shared" si="6"/>
        <v>22.695622718205428</v>
      </c>
      <c r="Q5" s="2">
        <v>94</v>
      </c>
      <c r="R5" s="2">
        <v>95</v>
      </c>
      <c r="S5" s="2">
        <v>99</v>
      </c>
      <c r="T5" s="2">
        <v>97</v>
      </c>
      <c r="U5" s="11">
        <v>96</v>
      </c>
      <c r="V5" s="3">
        <v>101</v>
      </c>
      <c r="W5" s="11">
        <v>77</v>
      </c>
      <c r="X5" s="2">
        <v>76.5</v>
      </c>
      <c r="Y5" s="2">
        <v>77</v>
      </c>
      <c r="Z5" s="2">
        <v>72</v>
      </c>
      <c r="AA5" s="11">
        <v>77.5</v>
      </c>
      <c r="AB5" s="3">
        <v>76.5</v>
      </c>
      <c r="AC5" s="2">
        <f t="shared" si="7"/>
        <v>0.81914893617021278</v>
      </c>
      <c r="AD5" s="2">
        <f t="shared" si="8"/>
        <v>0.80526315789473679</v>
      </c>
      <c r="AE5" s="2">
        <f t="shared" si="9"/>
        <v>0.77777777777777779</v>
      </c>
      <c r="AF5" s="2">
        <f t="shared" si="10"/>
        <v>0.74226804123711343</v>
      </c>
      <c r="AG5" s="2">
        <f t="shared" si="11"/>
        <v>0.80729166666666663</v>
      </c>
      <c r="AH5" s="3">
        <f t="shared" si="12"/>
        <v>0.75742574257425743</v>
      </c>
      <c r="AI5" s="3" t="s">
        <v>738</v>
      </c>
      <c r="AJ5" s="3" t="s">
        <v>739</v>
      </c>
      <c r="AK5" s="5" t="s">
        <v>740</v>
      </c>
      <c r="AL5" s="2" t="s">
        <v>272</v>
      </c>
      <c r="AM5" s="2" t="s">
        <v>273</v>
      </c>
      <c r="AN5" s="2" t="s">
        <v>274</v>
      </c>
      <c r="AO5" s="3"/>
      <c r="AP5" s="11" t="s">
        <v>333</v>
      </c>
      <c r="AQ5" s="11" t="s">
        <v>334</v>
      </c>
      <c r="AR5" s="11" t="s">
        <v>335</v>
      </c>
      <c r="AS5" s="3"/>
      <c r="AT5" s="11" t="s">
        <v>327</v>
      </c>
      <c r="AU5" s="11" t="s">
        <v>373</v>
      </c>
      <c r="AV5" s="11" t="s">
        <v>374</v>
      </c>
      <c r="AW5" s="3"/>
      <c r="AX5" s="11" t="s">
        <v>377</v>
      </c>
      <c r="AY5" s="11" t="s">
        <v>438</v>
      </c>
      <c r="AZ5" s="11" t="s">
        <v>438</v>
      </c>
      <c r="BA5" s="2"/>
      <c r="BB5" s="12" t="s">
        <v>589</v>
      </c>
      <c r="BC5" s="11" t="s">
        <v>590</v>
      </c>
      <c r="BD5" s="11" t="s">
        <v>591</v>
      </c>
      <c r="BF5" s="13" t="s">
        <v>1147</v>
      </c>
      <c r="BG5" s="39" t="s">
        <v>1179</v>
      </c>
      <c r="BH5" s="11" t="s">
        <v>1151</v>
      </c>
      <c r="BI5" s="11" t="s">
        <v>1151</v>
      </c>
      <c r="BJ5" s="11" t="s">
        <v>1151</v>
      </c>
      <c r="BK5" s="11" t="s">
        <v>1151</v>
      </c>
      <c r="BL5" s="11" t="s">
        <v>1151</v>
      </c>
      <c r="BM5" s="11" t="s">
        <v>1151</v>
      </c>
      <c r="BN5" t="s">
        <v>1284</v>
      </c>
      <c r="BO5" s="38">
        <v>1</v>
      </c>
      <c r="BP5" t="s">
        <v>1175</v>
      </c>
      <c r="BQ5">
        <v>2</v>
      </c>
      <c r="BR5" t="s">
        <v>1296</v>
      </c>
    </row>
    <row r="6" spans="1:70" x14ac:dyDescent="0.25">
      <c r="A6" s="2" t="s">
        <v>37</v>
      </c>
      <c r="B6" s="2" t="s">
        <v>124</v>
      </c>
      <c r="C6" s="2">
        <v>41</v>
      </c>
      <c r="D6" s="3">
        <v>1.655</v>
      </c>
      <c r="E6" s="2">
        <v>66.8</v>
      </c>
      <c r="F6" s="11">
        <v>67.8</v>
      </c>
      <c r="G6" s="11">
        <v>67</v>
      </c>
      <c r="H6" s="11">
        <v>67.5</v>
      </c>
      <c r="I6" s="11">
        <v>67.8</v>
      </c>
      <c r="J6" s="3">
        <v>65.400000000000006</v>
      </c>
      <c r="K6" s="2">
        <f t="shared" si="1"/>
        <v>24.38824034099725</v>
      </c>
      <c r="L6" s="2">
        <f t="shared" si="2"/>
        <v>24.753333759275652</v>
      </c>
      <c r="M6" s="2">
        <f t="shared" si="3"/>
        <v>24.461259024652932</v>
      </c>
      <c r="N6" s="2">
        <f t="shared" si="4"/>
        <v>24.643805733792131</v>
      </c>
      <c r="O6" s="2">
        <f t="shared" si="5"/>
        <v>24.753333759275652</v>
      </c>
      <c r="P6" s="3">
        <f t="shared" si="6"/>
        <v>23.87710955540749</v>
      </c>
      <c r="Q6" s="2">
        <v>101</v>
      </c>
      <c r="R6" s="2">
        <v>103</v>
      </c>
      <c r="S6" s="2">
        <v>107.5</v>
      </c>
      <c r="T6" s="2">
        <v>100</v>
      </c>
      <c r="U6" s="16">
        <v>93</v>
      </c>
      <c r="V6" s="3">
        <v>97.5</v>
      </c>
      <c r="W6" s="11">
        <v>74</v>
      </c>
      <c r="X6" s="2">
        <v>76</v>
      </c>
      <c r="Y6" s="2">
        <v>76</v>
      </c>
      <c r="Z6" s="2">
        <v>75.5</v>
      </c>
      <c r="AA6" s="11">
        <v>74</v>
      </c>
      <c r="AB6" s="3">
        <v>69.5</v>
      </c>
      <c r="AC6" s="2">
        <f t="shared" si="7"/>
        <v>0.73267326732673266</v>
      </c>
      <c r="AD6" s="2">
        <f t="shared" si="8"/>
        <v>0.73786407766990292</v>
      </c>
      <c r="AE6" s="2">
        <f t="shared" si="9"/>
        <v>0.7069767441860465</v>
      </c>
      <c r="AF6" s="2">
        <f t="shared" si="10"/>
        <v>0.755</v>
      </c>
      <c r="AG6" s="2">
        <f t="shared" si="11"/>
        <v>0.79569892473118276</v>
      </c>
      <c r="AH6" s="3">
        <f t="shared" si="12"/>
        <v>0.71282051282051284</v>
      </c>
      <c r="AI6" s="3" t="s">
        <v>290</v>
      </c>
      <c r="AJ6" s="3" t="s">
        <v>361</v>
      </c>
      <c r="AK6" s="5" t="s">
        <v>706</v>
      </c>
      <c r="AL6" s="2" t="s">
        <v>247</v>
      </c>
      <c r="AM6" s="2" t="s">
        <v>248</v>
      </c>
      <c r="AN6" s="2" t="s">
        <v>249</v>
      </c>
      <c r="AO6" s="3"/>
      <c r="AP6" s="11" t="s">
        <v>312</v>
      </c>
      <c r="AQ6" s="11" t="s">
        <v>461</v>
      </c>
      <c r="AR6" s="11" t="s">
        <v>462</v>
      </c>
      <c r="AS6" s="3"/>
      <c r="AT6" s="11" t="s">
        <v>530</v>
      </c>
      <c r="AU6" s="11" t="s">
        <v>531</v>
      </c>
      <c r="AV6" s="11" t="s">
        <v>293</v>
      </c>
      <c r="AW6" s="3"/>
      <c r="AX6" s="11" t="s">
        <v>456</v>
      </c>
      <c r="AY6" s="11" t="s">
        <v>625</v>
      </c>
      <c r="AZ6" s="11" t="s">
        <v>479</v>
      </c>
      <c r="BA6" s="2"/>
      <c r="BB6" s="12" t="s">
        <v>770</v>
      </c>
      <c r="BC6" s="11" t="s">
        <v>626</v>
      </c>
      <c r="BD6" s="11" t="s">
        <v>631</v>
      </c>
      <c r="BF6" s="13" t="s">
        <v>1147</v>
      </c>
      <c r="BG6" s="39" t="s">
        <v>1180</v>
      </c>
      <c r="BH6" s="11" t="s">
        <v>1151</v>
      </c>
      <c r="BI6" s="11" t="s">
        <v>1151</v>
      </c>
      <c r="BJ6" s="11" t="s">
        <v>1218</v>
      </c>
      <c r="BK6" s="11" t="s">
        <v>1151</v>
      </c>
      <c r="BL6" s="11" t="s">
        <v>1151</v>
      </c>
      <c r="BM6" s="11" t="s">
        <v>1210</v>
      </c>
      <c r="BN6" t="s">
        <v>1153</v>
      </c>
      <c r="BO6" s="38">
        <v>2</v>
      </c>
      <c r="BP6" t="s">
        <v>1166</v>
      </c>
      <c r="BQ6">
        <v>4</v>
      </c>
      <c r="BR6" t="s">
        <v>1300</v>
      </c>
    </row>
    <row r="7" spans="1:70" s="2" customFormat="1" x14ac:dyDescent="0.25">
      <c r="A7" s="2" t="s">
        <v>38</v>
      </c>
      <c r="B7" s="2" t="s">
        <v>126</v>
      </c>
      <c r="C7" s="2">
        <v>55</v>
      </c>
      <c r="D7" s="3">
        <v>1.76</v>
      </c>
      <c r="E7" s="2">
        <v>80.5</v>
      </c>
      <c r="F7" s="11">
        <v>80.2</v>
      </c>
      <c r="G7" s="11">
        <v>78.400000000000006</v>
      </c>
      <c r="H7" s="11">
        <v>80.599999999999994</v>
      </c>
      <c r="I7" s="11">
        <v>79.7</v>
      </c>
      <c r="J7" s="3">
        <v>79.8</v>
      </c>
      <c r="K7" s="2">
        <f t="shared" si="1"/>
        <v>25.987861570247933</v>
      </c>
      <c r="L7" s="2">
        <f t="shared" si="2"/>
        <v>25.891012396694215</v>
      </c>
      <c r="M7" s="2">
        <f t="shared" si="3"/>
        <v>25.309917355371905</v>
      </c>
      <c r="N7" s="2">
        <f t="shared" si="4"/>
        <v>26.020144628099171</v>
      </c>
      <c r="O7" s="2">
        <f t="shared" si="5"/>
        <v>25.729597107438018</v>
      </c>
      <c r="P7" s="3">
        <f t="shared" si="6"/>
        <v>25.761880165289256</v>
      </c>
      <c r="Q7" s="2">
        <v>98</v>
      </c>
      <c r="R7" s="2">
        <v>101</v>
      </c>
      <c r="S7" s="2">
        <v>101</v>
      </c>
      <c r="T7" s="2">
        <v>101</v>
      </c>
      <c r="U7" s="11">
        <v>102</v>
      </c>
      <c r="V7" s="3">
        <v>101</v>
      </c>
      <c r="W7" s="11">
        <v>89</v>
      </c>
      <c r="X7" s="2">
        <v>86</v>
      </c>
      <c r="Y7" s="2">
        <v>81.5</v>
      </c>
      <c r="Z7" s="2">
        <v>86</v>
      </c>
      <c r="AA7" s="11">
        <v>86</v>
      </c>
      <c r="AB7" s="25">
        <v>93</v>
      </c>
      <c r="AC7" s="2">
        <f t="shared" si="7"/>
        <v>0.90816326530612246</v>
      </c>
      <c r="AD7" s="2">
        <f t="shared" si="8"/>
        <v>0.85148514851485146</v>
      </c>
      <c r="AE7" s="2">
        <f t="shared" si="9"/>
        <v>0.80693069306930698</v>
      </c>
      <c r="AF7" s="2">
        <f t="shared" si="10"/>
        <v>0.85148514851485146</v>
      </c>
      <c r="AG7" s="2">
        <f t="shared" si="11"/>
        <v>0.84313725490196079</v>
      </c>
      <c r="AH7" s="3">
        <f t="shared" si="12"/>
        <v>0.92079207920792083</v>
      </c>
      <c r="AI7" s="3" t="s">
        <v>785</v>
      </c>
      <c r="AJ7" s="3" t="s">
        <v>783</v>
      </c>
      <c r="AK7" s="5" t="s">
        <v>784</v>
      </c>
      <c r="AL7" s="2" t="s">
        <v>405</v>
      </c>
      <c r="AM7" s="2" t="s">
        <v>406</v>
      </c>
      <c r="AN7" s="2" t="s">
        <v>407</v>
      </c>
      <c r="AO7" s="3"/>
      <c r="AP7" s="11" t="s">
        <v>388</v>
      </c>
      <c r="AQ7" s="11" t="s">
        <v>292</v>
      </c>
      <c r="AR7" s="11" t="s">
        <v>478</v>
      </c>
      <c r="AS7" s="3"/>
      <c r="AT7" s="11" t="s">
        <v>522</v>
      </c>
      <c r="AU7" s="11" t="s">
        <v>523</v>
      </c>
      <c r="AV7" s="11" t="s">
        <v>524</v>
      </c>
      <c r="AW7" s="3"/>
      <c r="AX7" s="11" t="s">
        <v>616</v>
      </c>
      <c r="AY7" s="11" t="s">
        <v>494</v>
      </c>
      <c r="AZ7" s="11" t="s">
        <v>396</v>
      </c>
      <c r="BB7" s="12" t="s">
        <v>565</v>
      </c>
      <c r="BC7" s="11" t="s">
        <v>782</v>
      </c>
      <c r="BD7" s="11" t="s">
        <v>593</v>
      </c>
      <c r="BF7" s="12" t="s">
        <v>1147</v>
      </c>
      <c r="BG7" s="11" t="s">
        <v>1179</v>
      </c>
      <c r="BH7" s="11" t="s">
        <v>1151</v>
      </c>
      <c r="BI7" s="11" t="s">
        <v>1151</v>
      </c>
      <c r="BJ7" s="11" t="s">
        <v>1151</v>
      </c>
      <c r="BK7" s="11" t="s">
        <v>1151</v>
      </c>
      <c r="BL7" s="11" t="s">
        <v>1151</v>
      </c>
      <c r="BM7" s="11" t="s">
        <v>1151</v>
      </c>
      <c r="BN7" s="2" t="s">
        <v>1284</v>
      </c>
      <c r="BO7" s="27">
        <v>2</v>
      </c>
      <c r="BP7" s="2" t="s">
        <v>1175</v>
      </c>
      <c r="BQ7" s="2" t="s">
        <v>1149</v>
      </c>
      <c r="BR7" s="2" t="s">
        <v>1149</v>
      </c>
    </row>
    <row r="8" spans="1:70" s="2" customFormat="1" x14ac:dyDescent="0.25">
      <c r="A8" s="2" t="s">
        <v>39</v>
      </c>
      <c r="B8" s="2" t="s">
        <v>124</v>
      </c>
      <c r="C8" s="2">
        <v>39</v>
      </c>
      <c r="D8" s="3">
        <v>1.66</v>
      </c>
      <c r="E8" s="2">
        <v>58.8</v>
      </c>
      <c r="F8" s="11">
        <v>58.7</v>
      </c>
      <c r="G8" s="11">
        <v>59</v>
      </c>
      <c r="H8" s="11">
        <v>58.3</v>
      </c>
      <c r="I8" s="11">
        <v>58.3</v>
      </c>
      <c r="J8" s="3">
        <v>59.4</v>
      </c>
      <c r="K8" s="2">
        <f t="shared" si="1"/>
        <v>21.338365510233707</v>
      </c>
      <c r="L8" s="2">
        <f t="shared" si="2"/>
        <v>21.302075772971406</v>
      </c>
      <c r="M8" s="2">
        <f t="shared" si="3"/>
        <v>21.410944984758313</v>
      </c>
      <c r="N8" s="2">
        <f t="shared" si="4"/>
        <v>21.156916823922195</v>
      </c>
      <c r="O8" s="2">
        <f t="shared" si="5"/>
        <v>21.156916823922195</v>
      </c>
      <c r="P8" s="3">
        <f t="shared" si="6"/>
        <v>21.55610393380752</v>
      </c>
      <c r="Q8" s="2">
        <v>95</v>
      </c>
      <c r="R8" s="2">
        <v>92</v>
      </c>
      <c r="S8" s="2">
        <v>89</v>
      </c>
      <c r="T8" s="2">
        <v>94</v>
      </c>
      <c r="U8" s="11">
        <v>91</v>
      </c>
      <c r="V8" s="3">
        <v>92.5</v>
      </c>
      <c r="W8" s="11">
        <v>75</v>
      </c>
      <c r="X8" s="2">
        <v>68</v>
      </c>
      <c r="Y8" s="2">
        <v>71</v>
      </c>
      <c r="Z8" s="2">
        <v>72</v>
      </c>
      <c r="AA8" s="11">
        <v>71.5</v>
      </c>
      <c r="AB8" s="3">
        <v>68</v>
      </c>
      <c r="AC8" s="2">
        <f t="shared" si="7"/>
        <v>0.78947368421052633</v>
      </c>
      <c r="AD8" s="2">
        <f t="shared" si="8"/>
        <v>0.73913043478260865</v>
      </c>
      <c r="AE8" s="2">
        <f t="shared" si="9"/>
        <v>0.797752808988764</v>
      </c>
      <c r="AF8" s="2">
        <f t="shared" si="10"/>
        <v>0.76595744680851063</v>
      </c>
      <c r="AG8" s="2">
        <f t="shared" si="11"/>
        <v>0.7857142857142857</v>
      </c>
      <c r="AH8" s="3">
        <f t="shared" si="12"/>
        <v>0.73513513513513518</v>
      </c>
      <c r="AI8" s="3" t="s">
        <v>491</v>
      </c>
      <c r="AJ8" s="3" t="s">
        <v>786</v>
      </c>
      <c r="AK8" s="5" t="s">
        <v>389</v>
      </c>
      <c r="AL8" s="2" t="s">
        <v>281</v>
      </c>
      <c r="AM8" s="2" t="s">
        <v>282</v>
      </c>
      <c r="AN8" s="2" t="s">
        <v>283</v>
      </c>
      <c r="AO8" s="3"/>
      <c r="AP8" s="11" t="s">
        <v>313</v>
      </c>
      <c r="AQ8" s="11" t="s">
        <v>314</v>
      </c>
      <c r="AR8" s="11" t="s">
        <v>315</v>
      </c>
      <c r="AS8" s="3"/>
      <c r="AT8" s="11" t="s">
        <v>397</v>
      </c>
      <c r="AU8" s="11" t="s">
        <v>386</v>
      </c>
      <c r="AV8" s="11" t="s">
        <v>398</v>
      </c>
      <c r="AW8" s="3"/>
      <c r="AX8" s="11" t="s">
        <v>240</v>
      </c>
      <c r="AY8" s="11" t="s">
        <v>483</v>
      </c>
      <c r="AZ8" s="11" t="s">
        <v>484</v>
      </c>
      <c r="BB8" s="12" t="s">
        <v>617</v>
      </c>
      <c r="BC8" s="11" t="s">
        <v>618</v>
      </c>
      <c r="BD8" s="11" t="s">
        <v>619</v>
      </c>
      <c r="BF8" s="12" t="s">
        <v>1295</v>
      </c>
      <c r="BG8" s="11" t="s">
        <v>1179</v>
      </c>
      <c r="BH8" s="11" t="s">
        <v>1151</v>
      </c>
      <c r="BI8" s="11" t="s">
        <v>1151</v>
      </c>
      <c r="BJ8" s="11" t="s">
        <v>1151</v>
      </c>
      <c r="BK8" s="11" t="s">
        <v>1151</v>
      </c>
      <c r="BL8" s="11" t="s">
        <v>1151</v>
      </c>
      <c r="BM8" s="11" t="s">
        <v>1151</v>
      </c>
      <c r="BN8" s="2" t="s">
        <v>1151</v>
      </c>
      <c r="BO8" s="27">
        <v>0</v>
      </c>
      <c r="BP8" s="2">
        <v>0</v>
      </c>
      <c r="BQ8" s="2">
        <v>4</v>
      </c>
      <c r="BR8" s="2" t="s">
        <v>1302</v>
      </c>
    </row>
    <row r="9" spans="1:70" s="2" customFormat="1" x14ac:dyDescent="0.25">
      <c r="A9" s="2" t="s">
        <v>40</v>
      </c>
      <c r="B9" s="2" t="s">
        <v>124</v>
      </c>
      <c r="C9" s="2">
        <v>56</v>
      </c>
      <c r="D9" s="3">
        <v>1.56</v>
      </c>
      <c r="E9" s="2">
        <v>50</v>
      </c>
      <c r="F9" s="11">
        <v>49.5</v>
      </c>
      <c r="G9" s="11">
        <v>48.6</v>
      </c>
      <c r="H9" s="11">
        <v>49.4</v>
      </c>
      <c r="I9" s="11">
        <v>49.3</v>
      </c>
      <c r="J9" s="3">
        <v>49.2</v>
      </c>
      <c r="K9" s="2">
        <f t="shared" si="1"/>
        <v>20.5456936226167</v>
      </c>
      <c r="L9" s="2">
        <f t="shared" si="2"/>
        <v>20.340236686390529</v>
      </c>
      <c r="M9" s="2">
        <f t="shared" si="3"/>
        <v>19.970414201183431</v>
      </c>
      <c r="N9" s="2">
        <f t="shared" si="4"/>
        <v>20.299145299145298</v>
      </c>
      <c r="O9" s="2">
        <f t="shared" si="5"/>
        <v>20.258053911900063</v>
      </c>
      <c r="P9" s="3">
        <f t="shared" si="6"/>
        <v>20.216962524654832</v>
      </c>
      <c r="Q9" s="2">
        <v>96</v>
      </c>
      <c r="R9" s="2">
        <v>93</v>
      </c>
      <c r="S9" s="2">
        <v>94</v>
      </c>
      <c r="T9" s="2">
        <v>93</v>
      </c>
      <c r="U9" s="11">
        <v>94</v>
      </c>
      <c r="V9" s="3">
        <v>92</v>
      </c>
      <c r="W9" s="11">
        <v>75</v>
      </c>
      <c r="X9" s="2">
        <v>73</v>
      </c>
      <c r="Y9" s="2">
        <v>70</v>
      </c>
      <c r="Z9" s="2">
        <v>72</v>
      </c>
      <c r="AA9" s="11">
        <v>74</v>
      </c>
      <c r="AB9" s="3">
        <v>70.5</v>
      </c>
      <c r="AC9" s="2">
        <f t="shared" si="7"/>
        <v>0.78125</v>
      </c>
      <c r="AD9" s="2">
        <f t="shared" si="8"/>
        <v>0.78494623655913975</v>
      </c>
      <c r="AE9" s="2">
        <f t="shared" si="9"/>
        <v>0.74468085106382975</v>
      </c>
      <c r="AF9" s="2">
        <f t="shared" si="10"/>
        <v>0.77419354838709675</v>
      </c>
      <c r="AG9" s="2">
        <f t="shared" si="11"/>
        <v>0.78723404255319152</v>
      </c>
      <c r="AH9" s="3">
        <f t="shared" si="12"/>
        <v>0.76630434782608692</v>
      </c>
      <c r="AI9" s="3" t="s">
        <v>787</v>
      </c>
      <c r="AJ9" s="3" t="s">
        <v>788</v>
      </c>
      <c r="AK9" s="5"/>
      <c r="AL9" s="2" t="s">
        <v>310</v>
      </c>
      <c r="AM9" s="2" t="s">
        <v>311</v>
      </c>
      <c r="AN9" s="2" t="s">
        <v>312</v>
      </c>
      <c r="AO9" s="3"/>
      <c r="AP9" s="11" t="s">
        <v>488</v>
      </c>
      <c r="AQ9" s="11" t="s">
        <v>489</v>
      </c>
      <c r="AR9" s="11" t="s">
        <v>490</v>
      </c>
      <c r="AS9" s="3"/>
      <c r="AT9" s="11" t="s">
        <v>598</v>
      </c>
      <c r="AW9" s="3"/>
      <c r="AX9" s="11" t="s">
        <v>686</v>
      </c>
      <c r="AY9" s="11" t="s">
        <v>687</v>
      </c>
      <c r="AZ9" s="11" t="s">
        <v>688</v>
      </c>
      <c r="BB9" s="12" t="s">
        <v>666</v>
      </c>
      <c r="BC9" s="11" t="s">
        <v>810</v>
      </c>
      <c r="BD9" s="11" t="s">
        <v>892</v>
      </c>
      <c r="BF9" s="12" t="s">
        <v>1285</v>
      </c>
      <c r="BG9" s="11" t="s">
        <v>1179</v>
      </c>
      <c r="BH9" s="11" t="s">
        <v>1151</v>
      </c>
      <c r="BI9" s="11" t="s">
        <v>1151</v>
      </c>
      <c r="BJ9" s="11" t="s">
        <v>1151</v>
      </c>
      <c r="BK9" s="11" t="s">
        <v>1151</v>
      </c>
      <c r="BL9" s="11" t="s">
        <v>1149</v>
      </c>
      <c r="BM9" s="11" t="s">
        <v>1151</v>
      </c>
      <c r="BN9" s="2" t="s">
        <v>1149</v>
      </c>
      <c r="BO9" s="27">
        <v>2</v>
      </c>
      <c r="BP9" s="2" t="s">
        <v>1175</v>
      </c>
      <c r="BQ9" s="2" t="s">
        <v>1149</v>
      </c>
      <c r="BR9" s="2" t="s">
        <v>1149</v>
      </c>
    </row>
    <row r="10" spans="1:70" s="2" customFormat="1" x14ac:dyDescent="0.25">
      <c r="A10" s="2" t="s">
        <v>41</v>
      </c>
      <c r="B10" s="2" t="s">
        <v>124</v>
      </c>
      <c r="C10" s="2">
        <v>51</v>
      </c>
      <c r="D10" s="3">
        <v>1.605</v>
      </c>
      <c r="E10" s="2">
        <v>69.2</v>
      </c>
      <c r="F10" s="11">
        <v>70.599999999999994</v>
      </c>
      <c r="G10" s="11">
        <v>69.7</v>
      </c>
      <c r="H10" s="11">
        <v>68.400000000000006</v>
      </c>
      <c r="I10" s="11">
        <v>68.7</v>
      </c>
      <c r="J10" s="3">
        <v>68.8</v>
      </c>
      <c r="K10" s="2">
        <f t="shared" si="1"/>
        <v>26.863093331780554</v>
      </c>
      <c r="L10" s="2">
        <f t="shared" si="2"/>
        <v>27.40656631826166</v>
      </c>
      <c r="M10" s="2">
        <f t="shared" si="3"/>
        <v>27.057190826952379</v>
      </c>
      <c r="N10" s="2">
        <f t="shared" si="4"/>
        <v>26.552537339505637</v>
      </c>
      <c r="O10" s="2">
        <f t="shared" si="5"/>
        <v>26.66899583660873</v>
      </c>
      <c r="P10" s="3">
        <f t="shared" si="6"/>
        <v>26.707815335643094</v>
      </c>
      <c r="Q10" s="2">
        <v>103</v>
      </c>
      <c r="R10" s="2">
        <v>101</v>
      </c>
      <c r="S10" s="2">
        <v>105</v>
      </c>
      <c r="T10" s="2">
        <v>99.5</v>
      </c>
      <c r="U10" s="2">
        <v>98</v>
      </c>
      <c r="V10" s="3">
        <v>97</v>
      </c>
      <c r="W10" s="11">
        <v>87</v>
      </c>
      <c r="X10" s="2">
        <v>84</v>
      </c>
      <c r="Y10" s="2">
        <v>81</v>
      </c>
      <c r="Z10" s="11">
        <v>81.5</v>
      </c>
      <c r="AA10" s="2">
        <v>79</v>
      </c>
      <c r="AB10" s="3">
        <v>81</v>
      </c>
      <c r="AC10" s="2">
        <f t="shared" si="7"/>
        <v>0.84466019417475724</v>
      </c>
      <c r="AD10" s="2">
        <f t="shared" si="8"/>
        <v>0.83168316831683164</v>
      </c>
      <c r="AE10" s="2">
        <f t="shared" si="9"/>
        <v>0.77142857142857146</v>
      </c>
      <c r="AF10" s="2">
        <f t="shared" si="10"/>
        <v>0.81909547738693467</v>
      </c>
      <c r="AG10" s="2">
        <f t="shared" si="11"/>
        <v>0.80612244897959184</v>
      </c>
      <c r="AH10" s="3">
        <f t="shared" si="12"/>
        <v>0.83505154639175261</v>
      </c>
      <c r="AI10" s="3" t="s">
        <v>342</v>
      </c>
      <c r="AJ10" s="3" t="s">
        <v>704</v>
      </c>
      <c r="AK10" s="5" t="s">
        <v>760</v>
      </c>
      <c r="AL10" s="2" t="s">
        <v>408</v>
      </c>
      <c r="AM10" s="2" t="s">
        <v>409</v>
      </c>
      <c r="AN10" s="2" t="s">
        <v>410</v>
      </c>
      <c r="AO10" s="3"/>
      <c r="AP10" s="11" t="s">
        <v>466</v>
      </c>
      <c r="AQ10" s="11" t="s">
        <v>479</v>
      </c>
      <c r="AR10" s="11" t="s">
        <v>480</v>
      </c>
      <c r="AS10" s="3"/>
      <c r="AT10" s="11" t="s">
        <v>632</v>
      </c>
      <c r="AU10" s="11" t="s">
        <v>633</v>
      </c>
      <c r="AV10" s="11" t="s">
        <v>634</v>
      </c>
      <c r="AW10" s="3"/>
      <c r="AX10" s="2" t="s">
        <v>485</v>
      </c>
      <c r="AY10" s="2" t="s">
        <v>480</v>
      </c>
      <c r="AZ10" s="2" t="s">
        <v>631</v>
      </c>
      <c r="BB10" s="12" t="s">
        <v>633</v>
      </c>
      <c r="BC10" s="11" t="s">
        <v>844</v>
      </c>
      <c r="BD10" s="11" t="s">
        <v>607</v>
      </c>
      <c r="BF10" s="12" t="s">
        <v>1285</v>
      </c>
      <c r="BG10" s="11" t="s">
        <v>1179</v>
      </c>
      <c r="BH10" s="11" t="s">
        <v>1151</v>
      </c>
      <c r="BI10" s="11" t="s">
        <v>1151</v>
      </c>
      <c r="BJ10" s="11" t="s">
        <v>1151</v>
      </c>
      <c r="BK10" s="11" t="s">
        <v>1151</v>
      </c>
      <c r="BL10" s="11" t="s">
        <v>1151</v>
      </c>
      <c r="BM10" s="11" t="s">
        <v>1237</v>
      </c>
      <c r="BN10" s="2" t="s">
        <v>1284</v>
      </c>
      <c r="BO10" s="27">
        <v>1</v>
      </c>
      <c r="BP10" s="2" t="s">
        <v>1175</v>
      </c>
      <c r="BQ10" s="2">
        <v>4</v>
      </c>
      <c r="BR10" s="2" t="s">
        <v>1298</v>
      </c>
    </row>
    <row r="11" spans="1:70" s="18" customFormat="1" x14ac:dyDescent="0.25">
      <c r="A11" s="18" t="s">
        <v>42</v>
      </c>
      <c r="B11" s="18" t="s">
        <v>124</v>
      </c>
      <c r="C11" s="18">
        <v>59</v>
      </c>
      <c r="D11" s="25">
        <v>1.575</v>
      </c>
      <c r="E11" s="18">
        <v>54.6</v>
      </c>
      <c r="F11" s="21">
        <v>54.2</v>
      </c>
      <c r="G11" s="21">
        <v>55.9</v>
      </c>
      <c r="J11" s="25"/>
      <c r="K11" s="18">
        <f t="shared" si="1"/>
        <v>22.010582010582013</v>
      </c>
      <c r="L11" s="18">
        <f t="shared" si="2"/>
        <v>21.849332325522806</v>
      </c>
      <c r="M11" s="18">
        <f t="shared" si="3"/>
        <v>22.534643487024439</v>
      </c>
      <c r="N11" s="45"/>
      <c r="O11" s="45"/>
      <c r="P11" s="46"/>
      <c r="Q11" s="18">
        <v>94</v>
      </c>
      <c r="R11" s="18">
        <v>94</v>
      </c>
      <c r="S11" s="18">
        <v>90.5</v>
      </c>
      <c r="V11" s="25"/>
      <c r="W11" s="18">
        <v>73</v>
      </c>
      <c r="X11" s="18">
        <v>72</v>
      </c>
      <c r="Y11" s="18">
        <v>70</v>
      </c>
      <c r="AB11" s="25"/>
      <c r="AC11" s="18">
        <f t="shared" si="7"/>
        <v>0.77659574468085102</v>
      </c>
      <c r="AD11" s="18">
        <f t="shared" si="8"/>
        <v>0.76595744680851063</v>
      </c>
      <c r="AE11" s="18">
        <f t="shared" si="9"/>
        <v>0.77348066298342544</v>
      </c>
      <c r="AH11" s="25"/>
      <c r="AI11" s="25" t="s">
        <v>734</v>
      </c>
      <c r="AJ11" s="25" t="s">
        <v>735</v>
      </c>
      <c r="AK11" s="32" t="s">
        <v>736</v>
      </c>
      <c r="AL11" s="18" t="s">
        <v>269</v>
      </c>
      <c r="AM11" s="18" t="s">
        <v>270</v>
      </c>
      <c r="AN11" s="18" t="s">
        <v>271</v>
      </c>
      <c r="AO11" s="25"/>
      <c r="AP11" s="21" t="s">
        <v>336</v>
      </c>
      <c r="AQ11" s="21" t="s">
        <v>337</v>
      </c>
      <c r="AR11" s="21" t="s">
        <v>338</v>
      </c>
      <c r="AS11" s="25"/>
      <c r="AW11" s="25"/>
      <c r="BB11" s="33"/>
      <c r="BF11" s="33" t="s">
        <v>1285</v>
      </c>
      <c r="BG11" s="21" t="s">
        <v>1179</v>
      </c>
      <c r="BH11" s="21" t="s">
        <v>1151</v>
      </c>
      <c r="BI11" s="18" t="s">
        <v>1151</v>
      </c>
      <c r="BJ11" s="18" t="s">
        <v>1151</v>
      </c>
      <c r="BK11" s="18" t="s">
        <v>1151</v>
      </c>
      <c r="BL11" s="18" t="s">
        <v>1151</v>
      </c>
      <c r="BM11" s="18" t="s">
        <v>1151</v>
      </c>
      <c r="BN11" s="18" t="s">
        <v>1151</v>
      </c>
      <c r="BO11" s="42">
        <v>0</v>
      </c>
      <c r="BP11" s="18">
        <v>0</v>
      </c>
      <c r="BQ11" s="18">
        <v>4</v>
      </c>
      <c r="BR11" s="18" t="s">
        <v>1296</v>
      </c>
    </row>
    <row r="12" spans="1:70" s="2" customFormat="1" x14ac:dyDescent="0.25">
      <c r="A12" s="2" t="s">
        <v>43</v>
      </c>
      <c r="B12" s="2" t="s">
        <v>126</v>
      </c>
      <c r="C12" s="2">
        <v>55</v>
      </c>
      <c r="D12" s="3">
        <v>1.79</v>
      </c>
      <c r="E12" s="2">
        <v>86.2</v>
      </c>
      <c r="F12" s="11">
        <v>92.4</v>
      </c>
      <c r="G12" s="11">
        <v>93.7</v>
      </c>
      <c r="H12" s="11">
        <v>93.8</v>
      </c>
      <c r="I12" s="11">
        <v>91.1</v>
      </c>
      <c r="J12" s="3">
        <v>93.6</v>
      </c>
      <c r="K12" s="2">
        <f t="shared" si="1"/>
        <v>26.903030492181895</v>
      </c>
      <c r="L12" s="2">
        <f t="shared" si="2"/>
        <v>28.838051246839989</v>
      </c>
      <c r="M12" s="2">
        <f t="shared" si="3"/>
        <v>29.243781405074749</v>
      </c>
      <c r="N12" s="2">
        <f t="shared" si="4"/>
        <v>29.274991417246653</v>
      </c>
      <c r="O12" s="2">
        <f t="shared" si="5"/>
        <v>28.432321088605224</v>
      </c>
      <c r="P12" s="3">
        <f t="shared" si="6"/>
        <v>29.212571392902841</v>
      </c>
      <c r="Q12" s="2">
        <v>103</v>
      </c>
      <c r="R12" s="2">
        <v>108</v>
      </c>
      <c r="S12" s="2">
        <v>115</v>
      </c>
      <c r="T12" s="2">
        <v>110</v>
      </c>
      <c r="U12" s="11">
        <v>114</v>
      </c>
      <c r="V12" s="3">
        <v>113</v>
      </c>
      <c r="W12" s="11">
        <v>90</v>
      </c>
      <c r="X12" s="2">
        <v>95</v>
      </c>
      <c r="Y12" s="2">
        <v>97</v>
      </c>
      <c r="Z12" s="2">
        <v>95.5</v>
      </c>
      <c r="AA12" s="11">
        <v>95</v>
      </c>
      <c r="AB12" s="3">
        <v>98</v>
      </c>
      <c r="AC12" s="2">
        <f t="shared" si="7"/>
        <v>0.87378640776699024</v>
      </c>
      <c r="AD12" s="2">
        <f t="shared" si="8"/>
        <v>0.87962962962962965</v>
      </c>
      <c r="AE12" s="2">
        <f t="shared" si="9"/>
        <v>0.84347826086956523</v>
      </c>
      <c r="AF12" s="2">
        <f t="shared" si="10"/>
        <v>0.86818181818181817</v>
      </c>
      <c r="AG12" s="2">
        <f t="shared" si="11"/>
        <v>0.83333333333333337</v>
      </c>
      <c r="AH12" s="3">
        <f t="shared" si="12"/>
        <v>0.86725663716814161</v>
      </c>
      <c r="AI12" s="3" t="s">
        <v>789</v>
      </c>
      <c r="AJ12" s="3" t="s">
        <v>741</v>
      </c>
      <c r="AK12" s="5" t="s">
        <v>749</v>
      </c>
      <c r="AL12" s="2" t="s">
        <v>265</v>
      </c>
      <c r="AM12" s="2" t="s">
        <v>293</v>
      </c>
      <c r="AN12" s="2" t="s">
        <v>294</v>
      </c>
      <c r="AO12" s="3"/>
      <c r="AP12" s="2" t="s">
        <v>256</v>
      </c>
      <c r="AQ12" s="2" t="s">
        <v>257</v>
      </c>
      <c r="AR12" s="2" t="s">
        <v>258</v>
      </c>
      <c r="AS12" s="3"/>
      <c r="AT12" s="11" t="s">
        <v>391</v>
      </c>
      <c r="AU12" s="11" t="s">
        <v>392</v>
      </c>
      <c r="AV12" s="11" t="s">
        <v>393</v>
      </c>
      <c r="AW12" s="3"/>
      <c r="AX12" s="11" t="s">
        <v>469</v>
      </c>
      <c r="AY12" s="11" t="s">
        <v>470</v>
      </c>
      <c r="AZ12" s="11" t="s">
        <v>471</v>
      </c>
      <c r="BB12" s="12" t="s">
        <v>603</v>
      </c>
      <c r="BC12" s="11" t="s">
        <v>293</v>
      </c>
      <c r="BD12" s="11" t="s">
        <v>303</v>
      </c>
      <c r="BF12" s="12" t="s">
        <v>1295</v>
      </c>
      <c r="BG12" s="11" t="s">
        <v>1180</v>
      </c>
      <c r="BH12" s="11" t="s">
        <v>1238</v>
      </c>
      <c r="BI12" s="11" t="s">
        <v>1151</v>
      </c>
      <c r="BJ12" s="11" t="s">
        <v>1151</v>
      </c>
      <c r="BK12" s="11" t="s">
        <v>1239</v>
      </c>
      <c r="BL12" s="11" t="s">
        <v>1151</v>
      </c>
      <c r="BM12" s="11" t="s">
        <v>1240</v>
      </c>
      <c r="BN12" s="2" t="s">
        <v>1284</v>
      </c>
      <c r="BO12" s="27">
        <v>2</v>
      </c>
      <c r="BP12" s="2" t="s">
        <v>1166</v>
      </c>
      <c r="BQ12" s="2">
        <v>4</v>
      </c>
      <c r="BR12" s="2" t="s">
        <v>1299</v>
      </c>
    </row>
    <row r="13" spans="1:70" s="2" customFormat="1" x14ac:dyDescent="0.25">
      <c r="A13" s="2" t="s">
        <v>44</v>
      </c>
      <c r="B13" s="2" t="s">
        <v>126</v>
      </c>
      <c r="C13" s="2">
        <v>60</v>
      </c>
      <c r="D13" s="3">
        <v>1.8140000000000001</v>
      </c>
      <c r="E13" s="2">
        <v>65.8</v>
      </c>
      <c r="F13" s="11">
        <v>66.5</v>
      </c>
      <c r="G13" s="11">
        <v>64.8</v>
      </c>
      <c r="H13" s="11">
        <v>64.400000000000006</v>
      </c>
      <c r="I13" s="11">
        <v>65</v>
      </c>
      <c r="J13" s="3">
        <v>63.8</v>
      </c>
      <c r="K13" s="2">
        <f t="shared" si="1"/>
        <v>19.99637755591996</v>
      </c>
      <c r="L13" s="2">
        <f t="shared" si="2"/>
        <v>20.20910497672762</v>
      </c>
      <c r="M13" s="2">
        <f t="shared" si="3"/>
        <v>19.692481240480447</v>
      </c>
      <c r="N13" s="2">
        <f t="shared" si="4"/>
        <v>19.570922714304643</v>
      </c>
      <c r="O13" s="2">
        <f t="shared" si="5"/>
        <v>19.753260503568349</v>
      </c>
      <c r="P13" s="3">
        <f t="shared" si="6"/>
        <v>19.388584925040931</v>
      </c>
      <c r="Q13" s="2">
        <v>97</v>
      </c>
      <c r="R13" s="2">
        <v>95</v>
      </c>
      <c r="S13" s="2">
        <v>90</v>
      </c>
      <c r="T13" s="11">
        <v>95.5</v>
      </c>
      <c r="U13" s="11">
        <v>89</v>
      </c>
      <c r="V13" s="3">
        <v>96.5</v>
      </c>
      <c r="W13" s="2">
        <v>85</v>
      </c>
      <c r="X13" s="2">
        <v>79.5</v>
      </c>
      <c r="Y13" s="2">
        <v>78</v>
      </c>
      <c r="Z13" s="11">
        <v>76.5</v>
      </c>
      <c r="AA13" s="11">
        <v>73</v>
      </c>
      <c r="AB13" s="3">
        <v>76</v>
      </c>
      <c r="AC13" s="2">
        <f t="shared" si="7"/>
        <v>0.87628865979381443</v>
      </c>
      <c r="AD13" s="2">
        <f t="shared" si="8"/>
        <v>0.83684210526315794</v>
      </c>
      <c r="AE13" s="2">
        <f t="shared" si="9"/>
        <v>0.8666666666666667</v>
      </c>
      <c r="AF13" s="2">
        <f t="shared" si="10"/>
        <v>0.80104712041884818</v>
      </c>
      <c r="AG13" s="2">
        <f t="shared" si="11"/>
        <v>0.8202247191011236</v>
      </c>
      <c r="AH13" s="3">
        <f t="shared" si="12"/>
        <v>0.78756476683937826</v>
      </c>
      <c r="AI13" s="3" t="s">
        <v>720</v>
      </c>
      <c r="AJ13" s="3" t="s">
        <v>721</v>
      </c>
      <c r="AK13" s="5" t="s">
        <v>722</v>
      </c>
      <c r="AL13" s="2" t="s">
        <v>414</v>
      </c>
      <c r="AM13" s="2" t="s">
        <v>453</v>
      </c>
      <c r="AN13" s="2" t="s">
        <v>454</v>
      </c>
      <c r="AO13" s="3"/>
      <c r="AP13" s="11" t="s">
        <v>504</v>
      </c>
      <c r="AQ13" s="11" t="s">
        <v>505</v>
      </c>
      <c r="AR13" s="11" t="s">
        <v>506</v>
      </c>
      <c r="AS13" s="3"/>
      <c r="AT13" s="11" t="s">
        <v>470</v>
      </c>
      <c r="AU13" s="11" t="s">
        <v>561</v>
      </c>
      <c r="AV13" s="11" t="s">
        <v>562</v>
      </c>
      <c r="AW13" s="3"/>
      <c r="AX13" s="11" t="s">
        <v>659</v>
      </c>
      <c r="AY13" s="11" t="s">
        <v>660</v>
      </c>
      <c r="AZ13" s="11" t="s">
        <v>661</v>
      </c>
      <c r="BB13" s="12" t="s">
        <v>323</v>
      </c>
      <c r="BC13" s="11" t="s">
        <v>865</v>
      </c>
      <c r="BD13" s="11" t="s">
        <v>802</v>
      </c>
      <c r="BF13" s="12" t="s">
        <v>1295</v>
      </c>
      <c r="BG13" s="11" t="s">
        <v>1178</v>
      </c>
      <c r="BH13" s="11" t="s">
        <v>1151</v>
      </c>
      <c r="BI13" s="11" t="s">
        <v>1151</v>
      </c>
      <c r="BJ13" s="11" t="s">
        <v>1151</v>
      </c>
      <c r="BK13" s="11" t="s">
        <v>1151</v>
      </c>
      <c r="BL13" s="11" t="s">
        <v>1151</v>
      </c>
      <c r="BM13" s="11" t="s">
        <v>1151</v>
      </c>
      <c r="BN13" s="2" t="s">
        <v>1153</v>
      </c>
      <c r="BO13" s="27">
        <v>2</v>
      </c>
      <c r="BP13" s="2" t="s">
        <v>1166</v>
      </c>
      <c r="BQ13" s="2">
        <v>4</v>
      </c>
      <c r="BR13" s="2" t="s">
        <v>1296</v>
      </c>
    </row>
    <row r="14" spans="1:70" s="2" customFormat="1" x14ac:dyDescent="0.25">
      <c r="A14" s="2" t="s">
        <v>45</v>
      </c>
      <c r="B14" s="2" t="s">
        <v>126</v>
      </c>
      <c r="C14" s="2">
        <v>41</v>
      </c>
      <c r="D14" s="3">
        <v>1.96</v>
      </c>
      <c r="E14" s="2">
        <v>105</v>
      </c>
      <c r="F14" s="11">
        <v>101.8</v>
      </c>
      <c r="G14" s="11">
        <v>103.1</v>
      </c>
      <c r="H14" s="11">
        <v>102.3</v>
      </c>
      <c r="I14" s="11">
        <v>100</v>
      </c>
      <c r="J14" s="3">
        <v>98.4</v>
      </c>
      <c r="K14" s="2">
        <f t="shared" si="1"/>
        <v>27.332361516034986</v>
      </c>
      <c r="L14" s="2">
        <f t="shared" si="2"/>
        <v>26.499375260308206</v>
      </c>
      <c r="M14" s="2">
        <f t="shared" si="3"/>
        <v>26.837775926697212</v>
      </c>
      <c r="N14" s="2">
        <f t="shared" si="4"/>
        <v>26.629529362765517</v>
      </c>
      <c r="O14" s="2">
        <f t="shared" si="5"/>
        <v>26.030820491461892</v>
      </c>
      <c r="P14" s="3">
        <f t="shared" si="6"/>
        <v>25.614327363598505</v>
      </c>
      <c r="Q14" s="2">
        <v>117</v>
      </c>
      <c r="R14" s="2">
        <v>114</v>
      </c>
      <c r="S14" s="2">
        <v>113.5</v>
      </c>
      <c r="T14" s="11">
        <v>110.5</v>
      </c>
      <c r="U14" s="11">
        <v>109</v>
      </c>
      <c r="V14" s="3">
        <v>109</v>
      </c>
      <c r="W14" s="2">
        <v>98</v>
      </c>
      <c r="X14" s="2">
        <v>92</v>
      </c>
      <c r="Y14" s="2">
        <v>95</v>
      </c>
      <c r="Z14" s="11">
        <v>95</v>
      </c>
      <c r="AA14" s="11">
        <v>93</v>
      </c>
      <c r="AB14" s="3">
        <v>90</v>
      </c>
      <c r="AC14" s="2">
        <f t="shared" si="7"/>
        <v>0.83760683760683763</v>
      </c>
      <c r="AD14" s="2">
        <f t="shared" si="8"/>
        <v>0.80701754385964908</v>
      </c>
      <c r="AE14" s="2">
        <f t="shared" si="9"/>
        <v>0.83700440528634357</v>
      </c>
      <c r="AF14" s="2">
        <f t="shared" si="10"/>
        <v>0.85972850678733037</v>
      </c>
      <c r="AG14" s="2">
        <f t="shared" si="11"/>
        <v>0.85321100917431192</v>
      </c>
      <c r="AH14" s="3">
        <f t="shared" si="12"/>
        <v>0.82568807339449546</v>
      </c>
      <c r="AI14" s="3" t="s">
        <v>725</v>
      </c>
      <c r="AJ14" s="3" t="s">
        <v>237</v>
      </c>
      <c r="AK14" s="5" t="s">
        <v>384</v>
      </c>
      <c r="AL14" s="2" t="s">
        <v>587</v>
      </c>
      <c r="AM14" s="2" t="s">
        <v>246</v>
      </c>
      <c r="AN14" s="2" t="s">
        <v>588</v>
      </c>
      <c r="AO14" s="3"/>
      <c r="AP14" s="11" t="s">
        <v>519</v>
      </c>
      <c r="AQ14" s="11" t="s">
        <v>456</v>
      </c>
      <c r="AR14" s="11" t="s">
        <v>672</v>
      </c>
      <c r="AS14" s="3"/>
      <c r="AT14" s="11" t="s">
        <v>534</v>
      </c>
      <c r="AU14" s="11" t="s">
        <v>614</v>
      </c>
      <c r="AV14" s="11" t="s">
        <v>662</v>
      </c>
      <c r="AW14" s="3"/>
      <c r="AX14" s="11" t="s">
        <v>475</v>
      </c>
      <c r="AY14" s="11" t="s">
        <v>602</v>
      </c>
      <c r="AZ14" s="11" t="s">
        <v>877</v>
      </c>
      <c r="BB14" s="12" t="s">
        <v>794</v>
      </c>
      <c r="BC14" s="11" t="s">
        <v>949</v>
      </c>
      <c r="BD14" s="11" t="s">
        <v>408</v>
      </c>
      <c r="BF14" s="12" t="s">
        <v>1285</v>
      </c>
      <c r="BG14" s="11" t="s">
        <v>1179</v>
      </c>
      <c r="BH14" s="11" t="s">
        <v>1151</v>
      </c>
      <c r="BI14" s="11" t="s">
        <v>1151</v>
      </c>
      <c r="BJ14" s="11" t="s">
        <v>1151</v>
      </c>
      <c r="BK14" s="11" t="s">
        <v>1151</v>
      </c>
      <c r="BL14" s="11" t="s">
        <v>1151</v>
      </c>
      <c r="BM14" s="11" t="s">
        <v>1151</v>
      </c>
      <c r="BN14" s="2" t="s">
        <v>1284</v>
      </c>
      <c r="BO14" s="27">
        <v>3</v>
      </c>
      <c r="BP14" s="2" t="s">
        <v>1166</v>
      </c>
      <c r="BQ14" s="2">
        <v>4</v>
      </c>
      <c r="BR14" s="2" t="s">
        <v>1298</v>
      </c>
    </row>
    <row r="15" spans="1:70" s="2" customFormat="1" x14ac:dyDescent="0.25">
      <c r="A15" s="2" t="s">
        <v>46</v>
      </c>
      <c r="B15" s="2" t="s">
        <v>124</v>
      </c>
      <c r="C15" s="2">
        <v>56</v>
      </c>
      <c r="D15" s="3">
        <v>1.5680000000000001</v>
      </c>
      <c r="E15" s="2">
        <v>63.4</v>
      </c>
      <c r="F15" s="11">
        <v>62.7</v>
      </c>
      <c r="G15" s="11">
        <v>64.400000000000006</v>
      </c>
      <c r="H15" s="11">
        <v>64.2</v>
      </c>
      <c r="I15" s="11">
        <v>63.8</v>
      </c>
      <c r="J15" s="3">
        <v>61.9</v>
      </c>
      <c r="K15" s="2">
        <f t="shared" si="1"/>
        <v>25.78678154935443</v>
      </c>
      <c r="L15" s="2">
        <f t="shared" si="2"/>
        <v>25.502069450229069</v>
      </c>
      <c r="M15" s="2">
        <f t="shared" si="3"/>
        <v>26.193513119533527</v>
      </c>
      <c r="N15" s="2">
        <f t="shared" si="4"/>
        <v>26.112166805497708</v>
      </c>
      <c r="O15" s="2">
        <f t="shared" si="5"/>
        <v>25.949474177426069</v>
      </c>
      <c r="P15" s="3">
        <f t="shared" si="6"/>
        <v>25.176684194085794</v>
      </c>
      <c r="Q15" s="2">
        <v>95</v>
      </c>
      <c r="R15" s="2">
        <v>95</v>
      </c>
      <c r="S15" s="2">
        <v>94</v>
      </c>
      <c r="T15" s="18">
        <v>91</v>
      </c>
      <c r="U15" s="11">
        <v>97</v>
      </c>
      <c r="V15" s="25">
        <v>91</v>
      </c>
      <c r="W15" s="11">
        <v>83</v>
      </c>
      <c r="X15" s="2">
        <v>81</v>
      </c>
      <c r="Y15" s="2">
        <v>82</v>
      </c>
      <c r="Z15" s="2">
        <v>80</v>
      </c>
      <c r="AA15" s="11">
        <v>84</v>
      </c>
      <c r="AB15" s="3">
        <v>83</v>
      </c>
      <c r="AC15" s="2">
        <f t="shared" si="7"/>
        <v>0.87368421052631584</v>
      </c>
      <c r="AD15" s="2">
        <f t="shared" si="8"/>
        <v>0.85263157894736841</v>
      </c>
      <c r="AE15" s="2">
        <f t="shared" si="9"/>
        <v>0.87234042553191493</v>
      </c>
      <c r="AF15" s="2">
        <f t="shared" si="10"/>
        <v>0.87912087912087911</v>
      </c>
      <c r="AG15" s="2">
        <f t="shared" si="11"/>
        <v>0.865979381443299</v>
      </c>
      <c r="AH15" s="3">
        <f t="shared" si="12"/>
        <v>0.91208791208791207</v>
      </c>
      <c r="AI15" s="3" t="s">
        <v>723</v>
      </c>
      <c r="AJ15" s="3" t="s">
        <v>724</v>
      </c>
      <c r="AK15" s="5" t="s">
        <v>534</v>
      </c>
      <c r="AL15" s="2" t="s">
        <v>411</v>
      </c>
      <c r="AM15" s="2" t="s">
        <v>412</v>
      </c>
      <c r="AN15" s="2" t="s">
        <v>413</v>
      </c>
      <c r="AO15" s="3"/>
      <c r="AP15" s="11" t="s">
        <v>481</v>
      </c>
      <c r="AQ15" s="11" t="s">
        <v>482</v>
      </c>
      <c r="AR15" s="11" t="s">
        <v>447</v>
      </c>
      <c r="AS15" s="3"/>
      <c r="AT15" s="11" t="s">
        <v>532</v>
      </c>
      <c r="AU15" s="11" t="s">
        <v>533</v>
      </c>
      <c r="AV15" s="11" t="s">
        <v>534</v>
      </c>
      <c r="AW15" s="3"/>
      <c r="AX15" s="11" t="s">
        <v>613</v>
      </c>
      <c r="AY15" s="11" t="s">
        <v>614</v>
      </c>
      <c r="AZ15" s="11" t="s">
        <v>615</v>
      </c>
      <c r="BB15" s="12" t="s">
        <v>700</v>
      </c>
      <c r="BC15" s="11" t="s">
        <v>780</v>
      </c>
      <c r="BD15" s="11" t="s">
        <v>781</v>
      </c>
      <c r="BF15" s="12" t="s">
        <v>1295</v>
      </c>
      <c r="BG15" s="11" t="s">
        <v>1178</v>
      </c>
      <c r="BH15" s="11" t="s">
        <v>1151</v>
      </c>
      <c r="BI15" s="11" t="s">
        <v>1151</v>
      </c>
      <c r="BJ15" s="11" t="s">
        <v>1151</v>
      </c>
      <c r="BK15" s="11" t="s">
        <v>1151</v>
      </c>
      <c r="BL15" s="11" t="s">
        <v>1151</v>
      </c>
      <c r="BM15" s="11" t="s">
        <v>1151</v>
      </c>
      <c r="BN15" s="2" t="s">
        <v>1154</v>
      </c>
      <c r="BO15" s="27">
        <v>3</v>
      </c>
      <c r="BP15" s="2" t="s">
        <v>1165</v>
      </c>
      <c r="BQ15" s="2">
        <v>2</v>
      </c>
      <c r="BR15" s="2" t="s">
        <v>1302</v>
      </c>
    </row>
    <row r="16" spans="1:70" s="2" customFormat="1" x14ac:dyDescent="0.25">
      <c r="A16" s="2" t="s">
        <v>47</v>
      </c>
      <c r="B16" s="2" t="s">
        <v>124</v>
      </c>
      <c r="C16" s="2">
        <v>42</v>
      </c>
      <c r="D16" s="3">
        <v>1.65</v>
      </c>
      <c r="E16" s="2">
        <v>64</v>
      </c>
      <c r="F16" s="11">
        <v>65.8</v>
      </c>
      <c r="G16" s="11">
        <v>66</v>
      </c>
      <c r="H16" s="11">
        <v>66.900000000000006</v>
      </c>
      <c r="I16" s="11">
        <v>67.400000000000006</v>
      </c>
      <c r="J16" s="3">
        <v>67.8</v>
      </c>
      <c r="K16" s="2">
        <f t="shared" si="1"/>
        <v>23.507805325987146</v>
      </c>
      <c r="L16" s="2">
        <f t="shared" si="2"/>
        <v>24.168962350780536</v>
      </c>
      <c r="M16" s="2">
        <f t="shared" si="3"/>
        <v>24.242424242424246</v>
      </c>
      <c r="N16" s="2">
        <f t="shared" si="4"/>
        <v>24.573002754820941</v>
      </c>
      <c r="O16" s="2">
        <f t="shared" si="5"/>
        <v>24.756657483930216</v>
      </c>
      <c r="P16" s="3">
        <f t="shared" si="6"/>
        <v>24.903581267217632</v>
      </c>
      <c r="Q16" s="2">
        <v>98</v>
      </c>
      <c r="R16" s="2">
        <v>107</v>
      </c>
      <c r="S16" s="2">
        <v>105</v>
      </c>
      <c r="T16" s="2">
        <v>101</v>
      </c>
      <c r="U16" s="11">
        <v>104</v>
      </c>
      <c r="V16" s="3">
        <v>107</v>
      </c>
      <c r="W16" s="11">
        <v>82</v>
      </c>
      <c r="X16" s="2">
        <v>80</v>
      </c>
      <c r="Y16" s="2">
        <v>74.5</v>
      </c>
      <c r="Z16" s="2">
        <v>73.5</v>
      </c>
      <c r="AA16" s="11">
        <v>77</v>
      </c>
      <c r="AB16" s="3">
        <v>82</v>
      </c>
      <c r="AC16" s="2">
        <f t="shared" si="7"/>
        <v>0.83673469387755106</v>
      </c>
      <c r="AD16" s="2">
        <f t="shared" si="8"/>
        <v>0.74766355140186913</v>
      </c>
      <c r="AE16" s="2">
        <f t="shared" si="9"/>
        <v>0.70952380952380956</v>
      </c>
      <c r="AF16" s="2">
        <f t="shared" si="10"/>
        <v>0.7277227722772277</v>
      </c>
      <c r="AG16" s="2">
        <f t="shared" si="11"/>
        <v>0.74038461538461542</v>
      </c>
      <c r="AH16" s="3">
        <f t="shared" si="12"/>
        <v>0.76635514018691586</v>
      </c>
      <c r="AI16" s="3" t="s">
        <v>294</v>
      </c>
      <c r="AJ16" s="3" t="s">
        <v>726</v>
      </c>
      <c r="AK16" s="5" t="s">
        <v>727</v>
      </c>
      <c r="AL16" s="2" t="s">
        <v>307</v>
      </c>
      <c r="AM16" s="2" t="s">
        <v>308</v>
      </c>
      <c r="AN16" s="2" t="s">
        <v>309</v>
      </c>
      <c r="AO16" s="3"/>
      <c r="AP16" s="11" t="s">
        <v>486</v>
      </c>
      <c r="AQ16" s="11" t="s">
        <v>471</v>
      </c>
      <c r="AR16" s="11" t="s">
        <v>487</v>
      </c>
      <c r="AS16" s="3"/>
      <c r="AT16" s="11" t="s">
        <v>539</v>
      </c>
      <c r="AU16" s="11" t="s">
        <v>237</v>
      </c>
      <c r="AV16" s="11" t="s">
        <v>311</v>
      </c>
      <c r="AW16" s="3"/>
      <c r="AX16" s="11" t="s">
        <v>277</v>
      </c>
      <c r="AY16" s="11" t="s">
        <v>628</v>
      </c>
      <c r="AZ16" s="11" t="s">
        <v>629</v>
      </c>
      <c r="BB16" s="12" t="s">
        <v>838</v>
      </c>
      <c r="BC16" s="11" t="s">
        <v>395</v>
      </c>
      <c r="BD16" s="11" t="s">
        <v>839</v>
      </c>
      <c r="BF16" s="12" t="s">
        <v>1147</v>
      </c>
      <c r="BG16" s="11" t="s">
        <v>1178</v>
      </c>
      <c r="BH16" s="11" t="s">
        <v>1151</v>
      </c>
      <c r="BI16" s="11" t="s">
        <v>1151</v>
      </c>
      <c r="BJ16" s="11" t="s">
        <v>1151</v>
      </c>
      <c r="BK16" s="11" t="s">
        <v>1226</v>
      </c>
      <c r="BL16" s="11" t="s">
        <v>1151</v>
      </c>
      <c r="BM16" s="11" t="s">
        <v>1151</v>
      </c>
      <c r="BN16" s="2" t="s">
        <v>1292</v>
      </c>
      <c r="BO16" s="27">
        <v>3</v>
      </c>
      <c r="BP16" s="2" t="s">
        <v>1166</v>
      </c>
      <c r="BQ16" s="2">
        <v>4</v>
      </c>
      <c r="BR16" s="2" t="s">
        <v>1296</v>
      </c>
    </row>
    <row r="17" spans="1:70" s="2" customFormat="1" x14ac:dyDescent="0.25">
      <c r="A17" s="2" t="s">
        <v>48</v>
      </c>
      <c r="B17" s="2" t="s">
        <v>126</v>
      </c>
      <c r="C17" s="2">
        <v>34</v>
      </c>
      <c r="D17" s="3">
        <v>1.85</v>
      </c>
      <c r="E17" s="2">
        <v>85</v>
      </c>
      <c r="F17" s="11">
        <v>86</v>
      </c>
      <c r="G17" s="11">
        <v>86.6</v>
      </c>
      <c r="H17" s="11">
        <v>87.8</v>
      </c>
      <c r="I17" s="11">
        <v>86.9</v>
      </c>
      <c r="J17" s="3">
        <v>84.2</v>
      </c>
      <c r="K17" s="2">
        <f t="shared" si="1"/>
        <v>24.835646457268076</v>
      </c>
      <c r="L17" s="2">
        <f t="shared" si="2"/>
        <v>25.127830533235937</v>
      </c>
      <c r="M17" s="2">
        <f t="shared" si="3"/>
        <v>25.30314097881665</v>
      </c>
      <c r="N17" s="2">
        <f t="shared" si="4"/>
        <v>25.653761869978084</v>
      </c>
      <c r="O17" s="2">
        <f t="shared" si="5"/>
        <v>25.39079620160701</v>
      </c>
      <c r="P17" s="3">
        <f t="shared" si="6"/>
        <v>24.60189919649379</v>
      </c>
      <c r="Q17" s="47">
        <v>89</v>
      </c>
      <c r="R17" s="2">
        <v>110</v>
      </c>
      <c r="S17" s="2">
        <v>105.5</v>
      </c>
      <c r="T17" s="2">
        <v>109</v>
      </c>
      <c r="U17" s="11">
        <v>109.5</v>
      </c>
      <c r="V17" s="3">
        <v>103</v>
      </c>
      <c r="W17" s="48">
        <v>107</v>
      </c>
      <c r="X17" s="2">
        <v>88</v>
      </c>
      <c r="Y17" s="2">
        <v>88.5</v>
      </c>
      <c r="Z17" s="2">
        <v>91</v>
      </c>
      <c r="AA17" s="11">
        <v>88</v>
      </c>
      <c r="AB17" s="3">
        <v>85</v>
      </c>
      <c r="AC17" s="2">
        <f t="shared" si="7"/>
        <v>1.202247191011236</v>
      </c>
      <c r="AD17" s="2">
        <f t="shared" si="8"/>
        <v>0.8</v>
      </c>
      <c r="AE17" s="2">
        <f t="shared" si="9"/>
        <v>0.83886255924170616</v>
      </c>
      <c r="AF17" s="2">
        <f t="shared" si="10"/>
        <v>0.83486238532110091</v>
      </c>
      <c r="AG17" s="2">
        <f t="shared" si="11"/>
        <v>0.80365296803652964</v>
      </c>
      <c r="AH17" s="3">
        <f t="shared" si="12"/>
        <v>0.82524271844660191</v>
      </c>
      <c r="AI17" s="3" t="s">
        <v>364</v>
      </c>
      <c r="AJ17" s="3" t="s">
        <v>732</v>
      </c>
      <c r="AK17" s="5" t="s">
        <v>733</v>
      </c>
      <c r="AL17" s="2" t="s">
        <v>278</v>
      </c>
      <c r="AM17" s="2" t="s">
        <v>279</v>
      </c>
      <c r="AN17" s="2" t="s">
        <v>280</v>
      </c>
      <c r="AO17" s="3"/>
      <c r="AP17" s="11" t="s">
        <v>319</v>
      </c>
      <c r="AQ17" s="11" t="s">
        <v>320</v>
      </c>
      <c r="AR17" s="11" t="s">
        <v>321</v>
      </c>
      <c r="AS17" s="3"/>
      <c r="AT17" s="11" t="s">
        <v>362</v>
      </c>
      <c r="AU17" s="11" t="s">
        <v>363</v>
      </c>
      <c r="AV17" s="11" t="s">
        <v>364</v>
      </c>
      <c r="AW17" s="3"/>
      <c r="AX17" s="11" t="s">
        <v>428</v>
      </c>
      <c r="AY17" s="11" t="s">
        <v>429</v>
      </c>
      <c r="AZ17" s="11" t="s">
        <v>430</v>
      </c>
      <c r="BB17" s="12" t="s">
        <v>547</v>
      </c>
      <c r="BC17" s="11" t="s">
        <v>548</v>
      </c>
      <c r="BD17" s="11" t="s">
        <v>549</v>
      </c>
      <c r="BF17" s="12" t="s">
        <v>1295</v>
      </c>
      <c r="BG17" s="11" t="s">
        <v>1179</v>
      </c>
      <c r="BH17" s="11" t="s">
        <v>1151</v>
      </c>
      <c r="BI17" s="11" t="s">
        <v>1151</v>
      </c>
      <c r="BJ17" s="11" t="s">
        <v>1230</v>
      </c>
      <c r="BK17" s="11" t="s">
        <v>1231</v>
      </c>
      <c r="BL17" s="11" t="s">
        <v>1151</v>
      </c>
      <c r="BM17" s="11" t="s">
        <v>1151</v>
      </c>
      <c r="BN17" s="11" t="s">
        <v>1151</v>
      </c>
      <c r="BO17" s="27">
        <v>0</v>
      </c>
      <c r="BP17" s="2">
        <v>0</v>
      </c>
      <c r="BQ17" s="2">
        <v>4</v>
      </c>
      <c r="BR17" s="2" t="s">
        <v>1297</v>
      </c>
    </row>
    <row r="18" spans="1:70" s="2" customFormat="1" x14ac:dyDescent="0.25">
      <c r="A18" s="2" t="s">
        <v>49</v>
      </c>
      <c r="B18" s="2" t="s">
        <v>126</v>
      </c>
      <c r="C18" s="2">
        <v>40</v>
      </c>
      <c r="D18" s="3">
        <v>1.712</v>
      </c>
      <c r="E18" s="2">
        <v>62.2</v>
      </c>
      <c r="F18" s="11">
        <v>60.7</v>
      </c>
      <c r="G18" s="11">
        <v>61.1</v>
      </c>
      <c r="H18" s="11">
        <v>61.7</v>
      </c>
      <c r="I18" s="11">
        <v>60.5</v>
      </c>
      <c r="J18" s="3">
        <v>62.8</v>
      </c>
      <c r="K18" s="2">
        <f t="shared" si="1"/>
        <v>21.221831601013193</v>
      </c>
      <c r="L18" s="2">
        <f t="shared" si="2"/>
        <v>20.710051096165607</v>
      </c>
      <c r="M18" s="2">
        <f t="shared" si="3"/>
        <v>20.846525897458296</v>
      </c>
      <c r="N18" s="2">
        <f t="shared" si="4"/>
        <v>21.051238099397331</v>
      </c>
      <c r="O18" s="2">
        <f t="shared" si="5"/>
        <v>20.641813695519261</v>
      </c>
      <c r="P18" s="3">
        <f t="shared" si="6"/>
        <v>21.426543802952224</v>
      </c>
      <c r="Q18" s="2">
        <v>97</v>
      </c>
      <c r="R18" s="2">
        <v>98</v>
      </c>
      <c r="S18" s="2">
        <v>94</v>
      </c>
      <c r="T18" s="2">
        <v>96</v>
      </c>
      <c r="U18" s="11">
        <v>96</v>
      </c>
      <c r="V18" s="3">
        <v>95</v>
      </c>
      <c r="W18" s="11">
        <v>76</v>
      </c>
      <c r="X18" s="2">
        <v>73</v>
      </c>
      <c r="Y18" s="2">
        <v>73</v>
      </c>
      <c r="Z18" s="2">
        <v>72.5</v>
      </c>
      <c r="AA18" s="11">
        <v>75</v>
      </c>
      <c r="AB18" s="3">
        <v>73</v>
      </c>
      <c r="AC18" s="2">
        <f t="shared" si="7"/>
        <v>0.78350515463917525</v>
      </c>
      <c r="AD18" s="2">
        <f t="shared" si="8"/>
        <v>0.74489795918367352</v>
      </c>
      <c r="AE18" s="2">
        <f t="shared" si="9"/>
        <v>0.77659574468085102</v>
      </c>
      <c r="AF18" s="2">
        <f t="shared" si="10"/>
        <v>0.75520833333333337</v>
      </c>
      <c r="AG18" s="2">
        <f t="shared" si="11"/>
        <v>0.78125</v>
      </c>
      <c r="AH18" s="3">
        <f t="shared" si="12"/>
        <v>0.76842105263157889</v>
      </c>
      <c r="AI18" s="3" t="s">
        <v>704</v>
      </c>
      <c r="AJ18" s="3" t="s">
        <v>479</v>
      </c>
      <c r="AK18" s="5" t="s">
        <v>310</v>
      </c>
      <c r="AL18" s="2" t="s">
        <v>475</v>
      </c>
      <c r="AM18" s="2" t="s">
        <v>476</v>
      </c>
      <c r="AN18" s="2" t="s">
        <v>349</v>
      </c>
      <c r="AO18" s="3"/>
      <c r="AP18" s="11" t="s">
        <v>598</v>
      </c>
      <c r="AS18" s="3"/>
      <c r="AT18" s="11" t="s">
        <v>600</v>
      </c>
      <c r="AU18" s="11" t="s">
        <v>601</v>
      </c>
      <c r="AV18" s="11" t="s">
        <v>602</v>
      </c>
      <c r="AW18" s="3"/>
      <c r="AX18" s="11" t="s">
        <v>683</v>
      </c>
      <c r="AY18" s="11" t="s">
        <v>684</v>
      </c>
      <c r="AZ18" s="11" t="s">
        <v>685</v>
      </c>
      <c r="BB18" s="12" t="s">
        <v>893</v>
      </c>
      <c r="BC18" s="11" t="s">
        <v>679</v>
      </c>
      <c r="BD18" s="11" t="s">
        <v>832</v>
      </c>
      <c r="BF18" s="12" t="s">
        <v>1295</v>
      </c>
      <c r="BG18" s="11" t="s">
        <v>1179</v>
      </c>
      <c r="BH18" s="11" t="s">
        <v>1151</v>
      </c>
      <c r="BI18" s="11" t="s">
        <v>1151</v>
      </c>
      <c r="BJ18" s="11" t="s">
        <v>1151</v>
      </c>
      <c r="BK18" s="11" t="s">
        <v>1151</v>
      </c>
      <c r="BL18" s="11" t="s">
        <v>1151</v>
      </c>
      <c r="BM18" s="11" t="s">
        <v>1216</v>
      </c>
      <c r="BN18" s="2" t="s">
        <v>1154</v>
      </c>
      <c r="BO18" s="27">
        <v>1</v>
      </c>
      <c r="BP18" s="2" t="s">
        <v>1175</v>
      </c>
      <c r="BQ18" s="2">
        <v>6</v>
      </c>
      <c r="BR18" s="2" t="s">
        <v>1296</v>
      </c>
    </row>
    <row r="19" spans="1:70" s="2" customFormat="1" x14ac:dyDescent="0.25">
      <c r="A19" s="2" t="s">
        <v>50</v>
      </c>
      <c r="B19" s="2" t="s">
        <v>126</v>
      </c>
      <c r="C19" s="2">
        <v>42</v>
      </c>
      <c r="D19" s="3">
        <v>1.86</v>
      </c>
      <c r="E19" s="2">
        <v>86.7</v>
      </c>
      <c r="F19" s="11">
        <v>85.7</v>
      </c>
      <c r="G19" s="11">
        <v>86.5</v>
      </c>
      <c r="H19" s="11">
        <v>88.2</v>
      </c>
      <c r="I19" s="11">
        <v>86</v>
      </c>
      <c r="J19" s="3">
        <v>86.4</v>
      </c>
      <c r="K19" s="2">
        <f t="shared" si="1"/>
        <v>25.060700659035724</v>
      </c>
      <c r="L19" s="2">
        <f t="shared" si="2"/>
        <v>24.771649901722739</v>
      </c>
      <c r="M19" s="2">
        <f t="shared" si="3"/>
        <v>25.002890507573127</v>
      </c>
      <c r="N19" s="2">
        <f t="shared" si="4"/>
        <v>25.494276795005199</v>
      </c>
      <c r="O19" s="2">
        <f t="shared" si="5"/>
        <v>24.858365128916635</v>
      </c>
      <c r="P19" s="3">
        <f t="shared" si="6"/>
        <v>24.973985431841829</v>
      </c>
      <c r="Q19" s="2">
        <v>106</v>
      </c>
      <c r="R19" s="2">
        <v>104</v>
      </c>
      <c r="S19" s="2">
        <v>105</v>
      </c>
      <c r="T19" s="2">
        <v>105</v>
      </c>
      <c r="U19" s="11">
        <v>101</v>
      </c>
      <c r="V19" s="3">
        <v>107</v>
      </c>
      <c r="W19" s="11">
        <v>97</v>
      </c>
      <c r="X19" s="2">
        <v>91</v>
      </c>
      <c r="Y19" s="2">
        <v>92</v>
      </c>
      <c r="Z19" s="2">
        <v>90</v>
      </c>
      <c r="AA19" s="11">
        <v>93</v>
      </c>
      <c r="AB19" s="3">
        <v>97.5</v>
      </c>
      <c r="AC19" s="2">
        <f t="shared" si="7"/>
        <v>0.91509433962264153</v>
      </c>
      <c r="AD19" s="2">
        <f t="shared" si="8"/>
        <v>0.875</v>
      </c>
      <c r="AE19" s="2">
        <f t="shared" si="9"/>
        <v>0.87619047619047619</v>
      </c>
      <c r="AF19" s="2">
        <f t="shared" si="10"/>
        <v>0.8571428571428571</v>
      </c>
      <c r="AG19" s="2">
        <f t="shared" si="11"/>
        <v>0.92079207920792083</v>
      </c>
      <c r="AH19" s="3">
        <f t="shared" si="12"/>
        <v>0.91121495327102808</v>
      </c>
      <c r="AI19" s="3" t="s">
        <v>705</v>
      </c>
      <c r="AJ19" s="3" t="s">
        <v>287</v>
      </c>
      <c r="AK19" s="5" t="s">
        <v>416</v>
      </c>
      <c r="AL19" s="2" t="s">
        <v>416</v>
      </c>
      <c r="AM19" s="2" t="s">
        <v>391</v>
      </c>
      <c r="AN19" s="2" t="s">
        <v>302</v>
      </c>
      <c r="AO19" s="3"/>
      <c r="AP19" s="11" t="s">
        <v>459</v>
      </c>
      <c r="AQ19" s="11" t="s">
        <v>460</v>
      </c>
      <c r="AR19" s="11" t="s">
        <v>456</v>
      </c>
      <c r="AS19" s="3"/>
      <c r="AT19" s="11" t="s">
        <v>466</v>
      </c>
      <c r="AU19" s="11" t="s">
        <v>528</v>
      </c>
      <c r="AV19" s="11" t="s">
        <v>529</v>
      </c>
      <c r="AW19" s="3"/>
      <c r="AX19" s="11" t="s">
        <v>545</v>
      </c>
      <c r="AY19" s="11" t="s">
        <v>545</v>
      </c>
      <c r="AZ19" s="11" t="s">
        <v>627</v>
      </c>
      <c r="BB19" s="12" t="s">
        <v>835</v>
      </c>
      <c r="BC19" s="11" t="s">
        <v>728</v>
      </c>
      <c r="BD19" s="11" t="s">
        <v>549</v>
      </c>
      <c r="BF19" s="12" t="s">
        <v>1295</v>
      </c>
      <c r="BG19" s="11" t="s">
        <v>1178</v>
      </c>
      <c r="BH19" s="11" t="s">
        <v>1151</v>
      </c>
      <c r="BI19" s="11" t="s">
        <v>1151</v>
      </c>
      <c r="BJ19" s="11" t="s">
        <v>1151</v>
      </c>
      <c r="BK19" s="11" t="s">
        <v>1217</v>
      </c>
      <c r="BL19" s="11" t="s">
        <v>1151</v>
      </c>
      <c r="BM19" s="11" t="s">
        <v>1151</v>
      </c>
      <c r="BN19" s="2" t="s">
        <v>1292</v>
      </c>
      <c r="BO19" s="27">
        <v>2</v>
      </c>
      <c r="BP19" s="2" t="s">
        <v>1175</v>
      </c>
      <c r="BQ19" s="2">
        <v>4</v>
      </c>
      <c r="BR19" s="2" t="s">
        <v>1299</v>
      </c>
    </row>
    <row r="20" spans="1:70" s="2" customFormat="1" x14ac:dyDescent="0.25">
      <c r="A20" s="2" t="s">
        <v>51</v>
      </c>
      <c r="B20" s="2" t="s">
        <v>124</v>
      </c>
      <c r="C20" s="2">
        <v>23</v>
      </c>
      <c r="D20" s="3">
        <v>1.67</v>
      </c>
      <c r="E20" s="2">
        <v>62</v>
      </c>
      <c r="F20" s="11">
        <v>61.6</v>
      </c>
      <c r="G20" s="11">
        <v>60.2</v>
      </c>
      <c r="H20" s="11">
        <v>61.4</v>
      </c>
      <c r="I20" s="11">
        <v>62.7</v>
      </c>
      <c r="J20" s="3">
        <v>63.9</v>
      </c>
      <c r="K20" s="2">
        <f t="shared" si="1"/>
        <v>22.230987127541326</v>
      </c>
      <c r="L20" s="2">
        <f t="shared" si="2"/>
        <v>22.087561404137833</v>
      </c>
      <c r="M20" s="2">
        <f t="shared" si="3"/>
        <v>21.585571372225612</v>
      </c>
      <c r="N20" s="2">
        <f t="shared" si="4"/>
        <v>22.015848542436085</v>
      </c>
      <c r="O20" s="2">
        <f t="shared" si="5"/>
        <v>22.481982143497437</v>
      </c>
      <c r="P20" s="3">
        <f t="shared" si="6"/>
        <v>22.912259313707914</v>
      </c>
      <c r="Q20" s="2">
        <v>98</v>
      </c>
      <c r="R20" s="2">
        <v>94</v>
      </c>
      <c r="S20" s="2">
        <v>97</v>
      </c>
      <c r="T20" s="2">
        <v>93</v>
      </c>
      <c r="U20" s="11">
        <v>104</v>
      </c>
      <c r="V20" s="3">
        <v>104.5</v>
      </c>
      <c r="W20" s="11">
        <v>71</v>
      </c>
      <c r="X20" s="2">
        <v>72</v>
      </c>
      <c r="Y20" s="11">
        <v>75</v>
      </c>
      <c r="Z20" s="2">
        <v>69</v>
      </c>
      <c r="AA20" s="11">
        <v>69</v>
      </c>
      <c r="AB20" s="3">
        <v>69</v>
      </c>
      <c r="AC20" s="2">
        <f t="shared" si="7"/>
        <v>0.72448979591836737</v>
      </c>
      <c r="AD20" s="2">
        <f t="shared" si="8"/>
        <v>0.76595744680851063</v>
      </c>
      <c r="AE20" s="2">
        <f t="shared" si="9"/>
        <v>0.77319587628865982</v>
      </c>
      <c r="AF20" s="2">
        <f t="shared" si="10"/>
        <v>0.74193548387096775</v>
      </c>
      <c r="AG20" s="2">
        <f t="shared" si="11"/>
        <v>0.66346153846153844</v>
      </c>
      <c r="AH20" s="3">
        <f t="shared" si="12"/>
        <v>0.66028708133971292</v>
      </c>
      <c r="AI20" s="3" t="s">
        <v>633</v>
      </c>
      <c r="AJ20" s="3" t="s">
        <v>729</v>
      </c>
      <c r="AK20" s="5" t="s">
        <v>730</v>
      </c>
      <c r="AL20" s="2" t="s">
        <v>831</v>
      </c>
      <c r="AO20" s="3"/>
      <c r="AP20" s="11" t="s">
        <v>832</v>
      </c>
      <c r="AQ20" s="19" t="s">
        <v>833</v>
      </c>
      <c r="AR20" s="11" t="s">
        <v>834</v>
      </c>
      <c r="AS20" s="3"/>
      <c r="AT20" s="11" t="s">
        <v>635</v>
      </c>
      <c r="AU20" s="11" t="s">
        <v>636</v>
      </c>
      <c r="AW20" s="3"/>
      <c r="AX20" s="11" t="s">
        <v>689</v>
      </c>
      <c r="AY20" s="11" t="s">
        <v>690</v>
      </c>
      <c r="AZ20" s="11" t="s">
        <v>691</v>
      </c>
      <c r="BB20" s="12" t="s">
        <v>757</v>
      </c>
      <c r="BC20" s="11" t="s">
        <v>591</v>
      </c>
      <c r="BD20" s="11" t="s">
        <v>907</v>
      </c>
      <c r="BF20" s="12" t="s">
        <v>1147</v>
      </c>
      <c r="BG20" s="11" t="s">
        <v>1178</v>
      </c>
      <c r="BH20" s="11" t="s">
        <v>1151</v>
      </c>
      <c r="BI20" s="11" t="s">
        <v>1151</v>
      </c>
      <c r="BJ20" s="11" t="s">
        <v>1229</v>
      </c>
      <c r="BK20" s="11" t="s">
        <v>1151</v>
      </c>
      <c r="BL20" s="11" t="s">
        <v>1151</v>
      </c>
      <c r="BM20" s="11" t="s">
        <v>1151</v>
      </c>
      <c r="BN20" s="2" t="s">
        <v>1292</v>
      </c>
      <c r="BO20" s="27">
        <v>2</v>
      </c>
      <c r="BP20" s="2" t="s">
        <v>1175</v>
      </c>
      <c r="BQ20" s="2">
        <v>2</v>
      </c>
      <c r="BR20" s="2" t="s">
        <v>1296</v>
      </c>
    </row>
    <row r="21" spans="1:70" s="2" customFormat="1" x14ac:dyDescent="0.25">
      <c r="A21" s="2" t="s">
        <v>52</v>
      </c>
      <c r="B21" s="2" t="s">
        <v>126</v>
      </c>
      <c r="C21" s="2">
        <v>56</v>
      </c>
      <c r="D21" s="3">
        <v>1.77</v>
      </c>
      <c r="E21" s="2">
        <v>93</v>
      </c>
      <c r="F21" s="11">
        <v>98.8</v>
      </c>
      <c r="G21" s="11">
        <v>98</v>
      </c>
      <c r="H21" s="11">
        <v>96</v>
      </c>
      <c r="I21" s="11">
        <v>98.1</v>
      </c>
      <c r="J21" s="3">
        <v>92.1</v>
      </c>
      <c r="K21" s="2">
        <f t="shared" si="1"/>
        <v>29.684956430144592</v>
      </c>
      <c r="L21" s="2">
        <f t="shared" si="2"/>
        <v>31.536276293529951</v>
      </c>
      <c r="M21" s="2">
        <f t="shared" si="3"/>
        <v>31.28092182961473</v>
      </c>
      <c r="N21" s="2">
        <f t="shared" si="4"/>
        <v>30.642535669826675</v>
      </c>
      <c r="O21" s="2">
        <f t="shared" si="5"/>
        <v>31.312841137604131</v>
      </c>
      <c r="P21" s="3">
        <f t="shared" si="6"/>
        <v>29.397682658239965</v>
      </c>
      <c r="Q21" s="2">
        <v>108</v>
      </c>
      <c r="R21" s="2">
        <v>108</v>
      </c>
      <c r="S21" s="2">
        <v>114</v>
      </c>
      <c r="T21" s="2">
        <v>109</v>
      </c>
      <c r="U21" s="11">
        <v>111</v>
      </c>
      <c r="V21" s="3">
        <v>110.5</v>
      </c>
      <c r="W21" s="11">
        <v>91</v>
      </c>
      <c r="X21" s="2">
        <v>102</v>
      </c>
      <c r="Y21" s="2">
        <v>98.5</v>
      </c>
      <c r="Z21" s="2">
        <v>99</v>
      </c>
      <c r="AA21" s="11">
        <v>99</v>
      </c>
      <c r="AB21" s="3">
        <v>95.5</v>
      </c>
      <c r="AC21" s="2">
        <f t="shared" si="7"/>
        <v>0.84259259259259256</v>
      </c>
      <c r="AD21" s="2">
        <f t="shared" si="8"/>
        <v>0.94444444444444442</v>
      </c>
      <c r="AE21" s="2">
        <f t="shared" si="9"/>
        <v>0.86403508771929827</v>
      </c>
      <c r="AF21" s="2">
        <f t="shared" si="10"/>
        <v>0.90825688073394495</v>
      </c>
      <c r="AG21" s="2">
        <f t="shared" si="11"/>
        <v>0.89189189189189189</v>
      </c>
      <c r="AH21" s="3">
        <f t="shared" si="12"/>
        <v>0.86425339366515841</v>
      </c>
      <c r="AI21" s="3" t="s">
        <v>790</v>
      </c>
      <c r="AJ21" s="3" t="s">
        <v>791</v>
      </c>
      <c r="AK21" s="5" t="s">
        <v>792</v>
      </c>
      <c r="AL21" s="2" t="s">
        <v>399</v>
      </c>
      <c r="AM21" s="2" t="s">
        <v>400</v>
      </c>
      <c r="AN21" s="2" t="s">
        <v>401</v>
      </c>
      <c r="AO21" s="3"/>
      <c r="AP21" s="11" t="s">
        <v>435</v>
      </c>
      <c r="AQ21" s="11" t="s">
        <v>330</v>
      </c>
      <c r="AR21" s="11" t="s">
        <v>361</v>
      </c>
      <c r="AS21" s="3"/>
      <c r="AT21" s="11" t="s">
        <v>503</v>
      </c>
      <c r="AU21" s="11" t="s">
        <v>540</v>
      </c>
      <c r="AV21" s="11" t="s">
        <v>305</v>
      </c>
      <c r="AW21" s="3"/>
      <c r="AX21" s="11" t="s">
        <v>295</v>
      </c>
      <c r="AY21" s="11" t="s">
        <v>574</v>
      </c>
      <c r="AZ21" s="11" t="s">
        <v>322</v>
      </c>
      <c r="BB21" s="12" t="s">
        <v>570</v>
      </c>
      <c r="BC21" s="2" t="s">
        <v>682</v>
      </c>
      <c r="BD21" s="11" t="s">
        <v>837</v>
      </c>
      <c r="BF21" s="12" t="s">
        <v>1285</v>
      </c>
      <c r="BG21" s="11" t="s">
        <v>1178</v>
      </c>
      <c r="BH21" s="11" t="s">
        <v>1151</v>
      </c>
      <c r="BI21" s="11" t="s">
        <v>1151</v>
      </c>
      <c r="BJ21" s="11" t="s">
        <v>1151</v>
      </c>
      <c r="BK21" s="11" t="s">
        <v>1151</v>
      </c>
      <c r="BL21" s="11" t="s">
        <v>1151</v>
      </c>
      <c r="BM21" s="11" t="s">
        <v>1151</v>
      </c>
      <c r="BN21" s="2" t="s">
        <v>1284</v>
      </c>
      <c r="BO21" s="27">
        <v>2</v>
      </c>
      <c r="BP21" s="2" t="s">
        <v>1175</v>
      </c>
      <c r="BQ21" s="2" t="s">
        <v>1149</v>
      </c>
      <c r="BR21" s="2" t="s">
        <v>1297</v>
      </c>
    </row>
    <row r="22" spans="1:70" s="2" customFormat="1" x14ac:dyDescent="0.25">
      <c r="A22" s="2" t="s">
        <v>53</v>
      </c>
      <c r="B22" s="2" t="s">
        <v>124</v>
      </c>
      <c r="C22" s="2">
        <v>21</v>
      </c>
      <c r="D22" s="3">
        <v>1.635</v>
      </c>
      <c r="E22" s="2">
        <v>58.9</v>
      </c>
      <c r="F22" s="11">
        <v>58.4</v>
      </c>
      <c r="G22" s="11">
        <v>61.5</v>
      </c>
      <c r="H22" s="11">
        <v>60</v>
      </c>
      <c r="I22" s="11">
        <v>59.1</v>
      </c>
      <c r="J22" s="3">
        <v>61.2</v>
      </c>
      <c r="K22" s="2">
        <f t="shared" si="1"/>
        <v>22.033311823733506</v>
      </c>
      <c r="L22" s="2">
        <f t="shared" si="2"/>
        <v>21.846271825229824</v>
      </c>
      <c r="M22" s="2">
        <f t="shared" si="3"/>
        <v>23.005919815952641</v>
      </c>
      <c r="N22" s="2">
        <f t="shared" si="4"/>
        <v>22.444799820441602</v>
      </c>
      <c r="O22" s="2">
        <f t="shared" si="5"/>
        <v>22.108127823134978</v>
      </c>
      <c r="P22" s="3">
        <f t="shared" si="6"/>
        <v>22.893695816850435</v>
      </c>
      <c r="Q22" s="2">
        <v>99</v>
      </c>
      <c r="R22" s="2">
        <v>98</v>
      </c>
      <c r="S22" s="2">
        <v>101</v>
      </c>
      <c r="T22" s="2">
        <v>92</v>
      </c>
      <c r="U22" s="11">
        <v>100</v>
      </c>
      <c r="V22" s="3">
        <v>93</v>
      </c>
      <c r="W22" s="11">
        <v>66</v>
      </c>
      <c r="X22" s="2">
        <v>68</v>
      </c>
      <c r="Y22" s="2">
        <v>78.5</v>
      </c>
      <c r="Z22" s="2">
        <v>70</v>
      </c>
      <c r="AA22" s="11">
        <v>70.5</v>
      </c>
      <c r="AB22" s="3">
        <v>67</v>
      </c>
      <c r="AC22" s="2">
        <f>X22/Q22</f>
        <v>0.68686868686868685</v>
      </c>
      <c r="AD22" s="45">
        <f t="shared" si="8"/>
        <v>0.69387755102040816</v>
      </c>
      <c r="AE22" s="45">
        <f t="shared" si="9"/>
        <v>0.77722772277227725</v>
      </c>
      <c r="AF22" s="2">
        <f t="shared" si="10"/>
        <v>0.76086956521739135</v>
      </c>
      <c r="AG22" s="2">
        <f t="shared" si="11"/>
        <v>0.70499999999999996</v>
      </c>
      <c r="AH22" s="3">
        <f t="shared" si="12"/>
        <v>0.72043010752688175</v>
      </c>
      <c r="AI22" s="3" t="s">
        <v>562</v>
      </c>
      <c r="AJ22" s="3" t="s">
        <v>460</v>
      </c>
      <c r="AK22" s="5" t="s">
        <v>731</v>
      </c>
      <c r="AL22" s="2" t="s">
        <v>244</v>
      </c>
      <c r="AM22" s="2" t="s">
        <v>245</v>
      </c>
      <c r="AN22" s="2" t="s">
        <v>246</v>
      </c>
      <c r="AO22" s="3"/>
      <c r="AP22" s="2" t="s">
        <v>241</v>
      </c>
      <c r="AQ22" s="2" t="s">
        <v>242</v>
      </c>
      <c r="AR22" s="2" t="s">
        <v>243</v>
      </c>
      <c r="AS22" s="3"/>
      <c r="AT22" s="11" t="s">
        <v>356</v>
      </c>
      <c r="AU22" s="11" t="s">
        <v>357</v>
      </c>
      <c r="AV22" s="11" t="s">
        <v>358</v>
      </c>
      <c r="AW22" s="3"/>
      <c r="AX22" s="11" t="s">
        <v>422</v>
      </c>
      <c r="AY22" s="11" t="s">
        <v>423</v>
      </c>
      <c r="AZ22" s="11" t="s">
        <v>424</v>
      </c>
      <c r="BB22" s="12" t="s">
        <v>544</v>
      </c>
      <c r="BC22" s="11" t="s">
        <v>545</v>
      </c>
      <c r="BD22" s="11" t="s">
        <v>546</v>
      </c>
      <c r="BF22" s="12" t="s">
        <v>1147</v>
      </c>
      <c r="BG22" s="11" t="s">
        <v>1178</v>
      </c>
      <c r="BH22" s="11" t="s">
        <v>1151</v>
      </c>
      <c r="BI22" s="11" t="s">
        <v>1151</v>
      </c>
      <c r="BJ22" s="11" t="s">
        <v>1151</v>
      </c>
      <c r="BK22" s="11" t="s">
        <v>1151</v>
      </c>
      <c r="BL22" s="11" t="s">
        <v>1151</v>
      </c>
      <c r="BM22" s="11" t="s">
        <v>1225</v>
      </c>
      <c r="BN22" s="2" t="s">
        <v>1154</v>
      </c>
      <c r="BO22" s="27">
        <v>2</v>
      </c>
      <c r="BP22" s="2" t="s">
        <v>1166</v>
      </c>
      <c r="BQ22" s="2">
        <v>1</v>
      </c>
      <c r="BR22" s="2" t="s">
        <v>1296</v>
      </c>
    </row>
    <row r="23" spans="1:70" s="2" customFormat="1" x14ac:dyDescent="0.25">
      <c r="A23" s="2" t="s">
        <v>54</v>
      </c>
      <c r="B23" s="2" t="s">
        <v>126</v>
      </c>
      <c r="C23" s="2">
        <v>51</v>
      </c>
      <c r="D23" s="3">
        <v>1.79</v>
      </c>
      <c r="E23" s="2">
        <v>73.2</v>
      </c>
      <c r="F23" s="11">
        <v>72.900000000000006</v>
      </c>
      <c r="G23" s="11">
        <v>72.599999999999994</v>
      </c>
      <c r="H23" s="11">
        <v>72</v>
      </c>
      <c r="I23" s="11">
        <v>72.8</v>
      </c>
      <c r="J23" s="3">
        <v>72.2</v>
      </c>
      <c r="K23" s="2">
        <f t="shared" si="1"/>
        <v>22.845728909834275</v>
      </c>
      <c r="L23" s="2">
        <f t="shared" si="2"/>
        <v>22.752098873318563</v>
      </c>
      <c r="M23" s="2">
        <f t="shared" si="3"/>
        <v>22.658468836802847</v>
      </c>
      <c r="N23" s="2">
        <f t="shared" si="4"/>
        <v>22.471208763771418</v>
      </c>
      <c r="O23" s="2">
        <f t="shared" si="5"/>
        <v>22.720888861146655</v>
      </c>
      <c r="P23" s="3">
        <f t="shared" si="6"/>
        <v>22.53362878811523</v>
      </c>
      <c r="Q23" s="2">
        <v>99.5</v>
      </c>
      <c r="R23" s="2">
        <v>97</v>
      </c>
      <c r="S23" s="2">
        <v>99</v>
      </c>
      <c r="T23" s="2">
        <v>99</v>
      </c>
      <c r="U23" s="11">
        <v>94.5</v>
      </c>
      <c r="V23" s="3">
        <v>94</v>
      </c>
      <c r="W23" s="11">
        <v>82</v>
      </c>
      <c r="X23" s="2">
        <v>82</v>
      </c>
      <c r="Y23" s="18">
        <v>77.5</v>
      </c>
      <c r="Z23" s="2">
        <v>80</v>
      </c>
      <c r="AA23" s="11">
        <v>78.5</v>
      </c>
      <c r="AB23" s="3">
        <v>83</v>
      </c>
      <c r="AC23" s="2">
        <f t="shared" si="7"/>
        <v>0.82412060301507539</v>
      </c>
      <c r="AD23" s="2">
        <f t="shared" si="8"/>
        <v>0.84536082474226804</v>
      </c>
      <c r="AE23" s="2">
        <f t="shared" si="9"/>
        <v>0.78282828282828287</v>
      </c>
      <c r="AF23" s="2">
        <f t="shared" si="10"/>
        <v>0.80808080808080807</v>
      </c>
      <c r="AG23" s="2">
        <f t="shared" si="11"/>
        <v>0.8306878306878307</v>
      </c>
      <c r="AH23" s="3">
        <f t="shared" si="12"/>
        <v>0.88297872340425532</v>
      </c>
      <c r="AI23" s="3" t="s">
        <v>519</v>
      </c>
      <c r="AJ23" s="3" t="s">
        <v>727</v>
      </c>
      <c r="AK23" s="5" t="s">
        <v>727</v>
      </c>
      <c r="AL23" s="2" t="s">
        <v>402</v>
      </c>
      <c r="AM23" s="2" t="s">
        <v>403</v>
      </c>
      <c r="AN23" s="2" t="s">
        <v>404</v>
      </c>
      <c r="AO23" s="3"/>
      <c r="AP23" s="11" t="s">
        <v>303</v>
      </c>
      <c r="AQ23" s="11" t="s">
        <v>237</v>
      </c>
      <c r="AR23" s="11" t="s">
        <v>477</v>
      </c>
      <c r="AS23" s="3"/>
      <c r="AT23" s="11" t="s">
        <v>519</v>
      </c>
      <c r="AU23" s="11" t="s">
        <v>520</v>
      </c>
      <c r="AV23" s="11" t="s">
        <v>521</v>
      </c>
      <c r="AW23" s="3"/>
      <c r="AX23" s="11" t="s">
        <v>388</v>
      </c>
      <c r="AY23" s="11" t="s">
        <v>388</v>
      </c>
      <c r="AZ23" s="11" t="s">
        <v>609</v>
      </c>
      <c r="BB23" s="12" t="s">
        <v>499</v>
      </c>
      <c r="BC23" s="11" t="s">
        <v>286</v>
      </c>
      <c r="BD23" s="11" t="s">
        <v>290</v>
      </c>
      <c r="BF23" s="12" t="s">
        <v>1285</v>
      </c>
      <c r="BG23" s="11" t="s">
        <v>1179</v>
      </c>
      <c r="BH23" s="11" t="s">
        <v>1151</v>
      </c>
      <c r="BI23" s="11" t="s">
        <v>1151</v>
      </c>
      <c r="BJ23" s="11" t="s">
        <v>1151</v>
      </c>
      <c r="BK23" s="11" t="s">
        <v>1151</v>
      </c>
      <c r="BL23" s="11" t="s">
        <v>1151</v>
      </c>
      <c r="BM23" s="11" t="s">
        <v>1241</v>
      </c>
      <c r="BN23" s="2" t="s">
        <v>1153</v>
      </c>
      <c r="BO23" s="27">
        <v>1</v>
      </c>
      <c r="BP23" s="2" t="s">
        <v>1166</v>
      </c>
      <c r="BQ23" s="2">
        <v>3</v>
      </c>
      <c r="BR23" s="2" t="s">
        <v>1302</v>
      </c>
    </row>
    <row r="24" spans="1:70" s="24" customFormat="1" x14ac:dyDescent="0.25">
      <c r="D24" s="17"/>
      <c r="E24" s="24">
        <v>62.1</v>
      </c>
      <c r="F24" s="36">
        <v>63</v>
      </c>
      <c r="J24" s="17"/>
      <c r="P24" s="17"/>
      <c r="R24" s="24">
        <v>96</v>
      </c>
      <c r="V24" s="17"/>
      <c r="X24" s="24">
        <v>89</v>
      </c>
      <c r="AB24" s="17"/>
      <c r="AH24" s="17"/>
      <c r="AI24" s="17"/>
      <c r="AJ24" s="17"/>
      <c r="AK24" s="34"/>
      <c r="AL24" s="24" t="s">
        <v>347</v>
      </c>
      <c r="AM24" s="24" t="s">
        <v>348</v>
      </c>
      <c r="AN24" s="24" t="s">
        <v>349</v>
      </c>
      <c r="AO24" s="17"/>
      <c r="AS24" s="17"/>
      <c r="AW24" s="17"/>
      <c r="BB24" s="35"/>
      <c r="BF24" s="35"/>
      <c r="BG24" s="36"/>
      <c r="BH24" s="36"/>
      <c r="BO24" s="43"/>
    </row>
    <row r="25" spans="1:70" s="2" customFormat="1" x14ac:dyDescent="0.25">
      <c r="A25" s="2" t="s">
        <v>55</v>
      </c>
      <c r="B25" s="2" t="s">
        <v>124</v>
      </c>
      <c r="C25" s="2">
        <v>62</v>
      </c>
      <c r="D25" s="3">
        <v>1.72</v>
      </c>
      <c r="E25" s="2">
        <v>76.900000000000006</v>
      </c>
      <c r="F25" s="11">
        <v>75.3</v>
      </c>
      <c r="G25" s="11">
        <v>76.599999999999994</v>
      </c>
      <c r="H25" s="11">
        <v>73.8</v>
      </c>
      <c r="I25" s="11">
        <v>75</v>
      </c>
      <c r="J25" s="3">
        <v>77.400000000000006</v>
      </c>
      <c r="K25" s="2">
        <f t="shared" si="1"/>
        <v>25.993780421849653</v>
      </c>
      <c r="L25" s="2">
        <f t="shared" si="2"/>
        <v>25.452947539210385</v>
      </c>
      <c r="M25" s="2">
        <f t="shared" si="3"/>
        <v>25.892374256354788</v>
      </c>
      <c r="N25" s="2">
        <f t="shared" si="4"/>
        <v>24.945916711736075</v>
      </c>
      <c r="O25" s="2">
        <f t="shared" si="5"/>
        <v>25.351541373715524</v>
      </c>
      <c r="P25" s="3">
        <f t="shared" si="6"/>
        <v>26.162790697674424</v>
      </c>
      <c r="Q25" s="2">
        <v>111</v>
      </c>
      <c r="R25" s="2">
        <v>110</v>
      </c>
      <c r="S25" s="2">
        <v>108</v>
      </c>
      <c r="T25" s="2">
        <v>107</v>
      </c>
      <c r="U25" s="11">
        <v>111</v>
      </c>
      <c r="V25" s="3">
        <v>107</v>
      </c>
      <c r="W25" s="11">
        <v>87</v>
      </c>
      <c r="X25" s="2">
        <v>85</v>
      </c>
      <c r="Y25" s="2">
        <v>85</v>
      </c>
      <c r="Z25" s="2">
        <v>90</v>
      </c>
      <c r="AA25" s="11">
        <v>90</v>
      </c>
      <c r="AB25" s="3">
        <v>86</v>
      </c>
      <c r="AC25" s="2">
        <f t="shared" si="7"/>
        <v>0.78378378378378377</v>
      </c>
      <c r="AD25" s="2">
        <f t="shared" si="8"/>
        <v>0.77272727272727271</v>
      </c>
      <c r="AE25" s="2">
        <f t="shared" si="9"/>
        <v>0.78703703703703709</v>
      </c>
      <c r="AF25" s="2">
        <f t="shared" si="10"/>
        <v>0.84112149532710279</v>
      </c>
      <c r="AG25" s="2">
        <f t="shared" si="11"/>
        <v>0.81081081081081086</v>
      </c>
      <c r="AH25" s="3">
        <f t="shared" si="12"/>
        <v>0.80373831775700932</v>
      </c>
      <c r="AI25" s="3" t="s">
        <v>714</v>
      </c>
      <c r="AJ25" s="3" t="s">
        <v>715</v>
      </c>
      <c r="AK25" s="5" t="s">
        <v>716</v>
      </c>
      <c r="AL25" s="2" t="s">
        <v>287</v>
      </c>
      <c r="AM25" s="2" t="s">
        <v>288</v>
      </c>
      <c r="AN25" s="2" t="s">
        <v>289</v>
      </c>
      <c r="AO25" s="3"/>
      <c r="AP25" s="2" t="s">
        <v>253</v>
      </c>
      <c r="AQ25" s="2" t="s">
        <v>254</v>
      </c>
      <c r="AR25" s="2" t="s">
        <v>255</v>
      </c>
      <c r="AS25" s="3"/>
      <c r="AT25" s="11" t="s">
        <v>350</v>
      </c>
      <c r="AU25" s="11" t="s">
        <v>351</v>
      </c>
      <c r="AV25" s="11" t="s">
        <v>352</v>
      </c>
      <c r="AW25" s="3"/>
      <c r="AX25" s="11" t="s">
        <v>417</v>
      </c>
      <c r="AY25" s="11" t="s">
        <v>418</v>
      </c>
      <c r="AZ25" s="11" t="s">
        <v>419</v>
      </c>
      <c r="BB25" s="12" t="s">
        <v>592</v>
      </c>
      <c r="BC25" s="11" t="s">
        <v>593</v>
      </c>
      <c r="BD25" s="11" t="s">
        <v>594</v>
      </c>
      <c r="BF25" s="12" t="s">
        <v>1295</v>
      </c>
      <c r="BG25" s="11" t="s">
        <v>1180</v>
      </c>
      <c r="BH25" s="11" t="s">
        <v>1151</v>
      </c>
      <c r="BI25" s="11" t="s">
        <v>1151</v>
      </c>
      <c r="BJ25" s="11" t="s">
        <v>1151</v>
      </c>
      <c r="BK25" s="11" t="s">
        <v>1223</v>
      </c>
      <c r="BL25" s="11" t="s">
        <v>1151</v>
      </c>
      <c r="BM25" s="11" t="s">
        <v>1151</v>
      </c>
      <c r="BN25" s="2" t="s">
        <v>1292</v>
      </c>
      <c r="BO25" s="27">
        <v>3</v>
      </c>
      <c r="BP25" s="2" t="s">
        <v>1175</v>
      </c>
      <c r="BQ25" s="2">
        <v>4</v>
      </c>
      <c r="BR25" s="2" t="s">
        <v>1296</v>
      </c>
    </row>
    <row r="26" spans="1:70" s="2" customFormat="1" x14ac:dyDescent="0.25">
      <c r="A26" s="2" t="s">
        <v>56</v>
      </c>
      <c r="B26" s="2" t="s">
        <v>124</v>
      </c>
      <c r="C26" s="2">
        <v>27</v>
      </c>
      <c r="D26" s="3">
        <v>1.766</v>
      </c>
      <c r="E26" s="2">
        <v>68.3</v>
      </c>
      <c r="F26" s="11">
        <v>67.8</v>
      </c>
      <c r="G26" s="11">
        <v>67</v>
      </c>
      <c r="H26" s="11">
        <v>67</v>
      </c>
      <c r="I26" s="11">
        <v>67.2</v>
      </c>
      <c r="J26" s="3">
        <v>67.8</v>
      </c>
      <c r="K26" s="2">
        <f t="shared" si="1"/>
        <v>21.899757467400462</v>
      </c>
      <c r="L26" s="2">
        <f t="shared" si="2"/>
        <v>21.739437134549803</v>
      </c>
      <c r="M26" s="2">
        <f t="shared" si="3"/>
        <v>21.482924601988742</v>
      </c>
      <c r="N26" s="2">
        <f t="shared" si="4"/>
        <v>21.482924601988742</v>
      </c>
      <c r="O26" s="2">
        <f t="shared" si="5"/>
        <v>21.547052735129007</v>
      </c>
      <c r="P26" s="3">
        <f t="shared" si="6"/>
        <v>21.739437134549803</v>
      </c>
      <c r="Q26" s="2">
        <v>103</v>
      </c>
      <c r="R26" s="2">
        <v>99</v>
      </c>
      <c r="S26" s="2">
        <v>96</v>
      </c>
      <c r="T26" s="2">
        <v>96.5</v>
      </c>
      <c r="U26" s="11">
        <v>98</v>
      </c>
      <c r="V26" s="3">
        <v>95</v>
      </c>
      <c r="X26" s="2">
        <v>69</v>
      </c>
      <c r="Y26" s="2">
        <v>71</v>
      </c>
      <c r="Z26" s="2">
        <v>70</v>
      </c>
      <c r="AA26" s="11">
        <v>71</v>
      </c>
      <c r="AB26" s="3">
        <v>73</v>
      </c>
      <c r="AC26" s="45"/>
      <c r="AD26" s="2">
        <f t="shared" si="8"/>
        <v>0.69696969696969702</v>
      </c>
      <c r="AE26" s="2">
        <f t="shared" si="9"/>
        <v>0.73958333333333337</v>
      </c>
      <c r="AF26" s="2">
        <f t="shared" si="10"/>
        <v>0.72538860103626945</v>
      </c>
      <c r="AG26" s="2">
        <f t="shared" si="11"/>
        <v>0.72448979591836737</v>
      </c>
      <c r="AH26" s="3">
        <f t="shared" si="12"/>
        <v>0.76842105263157889</v>
      </c>
      <c r="AI26" s="3" t="s">
        <v>720</v>
      </c>
      <c r="AJ26" s="3" t="s">
        <v>388</v>
      </c>
      <c r="AK26" s="5" t="s">
        <v>793</v>
      </c>
      <c r="AL26" s="2" t="s">
        <v>265</v>
      </c>
      <c r="AM26" s="2" t="s">
        <v>266</v>
      </c>
      <c r="AN26" s="2" t="s">
        <v>267</v>
      </c>
      <c r="AO26" s="3"/>
      <c r="AP26" s="11" t="s">
        <v>342</v>
      </c>
      <c r="AQ26" s="11" t="s">
        <v>343</v>
      </c>
      <c r="AR26" s="11" t="s">
        <v>311</v>
      </c>
      <c r="AS26" s="3"/>
      <c r="AT26" s="11" t="s">
        <v>379</v>
      </c>
      <c r="AU26" s="11" t="s">
        <v>237</v>
      </c>
      <c r="AV26" s="11" t="s">
        <v>384</v>
      </c>
      <c r="AW26" s="3"/>
      <c r="AX26" s="11" t="s">
        <v>447</v>
      </c>
      <c r="AY26" s="11" t="s">
        <v>448</v>
      </c>
      <c r="AZ26" s="11" t="s">
        <v>449</v>
      </c>
      <c r="BB26" s="12" t="s">
        <v>242</v>
      </c>
      <c r="BC26" s="11" t="s">
        <v>422</v>
      </c>
      <c r="BD26" s="11" t="s">
        <v>580</v>
      </c>
      <c r="BF26" s="12" t="s">
        <v>1295</v>
      </c>
      <c r="BG26" s="11" t="s">
        <v>1178</v>
      </c>
      <c r="BH26" s="11" t="s">
        <v>1151</v>
      </c>
      <c r="BI26" s="11" t="s">
        <v>1151</v>
      </c>
      <c r="BJ26" s="11" t="s">
        <v>1242</v>
      </c>
      <c r="BK26" s="11" t="s">
        <v>1151</v>
      </c>
      <c r="BL26" s="11" t="s">
        <v>1151</v>
      </c>
      <c r="BM26" s="11" t="s">
        <v>1151</v>
      </c>
      <c r="BN26" s="2" t="s">
        <v>1153</v>
      </c>
      <c r="BO26" s="27">
        <v>1</v>
      </c>
      <c r="BP26" s="2" t="s">
        <v>1175</v>
      </c>
      <c r="BQ26" s="2">
        <v>4</v>
      </c>
      <c r="BR26" s="2" t="s">
        <v>1296</v>
      </c>
    </row>
    <row r="27" spans="1:70" s="2" customFormat="1" x14ac:dyDescent="0.25">
      <c r="A27" s="2" t="s">
        <v>57</v>
      </c>
      <c r="B27" s="2" t="s">
        <v>124</v>
      </c>
      <c r="C27" s="2">
        <v>28</v>
      </c>
      <c r="D27" s="3">
        <v>1.7649999999999999</v>
      </c>
      <c r="E27" s="2">
        <v>78.5</v>
      </c>
      <c r="F27" s="11">
        <v>80.099999999999994</v>
      </c>
      <c r="G27" s="11">
        <v>78.7</v>
      </c>
      <c r="H27" s="11">
        <v>77.3</v>
      </c>
      <c r="I27" s="11">
        <v>78.099999999999994</v>
      </c>
      <c r="J27" s="3">
        <v>78.5</v>
      </c>
      <c r="K27" s="2">
        <f t="shared" si="1"/>
        <v>25.198821914949967</v>
      </c>
      <c r="L27" s="2">
        <f t="shared" si="2"/>
        <v>25.712428476273786</v>
      </c>
      <c r="M27" s="2">
        <f t="shared" si="3"/>
        <v>25.263022735115445</v>
      </c>
      <c r="N27" s="2">
        <f t="shared" si="4"/>
        <v>24.813616993957098</v>
      </c>
      <c r="O27" s="2">
        <f t="shared" si="5"/>
        <v>25.070420274619011</v>
      </c>
      <c r="P27" s="3">
        <f t="shared" si="6"/>
        <v>25.198821914949967</v>
      </c>
      <c r="Q27" s="2">
        <v>104</v>
      </c>
      <c r="R27" s="2">
        <v>103</v>
      </c>
      <c r="S27" s="2">
        <v>106</v>
      </c>
      <c r="T27" s="2">
        <v>105</v>
      </c>
      <c r="U27" s="11">
        <v>101</v>
      </c>
      <c r="V27" s="3">
        <v>105</v>
      </c>
      <c r="W27" s="11">
        <v>82.5</v>
      </c>
      <c r="X27" s="2">
        <v>81.5</v>
      </c>
      <c r="Y27" s="11">
        <v>80</v>
      </c>
      <c r="Z27" s="2">
        <v>79</v>
      </c>
      <c r="AA27" s="11">
        <v>80</v>
      </c>
      <c r="AB27" s="3">
        <v>80.5</v>
      </c>
      <c r="AC27" s="2">
        <f t="shared" si="7"/>
        <v>0.79326923076923073</v>
      </c>
      <c r="AD27" s="2">
        <f t="shared" si="8"/>
        <v>0.79126213592233008</v>
      </c>
      <c r="AE27" s="2">
        <f t="shared" si="9"/>
        <v>0.75471698113207553</v>
      </c>
      <c r="AF27" s="2">
        <f t="shared" si="10"/>
        <v>0.75238095238095237</v>
      </c>
      <c r="AG27" s="2">
        <f t="shared" si="11"/>
        <v>0.79207920792079212</v>
      </c>
      <c r="AH27" s="3">
        <f t="shared" si="12"/>
        <v>0.76666666666666672</v>
      </c>
      <c r="AI27" s="3" t="s">
        <v>707</v>
      </c>
      <c r="AJ27" s="3" t="s">
        <v>708</v>
      </c>
      <c r="AK27" s="5" t="s">
        <v>709</v>
      </c>
      <c r="AL27" s="2" t="s">
        <v>390</v>
      </c>
      <c r="AM27" s="2" t="s">
        <v>388</v>
      </c>
      <c r="AN27" s="2" t="s">
        <v>389</v>
      </c>
      <c r="AO27" s="3"/>
      <c r="AP27" s="11" t="s">
        <v>466</v>
      </c>
      <c r="AQ27" s="11" t="s">
        <v>467</v>
      </c>
      <c r="AR27" s="11" t="s">
        <v>468</v>
      </c>
      <c r="AS27" s="3"/>
      <c r="AT27" s="11" t="s">
        <v>525</v>
      </c>
      <c r="AU27" s="11" t="s">
        <v>526</v>
      </c>
      <c r="AV27" s="11" t="s">
        <v>527</v>
      </c>
      <c r="AW27" s="3"/>
      <c r="AX27" s="11" t="s">
        <v>604</v>
      </c>
      <c r="AY27" s="11" t="s">
        <v>605</v>
      </c>
      <c r="AZ27" s="11" t="s">
        <v>588</v>
      </c>
      <c r="BB27" s="12" t="s">
        <v>695</v>
      </c>
      <c r="BC27" s="11" t="s">
        <v>776</v>
      </c>
      <c r="BD27" s="11" t="s">
        <v>357</v>
      </c>
      <c r="BF27" s="12" t="s">
        <v>1295</v>
      </c>
      <c r="BG27" s="11" t="s">
        <v>1178</v>
      </c>
      <c r="BH27" s="11" t="s">
        <v>1151</v>
      </c>
      <c r="BI27" s="11" t="s">
        <v>1151</v>
      </c>
      <c r="BJ27" s="11" t="s">
        <v>1151</v>
      </c>
      <c r="BK27" s="11" t="s">
        <v>1151</v>
      </c>
      <c r="BL27" s="11" t="s">
        <v>1151</v>
      </c>
      <c r="BM27" s="11" t="s">
        <v>1151</v>
      </c>
      <c r="BN27" s="2" t="s">
        <v>1292</v>
      </c>
      <c r="BO27" s="27">
        <v>1</v>
      </c>
      <c r="BP27" s="2" t="s">
        <v>1175</v>
      </c>
      <c r="BQ27" s="2">
        <v>3</v>
      </c>
      <c r="BR27" s="2" t="s">
        <v>1296</v>
      </c>
    </row>
    <row r="28" spans="1:70" s="2" customFormat="1" x14ac:dyDescent="0.25">
      <c r="A28" s="2" t="s">
        <v>58</v>
      </c>
      <c r="B28" s="2" t="s">
        <v>124</v>
      </c>
      <c r="C28" s="2">
        <v>34</v>
      </c>
      <c r="D28" s="3">
        <v>1.73</v>
      </c>
      <c r="E28" s="2">
        <v>68</v>
      </c>
      <c r="F28" s="11">
        <v>64.5</v>
      </c>
      <c r="G28" s="11">
        <v>66.5</v>
      </c>
      <c r="H28" s="11">
        <v>66.5</v>
      </c>
      <c r="I28" s="2">
        <v>68</v>
      </c>
      <c r="J28" s="3">
        <v>67.400000000000006</v>
      </c>
      <c r="K28" s="2">
        <f t="shared" si="1"/>
        <v>22.720438370810918</v>
      </c>
      <c r="L28" s="2">
        <f t="shared" si="2"/>
        <v>21.551004042901532</v>
      </c>
      <c r="M28" s="2">
        <f t="shared" si="3"/>
        <v>22.219252230278325</v>
      </c>
      <c r="N28" s="2">
        <f t="shared" si="4"/>
        <v>22.219252230278325</v>
      </c>
      <c r="O28" s="2">
        <f t="shared" si="5"/>
        <v>22.720438370810918</v>
      </c>
      <c r="P28" s="3">
        <f t="shared" si="6"/>
        <v>22.519963914597884</v>
      </c>
      <c r="Q28" s="2">
        <v>102</v>
      </c>
      <c r="R28" s="2">
        <v>84</v>
      </c>
      <c r="S28" s="2">
        <v>96.5</v>
      </c>
      <c r="T28" s="2">
        <v>95</v>
      </c>
      <c r="U28" s="11">
        <v>98</v>
      </c>
      <c r="V28" s="3">
        <v>97</v>
      </c>
      <c r="W28" s="11">
        <v>83</v>
      </c>
      <c r="X28" s="2">
        <v>72</v>
      </c>
      <c r="Y28" s="2">
        <v>73.5</v>
      </c>
      <c r="Z28" s="2">
        <v>78</v>
      </c>
      <c r="AA28" s="11">
        <v>78</v>
      </c>
      <c r="AB28" s="3">
        <v>77</v>
      </c>
      <c r="AC28" s="2">
        <f t="shared" si="7"/>
        <v>0.81372549019607843</v>
      </c>
      <c r="AD28" s="2">
        <f t="shared" si="8"/>
        <v>0.8571428571428571</v>
      </c>
      <c r="AE28" s="2">
        <f t="shared" si="9"/>
        <v>0.76165803108808294</v>
      </c>
      <c r="AF28" s="2">
        <f t="shared" si="10"/>
        <v>0.82105263157894737</v>
      </c>
      <c r="AG28" s="2">
        <f t="shared" si="11"/>
        <v>0.79591836734693877</v>
      </c>
      <c r="AH28" s="3">
        <f t="shared" si="12"/>
        <v>0.79381443298969068</v>
      </c>
      <c r="AI28" s="3" t="s">
        <v>728</v>
      </c>
      <c r="AJ28" s="3" t="s">
        <v>244</v>
      </c>
      <c r="AK28" s="5" t="s">
        <v>726</v>
      </c>
      <c r="AL28" s="2" t="s">
        <v>290</v>
      </c>
      <c r="AM28" s="2" t="s">
        <v>291</v>
      </c>
      <c r="AN28" s="2" t="s">
        <v>292</v>
      </c>
      <c r="AO28" s="3"/>
      <c r="AP28" s="11" t="s">
        <v>328</v>
      </c>
      <c r="AQ28" s="11" t="s">
        <v>329</v>
      </c>
      <c r="AR28" s="11" t="s">
        <v>330</v>
      </c>
      <c r="AS28" s="3"/>
      <c r="AT28" s="2" t="s">
        <v>297</v>
      </c>
      <c r="AU28" s="2" t="s">
        <v>298</v>
      </c>
      <c r="AV28" s="2" t="s">
        <v>299</v>
      </c>
      <c r="AW28" s="3"/>
      <c r="AX28" s="11" t="s">
        <v>455</v>
      </c>
      <c r="AY28" s="11" t="s">
        <v>456</v>
      </c>
      <c r="AZ28" s="11" t="s">
        <v>457</v>
      </c>
      <c r="BB28" s="12" t="s">
        <v>620</v>
      </c>
      <c r="BC28" s="11" t="s">
        <v>442</v>
      </c>
      <c r="BD28" s="11" t="s">
        <v>621</v>
      </c>
      <c r="BF28" s="12" t="s">
        <v>1285</v>
      </c>
      <c r="BG28" s="11" t="s">
        <v>1178</v>
      </c>
      <c r="BH28" s="11" t="s">
        <v>1151</v>
      </c>
      <c r="BI28" s="11" t="s">
        <v>1151</v>
      </c>
      <c r="BJ28" s="11" t="s">
        <v>1227</v>
      </c>
      <c r="BK28" s="11" t="s">
        <v>1151</v>
      </c>
      <c r="BL28" s="11" t="s">
        <v>1228</v>
      </c>
      <c r="BM28" s="11" t="s">
        <v>1151</v>
      </c>
      <c r="BN28" s="2" t="s">
        <v>1154</v>
      </c>
      <c r="BO28" s="27">
        <v>1</v>
      </c>
      <c r="BP28" s="2" t="s">
        <v>1175</v>
      </c>
      <c r="BQ28" s="2">
        <v>3</v>
      </c>
      <c r="BR28" s="2" t="s">
        <v>1296</v>
      </c>
    </row>
    <row r="29" spans="1:70" s="2" customFormat="1" x14ac:dyDescent="0.25">
      <c r="A29" s="2" t="s">
        <v>59</v>
      </c>
      <c r="B29" s="2" t="s">
        <v>124</v>
      </c>
      <c r="C29" s="2">
        <v>29</v>
      </c>
      <c r="D29" s="3">
        <v>1.71</v>
      </c>
      <c r="E29" s="2">
        <v>72.099999999999994</v>
      </c>
      <c r="F29" s="11">
        <v>72.2</v>
      </c>
      <c r="G29" s="11">
        <v>71.5</v>
      </c>
      <c r="H29" s="11">
        <v>71.400000000000006</v>
      </c>
      <c r="I29" s="11">
        <v>73.400000000000006</v>
      </c>
      <c r="J29" s="3">
        <v>72.599999999999994</v>
      </c>
      <c r="K29" s="2">
        <f t="shared" si="1"/>
        <v>24.657159467870457</v>
      </c>
      <c r="L29" s="2">
        <f t="shared" si="2"/>
        <v>24.691358024691361</v>
      </c>
      <c r="M29" s="2">
        <f t="shared" si="3"/>
        <v>24.451968126945044</v>
      </c>
      <c r="N29" s="2">
        <f t="shared" si="4"/>
        <v>24.417769570124147</v>
      </c>
      <c r="O29" s="2">
        <f t="shared" si="5"/>
        <v>25.101740706542188</v>
      </c>
      <c r="P29" s="3">
        <f t="shared" si="6"/>
        <v>24.828152251974966</v>
      </c>
      <c r="Q29" s="2">
        <v>96</v>
      </c>
      <c r="R29" s="2">
        <v>102</v>
      </c>
      <c r="S29" s="2">
        <v>100</v>
      </c>
      <c r="T29" s="2">
        <v>101</v>
      </c>
      <c r="U29" s="11">
        <v>101</v>
      </c>
      <c r="V29" s="3">
        <v>104</v>
      </c>
      <c r="W29" s="11">
        <v>70</v>
      </c>
      <c r="X29" s="2">
        <v>70</v>
      </c>
      <c r="Y29" s="2">
        <v>72</v>
      </c>
      <c r="Z29" s="2">
        <v>71</v>
      </c>
      <c r="AA29" s="11">
        <v>75</v>
      </c>
      <c r="AB29" s="3">
        <v>73.5</v>
      </c>
      <c r="AC29" s="2">
        <f t="shared" si="7"/>
        <v>0.72916666666666663</v>
      </c>
      <c r="AD29" s="2">
        <f t="shared" si="8"/>
        <v>0.68627450980392157</v>
      </c>
      <c r="AE29" s="2">
        <f t="shared" si="9"/>
        <v>0.72</v>
      </c>
      <c r="AF29" s="2">
        <f t="shared" si="10"/>
        <v>0.70297029702970293</v>
      </c>
      <c r="AG29" s="2">
        <f t="shared" si="11"/>
        <v>0.74257425742574257</v>
      </c>
      <c r="AH29" s="3">
        <f t="shared" si="12"/>
        <v>0.70673076923076927</v>
      </c>
      <c r="AI29" s="3" t="s">
        <v>680</v>
      </c>
      <c r="AJ29" s="3" t="s">
        <v>794</v>
      </c>
      <c r="AK29" s="5" t="s">
        <v>631</v>
      </c>
      <c r="AL29" s="2" t="s">
        <v>385</v>
      </c>
      <c r="AM29" s="2" t="s">
        <v>386</v>
      </c>
      <c r="AN29" s="2" t="s">
        <v>387</v>
      </c>
      <c r="AO29" s="3"/>
      <c r="AP29" s="11" t="s">
        <v>441</v>
      </c>
      <c r="AQ29" s="11" t="s">
        <v>442</v>
      </c>
      <c r="AR29" s="11" t="s">
        <v>443</v>
      </c>
      <c r="AS29" s="3"/>
      <c r="AT29" s="11" t="s">
        <v>516</v>
      </c>
      <c r="AU29" s="11" t="s">
        <v>517</v>
      </c>
      <c r="AV29" s="11" t="s">
        <v>268</v>
      </c>
      <c r="AW29" s="3"/>
      <c r="AX29" s="11" t="s">
        <v>606</v>
      </c>
      <c r="AY29" s="11" t="s">
        <v>607</v>
      </c>
      <c r="AZ29" s="11" t="s">
        <v>608</v>
      </c>
      <c r="BB29" s="12" t="s">
        <v>679</v>
      </c>
      <c r="BC29" s="11" t="s">
        <v>377</v>
      </c>
      <c r="BD29" s="11" t="s">
        <v>608</v>
      </c>
      <c r="BF29" s="12" t="s">
        <v>1147</v>
      </c>
      <c r="BG29" s="11" t="s">
        <v>1178</v>
      </c>
      <c r="BH29" s="11" t="s">
        <v>1151</v>
      </c>
      <c r="BI29" s="11" t="s">
        <v>1151</v>
      </c>
      <c r="BJ29" s="11" t="s">
        <v>1151</v>
      </c>
      <c r="BK29" s="11" t="s">
        <v>1151</v>
      </c>
      <c r="BL29" s="11" t="s">
        <v>1151</v>
      </c>
      <c r="BM29" s="11" t="s">
        <v>1151</v>
      </c>
      <c r="BN29" s="2" t="s">
        <v>1292</v>
      </c>
      <c r="BO29" s="27">
        <v>1</v>
      </c>
      <c r="BP29" s="2" t="s">
        <v>1175</v>
      </c>
      <c r="BQ29" s="2">
        <v>2</v>
      </c>
      <c r="BR29" s="2" t="s">
        <v>1301</v>
      </c>
    </row>
    <row r="30" spans="1:70" s="2" customFormat="1" x14ac:dyDescent="0.25">
      <c r="A30" s="2" t="s">
        <v>60</v>
      </c>
      <c r="B30" s="2" t="s">
        <v>124</v>
      </c>
      <c r="C30" s="2">
        <v>49</v>
      </c>
      <c r="D30" s="3">
        <v>1.61</v>
      </c>
      <c r="E30" s="2">
        <v>67.900000000000006</v>
      </c>
      <c r="F30" s="11">
        <v>69.099999999999994</v>
      </c>
      <c r="G30" s="11">
        <v>69.5</v>
      </c>
      <c r="H30" s="11">
        <v>68.900000000000006</v>
      </c>
      <c r="I30" s="11">
        <v>69.5</v>
      </c>
      <c r="J30" s="3">
        <v>69.599999999999994</v>
      </c>
      <c r="K30" s="2">
        <f t="shared" si="1"/>
        <v>26.194977045638669</v>
      </c>
      <c r="L30" s="2">
        <f t="shared" si="2"/>
        <v>26.657922148065271</v>
      </c>
      <c r="M30" s="2">
        <f t="shared" si="3"/>
        <v>26.812237182207472</v>
      </c>
      <c r="N30" s="2">
        <f t="shared" si="4"/>
        <v>26.580764630994175</v>
      </c>
      <c r="O30" s="2">
        <f t="shared" si="5"/>
        <v>26.812237182207472</v>
      </c>
      <c r="P30" s="3">
        <f t="shared" si="6"/>
        <v>26.850815940743022</v>
      </c>
      <c r="Q30" s="2">
        <v>112</v>
      </c>
      <c r="R30" s="2">
        <v>108.5</v>
      </c>
      <c r="S30" s="2">
        <v>110</v>
      </c>
      <c r="T30" s="18">
        <v>105</v>
      </c>
      <c r="U30" s="11">
        <v>108.5</v>
      </c>
      <c r="V30" s="3">
        <v>110.5</v>
      </c>
      <c r="W30" s="11">
        <v>82</v>
      </c>
      <c r="X30" s="2">
        <v>82</v>
      </c>
      <c r="Y30" s="2">
        <v>77</v>
      </c>
      <c r="Z30" s="2">
        <v>75</v>
      </c>
      <c r="AA30" s="11">
        <v>79.5</v>
      </c>
      <c r="AB30" s="3">
        <v>78.5</v>
      </c>
      <c r="AC30" s="2">
        <f t="shared" si="7"/>
        <v>0.7321428571428571</v>
      </c>
      <c r="AD30" s="2">
        <f t="shared" si="8"/>
        <v>0.75576036866359442</v>
      </c>
      <c r="AE30" s="2">
        <f t="shared" si="9"/>
        <v>0.7</v>
      </c>
      <c r="AF30" s="2">
        <f t="shared" si="10"/>
        <v>0.7142857142857143</v>
      </c>
      <c r="AG30" s="2">
        <f t="shared" si="11"/>
        <v>0.73271889400921664</v>
      </c>
      <c r="AH30" s="3">
        <f t="shared" si="12"/>
        <v>0.71040723981900455</v>
      </c>
      <c r="AI30" s="3" t="s">
        <v>712</v>
      </c>
      <c r="AJ30" s="3" t="s">
        <v>328</v>
      </c>
      <c r="AK30" s="5" t="s">
        <v>586</v>
      </c>
      <c r="AL30" s="2" t="s">
        <v>275</v>
      </c>
      <c r="AM30" s="2" t="s">
        <v>276</v>
      </c>
      <c r="AN30" s="2" t="s">
        <v>277</v>
      </c>
      <c r="AO30" s="3"/>
      <c r="AP30" s="11" t="s">
        <v>331</v>
      </c>
      <c r="AQ30" s="11" t="s">
        <v>332</v>
      </c>
      <c r="AR30" s="11" t="s">
        <v>290</v>
      </c>
      <c r="AS30" s="3"/>
      <c r="AT30" s="11" t="s">
        <v>369</v>
      </c>
      <c r="AU30" s="11" t="s">
        <v>370</v>
      </c>
      <c r="AV30" s="2" t="s">
        <v>273</v>
      </c>
      <c r="AW30" s="3"/>
      <c r="AX30" s="11" t="s">
        <v>436</v>
      </c>
      <c r="AY30" s="11" t="s">
        <v>306</v>
      </c>
      <c r="AZ30" s="11" t="s">
        <v>437</v>
      </c>
      <c r="BB30" s="12" t="s">
        <v>568</v>
      </c>
      <c r="BC30" s="11" t="s">
        <v>569</v>
      </c>
      <c r="BD30" s="11" t="s">
        <v>570</v>
      </c>
      <c r="BF30" s="12" t="s">
        <v>1295</v>
      </c>
      <c r="BG30" s="11" t="s">
        <v>1178</v>
      </c>
      <c r="BH30" s="11" t="s">
        <v>1151</v>
      </c>
      <c r="BI30" s="11" t="s">
        <v>1151</v>
      </c>
      <c r="BJ30" s="11" t="s">
        <v>1151</v>
      </c>
      <c r="BK30" s="11" t="s">
        <v>1151</v>
      </c>
      <c r="BL30" s="11" t="s">
        <v>1151</v>
      </c>
      <c r="BM30" s="11" t="s">
        <v>1151</v>
      </c>
      <c r="BN30" s="2" t="s">
        <v>1292</v>
      </c>
      <c r="BO30" s="27">
        <v>1</v>
      </c>
      <c r="BP30" s="2" t="s">
        <v>1166</v>
      </c>
      <c r="BQ30" s="2">
        <v>3</v>
      </c>
      <c r="BR30" s="2" t="s">
        <v>1301</v>
      </c>
    </row>
    <row r="31" spans="1:70" s="2" customFormat="1" x14ac:dyDescent="0.25">
      <c r="A31" s="2" t="s">
        <v>61</v>
      </c>
      <c r="B31" s="2" t="s">
        <v>126</v>
      </c>
      <c r="C31" s="2">
        <v>34</v>
      </c>
      <c r="D31" s="3">
        <v>1.73</v>
      </c>
      <c r="E31" s="2">
        <v>90.9</v>
      </c>
      <c r="F31" s="11">
        <v>91.2</v>
      </c>
      <c r="G31" s="11">
        <v>90.1</v>
      </c>
      <c r="H31" s="11">
        <v>92</v>
      </c>
      <c r="I31" s="11">
        <v>92.6</v>
      </c>
      <c r="J31" s="3">
        <v>91.4</v>
      </c>
      <c r="K31" s="2">
        <f t="shared" si="1"/>
        <v>30.371880116275186</v>
      </c>
      <c r="L31" s="2">
        <f t="shared" si="2"/>
        <v>30.472117344381704</v>
      </c>
      <c r="M31" s="2">
        <f t="shared" si="3"/>
        <v>30.104580841324466</v>
      </c>
      <c r="N31" s="2">
        <f t="shared" si="4"/>
        <v>30.73941661933242</v>
      </c>
      <c r="O31" s="2">
        <f t="shared" si="5"/>
        <v>30.939891075545454</v>
      </c>
      <c r="P31" s="3">
        <f t="shared" si="6"/>
        <v>30.538942163119383</v>
      </c>
      <c r="Q31" s="2">
        <v>110</v>
      </c>
      <c r="R31" s="2">
        <v>113</v>
      </c>
      <c r="S31" s="2">
        <v>111.5</v>
      </c>
      <c r="T31" s="2">
        <v>108</v>
      </c>
      <c r="U31" s="11">
        <v>113</v>
      </c>
      <c r="V31" s="3">
        <v>112</v>
      </c>
      <c r="W31" s="18">
        <v>110</v>
      </c>
      <c r="X31" s="2">
        <v>103</v>
      </c>
      <c r="Y31" s="2">
        <v>103</v>
      </c>
      <c r="Z31" s="2">
        <v>98</v>
      </c>
      <c r="AA31" s="11">
        <v>104.5</v>
      </c>
      <c r="AB31" s="3">
        <v>103</v>
      </c>
      <c r="AC31" s="2">
        <f>W31/Q31</f>
        <v>1</v>
      </c>
      <c r="AD31" s="2">
        <f t="shared" si="8"/>
        <v>0.91150442477876104</v>
      </c>
      <c r="AE31" s="2">
        <f t="shared" si="9"/>
        <v>0.92376681614349776</v>
      </c>
      <c r="AF31" s="2">
        <f t="shared" si="10"/>
        <v>0.90740740740740744</v>
      </c>
      <c r="AG31" s="2">
        <f t="shared" si="11"/>
        <v>0.9247787610619469</v>
      </c>
      <c r="AH31" s="3">
        <f t="shared" si="12"/>
        <v>0.9196428571428571</v>
      </c>
      <c r="AI31" s="3" t="s">
        <v>710</v>
      </c>
      <c r="AJ31" s="3" t="s">
        <v>711</v>
      </c>
      <c r="AK31" s="5" t="s">
        <v>628</v>
      </c>
      <c r="AL31" s="2" t="s">
        <v>293</v>
      </c>
      <c r="AM31" s="2" t="s">
        <v>303</v>
      </c>
      <c r="AN31" s="2" t="s">
        <v>304</v>
      </c>
      <c r="AO31" s="3"/>
      <c r="AP31" s="11" t="s">
        <v>389</v>
      </c>
      <c r="AQ31" s="11" t="s">
        <v>485</v>
      </c>
      <c r="AR31" s="11" t="s">
        <v>246</v>
      </c>
      <c r="AS31" s="3"/>
      <c r="AT31" s="11" t="s">
        <v>246</v>
      </c>
      <c r="AU31" s="2" t="s">
        <v>535</v>
      </c>
      <c r="AV31" s="11" t="s">
        <v>442</v>
      </c>
      <c r="AW31" s="3"/>
      <c r="AX31" s="11" t="s">
        <v>394</v>
      </c>
      <c r="AY31" s="11" t="s">
        <v>500</v>
      </c>
      <c r="AZ31" s="11" t="s">
        <v>630</v>
      </c>
      <c r="BB31" s="12" t="s">
        <v>841</v>
      </c>
      <c r="BC31" s="11" t="s">
        <v>840</v>
      </c>
      <c r="BD31" s="11" t="s">
        <v>521</v>
      </c>
      <c r="BF31" s="12" t="s">
        <v>1295</v>
      </c>
      <c r="BG31" s="11" t="s">
        <v>1178</v>
      </c>
      <c r="BH31" s="11" t="s">
        <v>1151</v>
      </c>
      <c r="BI31" s="11" t="s">
        <v>1151</v>
      </c>
      <c r="BJ31" s="11" t="s">
        <v>1219</v>
      </c>
      <c r="BK31" s="11" t="s">
        <v>1220</v>
      </c>
      <c r="BL31" s="11" t="s">
        <v>1151</v>
      </c>
      <c r="BM31" s="11" t="s">
        <v>1151</v>
      </c>
      <c r="BN31" s="2" t="s">
        <v>1292</v>
      </c>
      <c r="BO31" s="27">
        <v>4</v>
      </c>
      <c r="BP31" s="2" t="s">
        <v>1166</v>
      </c>
      <c r="BQ31" s="2">
        <v>4</v>
      </c>
      <c r="BR31" s="2" t="s">
        <v>1302</v>
      </c>
    </row>
    <row r="32" spans="1:70" x14ac:dyDescent="0.25">
      <c r="A32" s="2" t="s">
        <v>62</v>
      </c>
      <c r="B32" s="2" t="s">
        <v>126</v>
      </c>
      <c r="C32" s="2">
        <v>29</v>
      </c>
      <c r="D32" s="3">
        <v>1.835</v>
      </c>
      <c r="E32" s="2">
        <v>94.7</v>
      </c>
      <c r="F32" s="11">
        <v>93.1</v>
      </c>
      <c r="G32" s="11">
        <v>95</v>
      </c>
      <c r="H32" s="11">
        <v>93.8</v>
      </c>
      <c r="I32" s="11">
        <v>93.7</v>
      </c>
      <c r="J32" s="3">
        <v>93.9</v>
      </c>
      <c r="K32" s="2">
        <f t="shared" si="1"/>
        <v>28.124048734492053</v>
      </c>
      <c r="L32" s="2">
        <f t="shared" si="2"/>
        <v>27.648880012473178</v>
      </c>
      <c r="M32" s="2">
        <f t="shared" si="3"/>
        <v>28.213142869870591</v>
      </c>
      <c r="N32" s="2">
        <f t="shared" si="4"/>
        <v>27.856766328356436</v>
      </c>
      <c r="O32" s="2">
        <f t="shared" si="5"/>
        <v>27.827068283230258</v>
      </c>
      <c r="P32" s="3">
        <f t="shared" si="6"/>
        <v>27.886464373482617</v>
      </c>
      <c r="Q32" s="2">
        <v>108</v>
      </c>
      <c r="R32" s="2">
        <v>111</v>
      </c>
      <c r="S32" s="2">
        <v>109</v>
      </c>
      <c r="T32" s="2">
        <v>108</v>
      </c>
      <c r="U32" s="11">
        <v>111</v>
      </c>
      <c r="V32" s="3">
        <v>105</v>
      </c>
      <c r="W32" s="11">
        <v>86</v>
      </c>
      <c r="X32" s="2">
        <v>90</v>
      </c>
      <c r="Y32" s="2">
        <v>86</v>
      </c>
      <c r="Z32" s="2">
        <v>88</v>
      </c>
      <c r="AA32" s="11">
        <v>91</v>
      </c>
      <c r="AB32" s="3">
        <v>87</v>
      </c>
      <c r="AC32" s="2">
        <f t="shared" si="7"/>
        <v>0.79629629629629628</v>
      </c>
      <c r="AD32" s="2">
        <f t="shared" si="8"/>
        <v>0.81081081081081086</v>
      </c>
      <c r="AE32" s="2">
        <f t="shared" si="9"/>
        <v>0.78899082568807344</v>
      </c>
      <c r="AF32" s="2">
        <f t="shared" si="10"/>
        <v>0.81481481481481477</v>
      </c>
      <c r="AG32" s="2">
        <f t="shared" si="11"/>
        <v>0.81981981981981977</v>
      </c>
      <c r="AH32" s="3">
        <f t="shared" si="12"/>
        <v>0.82857142857142863</v>
      </c>
      <c r="AI32" s="3" t="s">
        <v>717</v>
      </c>
      <c r="AJ32" s="3" t="s">
        <v>718</v>
      </c>
      <c r="AK32" s="5" t="s">
        <v>719</v>
      </c>
      <c r="AL32" s="2" t="s">
        <v>279</v>
      </c>
      <c r="AM32" s="2" t="s">
        <v>295</v>
      </c>
      <c r="AN32" s="2" t="s">
        <v>296</v>
      </c>
      <c r="AO32" s="3"/>
      <c r="AP32" s="2" t="s">
        <v>259</v>
      </c>
      <c r="AQ32" s="2" t="s">
        <v>260</v>
      </c>
      <c r="AR32" s="2" t="s">
        <v>261</v>
      </c>
      <c r="AS32" s="3"/>
      <c r="AT32" s="11" t="s">
        <v>353</v>
      </c>
      <c r="AU32" s="11" t="s">
        <v>354</v>
      </c>
      <c r="AV32" s="11" t="s">
        <v>355</v>
      </c>
      <c r="AW32" s="3"/>
      <c r="AX32" s="11" t="s">
        <v>420</v>
      </c>
      <c r="AY32" s="11" t="s">
        <v>421</v>
      </c>
      <c r="AZ32" s="11" t="s">
        <v>305</v>
      </c>
      <c r="BA32" s="2"/>
      <c r="BB32" s="12" t="s">
        <v>595</v>
      </c>
      <c r="BC32" s="11" t="s">
        <v>596</v>
      </c>
      <c r="BD32" s="11" t="s">
        <v>448</v>
      </c>
      <c r="BF32" s="13" t="s">
        <v>1295</v>
      </c>
      <c r="BG32" s="39" t="s">
        <v>1179</v>
      </c>
      <c r="BH32" s="11" t="s">
        <v>1151</v>
      </c>
      <c r="BI32" s="11" t="s">
        <v>1151</v>
      </c>
      <c r="BJ32" s="11" t="s">
        <v>1151</v>
      </c>
      <c r="BK32" s="11" t="s">
        <v>1224</v>
      </c>
      <c r="BL32" s="11" t="s">
        <v>1151</v>
      </c>
      <c r="BM32" s="11" t="s">
        <v>1225</v>
      </c>
      <c r="BN32" t="s">
        <v>1292</v>
      </c>
      <c r="BO32" s="38">
        <v>2</v>
      </c>
      <c r="BP32" t="s">
        <v>1176</v>
      </c>
      <c r="BQ32">
        <v>4</v>
      </c>
      <c r="BR32" t="s">
        <v>1296</v>
      </c>
    </row>
    <row r="33" spans="1:70" x14ac:dyDescent="0.25">
      <c r="A33" s="2" t="s">
        <v>63</v>
      </c>
      <c r="B33" s="2" t="s">
        <v>126</v>
      </c>
      <c r="C33" s="2">
        <v>33</v>
      </c>
      <c r="D33" s="3">
        <v>1.81</v>
      </c>
      <c r="E33" s="2">
        <v>81.8</v>
      </c>
      <c r="F33" s="11">
        <v>83.1</v>
      </c>
      <c r="G33" s="11">
        <v>83.6</v>
      </c>
      <c r="H33" s="11">
        <v>81.400000000000006</v>
      </c>
      <c r="I33" s="11">
        <v>80.400000000000006</v>
      </c>
      <c r="J33" s="3">
        <v>79.8</v>
      </c>
      <c r="K33" s="2">
        <f t="shared" si="1"/>
        <v>24.968712798754616</v>
      </c>
      <c r="L33" s="2">
        <f t="shared" si="2"/>
        <v>25.365526082842401</v>
      </c>
      <c r="M33" s="2">
        <f t="shared" si="3"/>
        <v>25.518146576722319</v>
      </c>
      <c r="N33" s="2">
        <f t="shared" si="4"/>
        <v>24.846616403650685</v>
      </c>
      <c r="O33" s="2">
        <f t="shared" si="5"/>
        <v>24.541375415890847</v>
      </c>
      <c r="P33" s="3">
        <f t="shared" si="6"/>
        <v>24.358230823234944</v>
      </c>
      <c r="Q33" s="2">
        <v>105</v>
      </c>
      <c r="R33" s="2">
        <v>103</v>
      </c>
      <c r="S33" s="2">
        <v>104</v>
      </c>
      <c r="T33" s="2">
        <v>113</v>
      </c>
      <c r="U33" s="11">
        <v>104</v>
      </c>
      <c r="V33" s="3">
        <v>101</v>
      </c>
      <c r="W33" s="11">
        <v>86</v>
      </c>
      <c r="X33" s="2">
        <v>86</v>
      </c>
      <c r="Y33" s="2">
        <v>89</v>
      </c>
      <c r="Z33" s="2">
        <v>91</v>
      </c>
      <c r="AA33" s="11">
        <v>82</v>
      </c>
      <c r="AB33" s="3">
        <v>82.5</v>
      </c>
      <c r="AC33" s="2">
        <f t="shared" si="7"/>
        <v>0.81904761904761902</v>
      </c>
      <c r="AD33" s="2">
        <f t="shared" si="8"/>
        <v>0.83495145631067957</v>
      </c>
      <c r="AE33" s="2">
        <f t="shared" si="9"/>
        <v>0.85576923076923073</v>
      </c>
      <c r="AF33" s="2">
        <f t="shared" si="10"/>
        <v>0.80530973451327437</v>
      </c>
      <c r="AG33" s="2">
        <f t="shared" si="11"/>
        <v>0.78846153846153844</v>
      </c>
      <c r="AH33" s="3">
        <f t="shared" si="12"/>
        <v>0.81683168316831678</v>
      </c>
      <c r="AI33" s="3" t="s">
        <v>522</v>
      </c>
      <c r="AJ33" s="3" t="s">
        <v>713</v>
      </c>
      <c r="AK33" s="5" t="s">
        <v>641</v>
      </c>
      <c r="AL33" s="2" t="s">
        <v>344</v>
      </c>
      <c r="AM33" s="2" t="s">
        <v>345</v>
      </c>
      <c r="AN33" s="2" t="s">
        <v>346</v>
      </c>
      <c r="AO33" s="3"/>
      <c r="AP33" s="11" t="s">
        <v>381</v>
      </c>
      <c r="AQ33" s="11" t="s">
        <v>382</v>
      </c>
      <c r="AR33" s="11" t="s">
        <v>383</v>
      </c>
      <c r="AS33" s="3"/>
      <c r="AT33" s="11" t="s">
        <v>444</v>
      </c>
      <c r="AU33" s="11" t="s">
        <v>445</v>
      </c>
      <c r="AV33" s="11" t="s">
        <v>446</v>
      </c>
      <c r="AW33" s="3"/>
      <c r="AX33" s="11" t="s">
        <v>513</v>
      </c>
      <c r="AY33" s="11" t="s">
        <v>514</v>
      </c>
      <c r="AZ33" s="11" t="s">
        <v>515</v>
      </c>
      <c r="BA33" s="2"/>
      <c r="BB33" s="12" t="s">
        <v>643</v>
      </c>
      <c r="BC33" s="11" t="s">
        <v>677</v>
      </c>
      <c r="BD33" s="11" t="s">
        <v>323</v>
      </c>
      <c r="BF33" s="13" t="s">
        <v>1295</v>
      </c>
      <c r="BG33" s="39" t="s">
        <v>1179</v>
      </c>
      <c r="BH33" s="11" t="s">
        <v>1151</v>
      </c>
      <c r="BI33" s="11" t="s">
        <v>1151</v>
      </c>
      <c r="BJ33" s="11" t="s">
        <v>1151</v>
      </c>
      <c r="BK33" s="11" t="s">
        <v>1222</v>
      </c>
      <c r="BL33" s="11" t="s">
        <v>1151</v>
      </c>
      <c r="BM33" s="11" t="s">
        <v>1185</v>
      </c>
      <c r="BN33" t="s">
        <v>1153</v>
      </c>
      <c r="BO33" s="38">
        <v>3</v>
      </c>
      <c r="BP33" t="s">
        <v>1175</v>
      </c>
      <c r="BQ33">
        <v>2</v>
      </c>
      <c r="BR33" t="s">
        <v>1296</v>
      </c>
    </row>
    <row r="34" spans="1:70" x14ac:dyDescent="0.25">
      <c r="A34" s="2" t="s">
        <v>64</v>
      </c>
      <c r="B34" s="2" t="s">
        <v>126</v>
      </c>
      <c r="C34" s="2">
        <v>43</v>
      </c>
      <c r="D34" s="3">
        <v>1.7</v>
      </c>
      <c r="E34" s="2">
        <v>80</v>
      </c>
      <c r="F34" s="11">
        <v>80.3</v>
      </c>
      <c r="G34" s="11">
        <v>79.8</v>
      </c>
      <c r="H34" s="11">
        <v>79.900000000000006</v>
      </c>
      <c r="I34" s="11">
        <v>79.599999999999994</v>
      </c>
      <c r="J34" s="3">
        <v>80.2</v>
      </c>
      <c r="K34" s="2">
        <f t="shared" si="1"/>
        <v>27.681660899653981</v>
      </c>
      <c r="L34" s="2">
        <f t="shared" si="2"/>
        <v>27.785467128027683</v>
      </c>
      <c r="M34" s="2">
        <f t="shared" si="3"/>
        <v>27.612456747404845</v>
      </c>
      <c r="N34" s="2">
        <f t="shared" si="4"/>
        <v>27.647058823529417</v>
      </c>
      <c r="O34" s="2">
        <f t="shared" si="5"/>
        <v>27.54325259515571</v>
      </c>
      <c r="P34" s="3">
        <f t="shared" si="6"/>
        <v>27.750865051903119</v>
      </c>
      <c r="Q34" s="18">
        <v>104</v>
      </c>
      <c r="R34" s="18">
        <v>101</v>
      </c>
      <c r="S34" s="2">
        <v>109</v>
      </c>
      <c r="T34" s="2">
        <v>106</v>
      </c>
      <c r="U34" s="11">
        <v>107</v>
      </c>
      <c r="V34" s="3">
        <v>107.5</v>
      </c>
      <c r="W34" s="11">
        <v>87</v>
      </c>
      <c r="X34" s="2">
        <v>89</v>
      </c>
      <c r="Y34" s="2">
        <v>90</v>
      </c>
      <c r="Z34" s="2">
        <v>90</v>
      </c>
      <c r="AA34" s="11">
        <v>91</v>
      </c>
      <c r="AB34" s="3">
        <v>90</v>
      </c>
      <c r="AC34" s="2">
        <f t="shared" si="7"/>
        <v>0.83653846153846156</v>
      </c>
      <c r="AD34" s="2">
        <f t="shared" si="8"/>
        <v>0.88118811881188119</v>
      </c>
      <c r="AE34" s="2">
        <f t="shared" si="9"/>
        <v>0.82568807339449546</v>
      </c>
      <c r="AF34" s="2">
        <f t="shared" si="10"/>
        <v>0.84905660377358494</v>
      </c>
      <c r="AG34" s="2">
        <f t="shared" si="11"/>
        <v>0.85046728971962615</v>
      </c>
      <c r="AH34" s="3">
        <f t="shared" si="12"/>
        <v>0.83720930232558144</v>
      </c>
      <c r="AI34" s="3" t="s">
        <v>796</v>
      </c>
      <c r="AJ34" s="3" t="s">
        <v>797</v>
      </c>
      <c r="AK34" s="5" t="s">
        <v>281</v>
      </c>
      <c r="AL34" s="2" t="s">
        <v>504</v>
      </c>
      <c r="AM34" s="2" t="s">
        <v>509</v>
      </c>
      <c r="AN34" s="2" t="s">
        <v>510</v>
      </c>
      <c r="AO34" s="3"/>
      <c r="AP34" s="11" t="s">
        <v>532</v>
      </c>
      <c r="AQ34" s="11" t="s">
        <v>555</v>
      </c>
      <c r="AR34" s="11" t="s">
        <v>574</v>
      </c>
      <c r="AS34" s="3"/>
      <c r="AT34" s="11" t="s">
        <v>673</v>
      </c>
      <c r="AU34" s="11" t="s">
        <v>674</v>
      </c>
      <c r="AV34" s="11" t="s">
        <v>589</v>
      </c>
      <c r="AW34" s="3"/>
      <c r="AX34" s="11" t="s">
        <v>412</v>
      </c>
      <c r="AY34" s="11" t="s">
        <v>763</v>
      </c>
      <c r="AZ34" s="11" t="s">
        <v>555</v>
      </c>
      <c r="BA34" s="2"/>
      <c r="BB34" s="12" t="s">
        <v>924</v>
      </c>
      <c r="BC34" s="11" t="s">
        <v>925</v>
      </c>
      <c r="BD34" s="11" t="s">
        <v>773</v>
      </c>
      <c r="BF34" s="13" t="s">
        <v>1295</v>
      </c>
      <c r="BG34" s="39" t="s">
        <v>1178</v>
      </c>
      <c r="BH34" s="11" t="s">
        <v>1151</v>
      </c>
      <c r="BI34" s="11" t="s">
        <v>1151</v>
      </c>
      <c r="BJ34" s="11" t="s">
        <v>1151</v>
      </c>
      <c r="BK34" s="11" t="s">
        <v>1151</v>
      </c>
      <c r="BL34" s="11" t="s">
        <v>1151</v>
      </c>
      <c r="BM34" s="11" t="s">
        <v>1151</v>
      </c>
      <c r="BN34" t="s">
        <v>1292</v>
      </c>
      <c r="BO34" s="38">
        <v>3</v>
      </c>
      <c r="BP34" t="s">
        <v>1175</v>
      </c>
      <c r="BQ34">
        <v>4</v>
      </c>
      <c r="BR34" t="s">
        <v>1299</v>
      </c>
    </row>
    <row r="35" spans="1:70" s="24" customFormat="1" x14ac:dyDescent="0.25">
      <c r="D35" s="17"/>
      <c r="E35" s="24">
        <v>70.2</v>
      </c>
      <c r="F35" s="36">
        <v>72.900000000000006</v>
      </c>
      <c r="J35" s="17"/>
      <c r="P35" s="17"/>
      <c r="V35" s="17"/>
      <c r="X35" s="24">
        <v>86</v>
      </c>
      <c r="AB35" s="17"/>
      <c r="AH35" s="17"/>
      <c r="AI35" s="17"/>
      <c r="AJ35" s="17"/>
      <c r="AK35" s="34"/>
      <c r="AO35" s="17"/>
      <c r="AS35" s="17"/>
      <c r="AW35" s="17"/>
      <c r="BB35" s="35"/>
      <c r="BF35" s="35"/>
      <c r="BG35" s="36"/>
      <c r="BH35" s="36"/>
      <c r="BO35" s="43"/>
    </row>
    <row r="36" spans="1:70" x14ac:dyDescent="0.25">
      <c r="A36" s="2" t="s">
        <v>65</v>
      </c>
      <c r="B36" s="2" t="s">
        <v>124</v>
      </c>
      <c r="C36" s="2">
        <v>29</v>
      </c>
      <c r="D36" s="3">
        <v>1.6639999999999999</v>
      </c>
      <c r="E36" s="2">
        <v>55.9</v>
      </c>
      <c r="F36" s="11">
        <v>56.5</v>
      </c>
      <c r="G36" s="11">
        <v>57.5</v>
      </c>
      <c r="H36" s="11">
        <v>55.8</v>
      </c>
      <c r="I36" s="11">
        <v>57</v>
      </c>
      <c r="J36" s="3">
        <v>56.7</v>
      </c>
      <c r="K36" s="2">
        <f t="shared" si="1"/>
        <v>20.18855168269231</v>
      </c>
      <c r="L36" s="2">
        <f t="shared" si="2"/>
        <v>20.405244545118343</v>
      </c>
      <c r="M36" s="2">
        <f t="shared" si="3"/>
        <v>20.766399315828405</v>
      </c>
      <c r="N36" s="2">
        <f t="shared" si="4"/>
        <v>20.152436205621303</v>
      </c>
      <c r="O36" s="2">
        <f t="shared" si="5"/>
        <v>20.585821930473376</v>
      </c>
      <c r="P36" s="3">
        <f t="shared" si="6"/>
        <v>20.477475499260358</v>
      </c>
      <c r="Q36" s="2">
        <v>96</v>
      </c>
      <c r="R36" s="2">
        <v>92.5</v>
      </c>
      <c r="S36" s="2">
        <v>92.5</v>
      </c>
      <c r="T36" s="2">
        <v>93</v>
      </c>
      <c r="U36" s="23">
        <v>96</v>
      </c>
      <c r="V36" s="22">
        <v>94</v>
      </c>
      <c r="W36" s="11">
        <v>70</v>
      </c>
      <c r="X36" s="2">
        <v>69.5</v>
      </c>
      <c r="Y36" s="2">
        <v>68.5</v>
      </c>
      <c r="Z36" s="2">
        <v>67</v>
      </c>
      <c r="AA36" s="11">
        <v>68</v>
      </c>
      <c r="AB36" s="3">
        <v>68</v>
      </c>
      <c r="AC36" s="2">
        <f t="shared" si="7"/>
        <v>0.72916666666666663</v>
      </c>
      <c r="AD36" s="2">
        <f t="shared" si="8"/>
        <v>0.75135135135135134</v>
      </c>
      <c r="AE36" s="2">
        <f t="shared" si="9"/>
        <v>0.74054054054054053</v>
      </c>
      <c r="AF36" s="2">
        <f t="shared" si="10"/>
        <v>0.72043010752688175</v>
      </c>
      <c r="AG36" s="2">
        <f t="shared" si="11"/>
        <v>0.70833333333333337</v>
      </c>
      <c r="AH36" s="3">
        <f t="shared" si="12"/>
        <v>0.72340425531914898</v>
      </c>
      <c r="AI36" s="3" t="s">
        <v>788</v>
      </c>
      <c r="AJ36" s="3" t="s">
        <v>735</v>
      </c>
      <c r="AK36" s="5" t="s">
        <v>798</v>
      </c>
      <c r="AL36" s="2" t="s">
        <v>322</v>
      </c>
      <c r="AM36" s="2" t="s">
        <v>323</v>
      </c>
      <c r="AN36" s="2" t="s">
        <v>324</v>
      </c>
      <c r="AO36" s="3"/>
      <c r="AP36" s="11" t="s">
        <v>365</v>
      </c>
      <c r="AQ36" s="11" t="s">
        <v>366</v>
      </c>
      <c r="AR36" s="11" t="s">
        <v>367</v>
      </c>
      <c r="AS36" s="3"/>
      <c r="AT36" s="11" t="s">
        <v>556</v>
      </c>
      <c r="AU36" s="11" t="s">
        <v>366</v>
      </c>
      <c r="AV36" s="11" t="s">
        <v>557</v>
      </c>
      <c r="AW36" s="3"/>
      <c r="AX36" s="11" t="s">
        <v>613</v>
      </c>
      <c r="AY36" s="11" t="s">
        <v>681</v>
      </c>
      <c r="AZ36" s="11" t="s">
        <v>635</v>
      </c>
      <c r="BA36" s="2"/>
      <c r="BB36" s="12" t="s">
        <v>311</v>
      </c>
      <c r="BC36" s="2" t="s">
        <v>473</v>
      </c>
      <c r="BD36" s="2" t="s">
        <v>570</v>
      </c>
      <c r="BF36" s="13" t="s">
        <v>1295</v>
      </c>
      <c r="BG36" s="39" t="s">
        <v>1180</v>
      </c>
      <c r="BH36" s="11" t="s">
        <v>1151</v>
      </c>
      <c r="BI36" s="11" t="s">
        <v>1151</v>
      </c>
      <c r="BJ36" s="11" t="s">
        <v>1151</v>
      </c>
      <c r="BK36" s="11" t="s">
        <v>1286</v>
      </c>
      <c r="BL36" s="11" t="s">
        <v>1151</v>
      </c>
      <c r="BM36" s="11" t="s">
        <v>1151</v>
      </c>
      <c r="BN36" t="s">
        <v>1154</v>
      </c>
      <c r="BO36" s="38">
        <v>2</v>
      </c>
      <c r="BP36" t="s">
        <v>1175</v>
      </c>
      <c r="BQ36">
        <v>6</v>
      </c>
      <c r="BR36" t="s">
        <v>1296</v>
      </c>
    </row>
    <row r="37" spans="1:70" x14ac:dyDescent="0.25">
      <c r="A37" s="2" t="s">
        <v>66</v>
      </c>
      <c r="B37" s="2" t="s">
        <v>124</v>
      </c>
      <c r="C37" s="2">
        <v>62</v>
      </c>
      <c r="D37" s="3">
        <v>1.698</v>
      </c>
      <c r="E37" s="2">
        <v>78.2</v>
      </c>
      <c r="F37" s="11">
        <v>76.7</v>
      </c>
      <c r="G37" s="11">
        <v>76.7</v>
      </c>
      <c r="H37" s="11">
        <v>76.5</v>
      </c>
      <c r="I37" s="11">
        <v>77</v>
      </c>
      <c r="J37" s="3">
        <v>76.599999999999994</v>
      </c>
      <c r="K37" s="2">
        <f t="shared" si="1"/>
        <v>27.122603880960213</v>
      </c>
      <c r="L37" s="2">
        <f t="shared" si="2"/>
        <v>26.602349330813919</v>
      </c>
      <c r="M37" s="2">
        <f t="shared" si="3"/>
        <v>26.602349330813919</v>
      </c>
      <c r="N37" s="2">
        <f t="shared" si="4"/>
        <v>26.532982057461076</v>
      </c>
      <c r="O37" s="2">
        <f t="shared" si="5"/>
        <v>26.706400240843177</v>
      </c>
      <c r="P37" s="3">
        <f t="shared" si="6"/>
        <v>26.567665694137496</v>
      </c>
      <c r="Q37" s="2">
        <v>114</v>
      </c>
      <c r="R37" s="2">
        <v>108.5</v>
      </c>
      <c r="S37" s="2">
        <v>108</v>
      </c>
      <c r="T37" s="2">
        <v>112</v>
      </c>
      <c r="U37" s="11">
        <v>111</v>
      </c>
      <c r="V37" s="3">
        <v>106</v>
      </c>
      <c r="W37" s="11">
        <v>89</v>
      </c>
      <c r="X37" s="2">
        <v>84.5</v>
      </c>
      <c r="Y37" s="2">
        <v>81</v>
      </c>
      <c r="Z37" s="2">
        <v>87</v>
      </c>
      <c r="AA37" s="11">
        <v>86</v>
      </c>
      <c r="AB37" s="3">
        <v>79</v>
      </c>
      <c r="AC37" s="2">
        <f t="shared" si="7"/>
        <v>0.7807017543859649</v>
      </c>
      <c r="AD37" s="2">
        <f t="shared" si="8"/>
        <v>0.77880184331797231</v>
      </c>
      <c r="AE37" s="2">
        <f t="shared" si="9"/>
        <v>0.75</v>
      </c>
      <c r="AF37" s="2">
        <f t="shared" si="10"/>
        <v>0.7767857142857143</v>
      </c>
      <c r="AG37" s="2">
        <f t="shared" si="11"/>
        <v>0.77477477477477474</v>
      </c>
      <c r="AH37" s="3">
        <f t="shared" si="12"/>
        <v>0.74528301886792447</v>
      </c>
      <c r="AI37" s="3" t="s">
        <v>799</v>
      </c>
      <c r="AJ37" s="3" t="s">
        <v>800</v>
      </c>
      <c r="AK37" s="5" t="s">
        <v>801</v>
      </c>
      <c r="AL37" s="2" t="s">
        <v>250</v>
      </c>
      <c r="AM37" s="2" t="s">
        <v>251</v>
      </c>
      <c r="AN37" s="2" t="s">
        <v>252</v>
      </c>
      <c r="AO37" s="3"/>
      <c r="AP37" s="11" t="s">
        <v>368</v>
      </c>
      <c r="AQ37" s="11" t="s">
        <v>346</v>
      </c>
      <c r="AR37" s="11" t="s">
        <v>256</v>
      </c>
      <c r="AS37" s="3"/>
      <c r="AT37" s="11" t="s">
        <v>431</v>
      </c>
      <c r="AU37" s="11" t="s">
        <v>432</v>
      </c>
      <c r="AV37" s="11" t="s">
        <v>433</v>
      </c>
      <c r="AW37" s="3"/>
      <c r="AX37" s="11" t="s">
        <v>502</v>
      </c>
      <c r="AY37" s="11" t="s">
        <v>416</v>
      </c>
      <c r="AZ37" s="11" t="s">
        <v>503</v>
      </c>
      <c r="BA37" s="2"/>
      <c r="BB37" s="12" t="s">
        <v>657</v>
      </c>
      <c r="BC37" s="11" t="s">
        <v>658</v>
      </c>
      <c r="BD37" s="11" t="s">
        <v>295</v>
      </c>
      <c r="BF37" s="13" t="s">
        <v>1295</v>
      </c>
      <c r="BG37" s="39" t="s">
        <v>1179</v>
      </c>
      <c r="BH37" s="11" t="s">
        <v>1151</v>
      </c>
      <c r="BI37" s="11" t="s">
        <v>1151</v>
      </c>
      <c r="BJ37" s="11" t="s">
        <v>1243</v>
      </c>
      <c r="BK37" s="11" t="s">
        <v>1151</v>
      </c>
      <c r="BL37" s="11" t="s">
        <v>1151</v>
      </c>
      <c r="BM37" s="11" t="s">
        <v>1185</v>
      </c>
      <c r="BN37" t="s">
        <v>1154</v>
      </c>
      <c r="BO37" s="38">
        <v>3</v>
      </c>
      <c r="BP37" t="s">
        <v>1175</v>
      </c>
      <c r="BQ37">
        <v>4</v>
      </c>
      <c r="BR37" t="s">
        <v>1296</v>
      </c>
    </row>
    <row r="38" spans="1:70" x14ac:dyDescent="0.25">
      <c r="A38" s="2" t="s">
        <v>67</v>
      </c>
      <c r="B38" s="2" t="s">
        <v>124</v>
      </c>
      <c r="C38" s="2">
        <v>30</v>
      </c>
      <c r="D38" s="3">
        <v>1.8879999999999999</v>
      </c>
      <c r="E38" s="2">
        <v>85.7</v>
      </c>
      <c r="F38" s="11">
        <v>86</v>
      </c>
      <c r="G38" s="11">
        <v>88.3</v>
      </c>
      <c r="H38" s="11">
        <v>87</v>
      </c>
      <c r="I38" s="11">
        <v>86.3</v>
      </c>
      <c r="J38" s="3">
        <v>88.6</v>
      </c>
      <c r="K38" s="2">
        <f t="shared" si="1"/>
        <v>24.04234594943982</v>
      </c>
      <c r="L38" s="2">
        <f t="shared" si="2"/>
        <v>24.126508187302502</v>
      </c>
      <c r="M38" s="2">
        <f t="shared" si="3"/>
        <v>24.771752010916405</v>
      </c>
      <c r="N38" s="2">
        <f t="shared" si="4"/>
        <v>24.407048980178111</v>
      </c>
      <c r="O38" s="2">
        <f t="shared" si="5"/>
        <v>24.210670425165183</v>
      </c>
      <c r="P38" s="3">
        <f t="shared" si="6"/>
        <v>24.855914248779087</v>
      </c>
      <c r="Q38" s="2">
        <v>107</v>
      </c>
      <c r="R38" s="2">
        <v>104</v>
      </c>
      <c r="S38" s="18">
        <v>101</v>
      </c>
      <c r="T38" s="2">
        <v>104</v>
      </c>
      <c r="U38" s="11">
        <v>106</v>
      </c>
      <c r="V38" s="25">
        <v>101</v>
      </c>
      <c r="W38" s="11">
        <v>92</v>
      </c>
      <c r="X38" s="2">
        <v>87</v>
      </c>
      <c r="Y38" s="2">
        <v>87</v>
      </c>
      <c r="Z38" s="2">
        <v>94.5</v>
      </c>
      <c r="AA38" s="11">
        <v>93</v>
      </c>
      <c r="AB38" s="3">
        <v>96</v>
      </c>
      <c r="AC38" s="2">
        <f t="shared" si="7"/>
        <v>0.85981308411214952</v>
      </c>
      <c r="AD38" s="2">
        <f t="shared" si="8"/>
        <v>0.83653846153846156</v>
      </c>
      <c r="AE38" s="2">
        <f t="shared" si="9"/>
        <v>0.86138613861386137</v>
      </c>
      <c r="AF38" s="2">
        <f t="shared" si="10"/>
        <v>0.90865384615384615</v>
      </c>
      <c r="AG38" s="2">
        <f t="shared" si="11"/>
        <v>0.87735849056603776</v>
      </c>
      <c r="AH38" s="3">
        <f t="shared" si="12"/>
        <v>0.95049504950495045</v>
      </c>
      <c r="AI38" s="3" t="s">
        <v>494</v>
      </c>
      <c r="AJ38" s="3" t="s">
        <v>261</v>
      </c>
      <c r="AK38" s="5" t="s">
        <v>355</v>
      </c>
      <c r="AL38" s="2" t="s">
        <v>325</v>
      </c>
      <c r="AM38" s="2" t="s">
        <v>326</v>
      </c>
      <c r="AN38" s="2" t="s">
        <v>327</v>
      </c>
      <c r="AO38" s="3"/>
      <c r="AP38" s="11" t="s">
        <v>371</v>
      </c>
      <c r="AQ38" s="11" t="s">
        <v>372</v>
      </c>
      <c r="AR38" s="11" t="s">
        <v>369</v>
      </c>
      <c r="AS38" s="3"/>
      <c r="AT38" s="11" t="s">
        <v>296</v>
      </c>
      <c r="AU38" s="11" t="s">
        <v>434</v>
      </c>
      <c r="AV38" s="11" t="s">
        <v>435</v>
      </c>
      <c r="AW38" s="3"/>
      <c r="AX38" s="11" t="s">
        <v>507</v>
      </c>
      <c r="AY38" s="11" t="s">
        <v>327</v>
      </c>
      <c r="AZ38" s="11" t="s">
        <v>508</v>
      </c>
      <c r="BA38" s="2"/>
      <c r="BB38" s="12" t="s">
        <v>663</v>
      </c>
      <c r="BC38" s="11" t="s">
        <v>664</v>
      </c>
      <c r="BD38" s="11" t="s">
        <v>554</v>
      </c>
      <c r="BF38" s="13" t="s">
        <v>1295</v>
      </c>
      <c r="BG38" s="39" t="s">
        <v>1178</v>
      </c>
      <c r="BH38" s="11" t="s">
        <v>1151</v>
      </c>
      <c r="BI38" s="11" t="s">
        <v>1151</v>
      </c>
      <c r="BJ38" s="11" t="s">
        <v>1151</v>
      </c>
      <c r="BK38" s="11" t="s">
        <v>1221</v>
      </c>
      <c r="BL38" s="11" t="s">
        <v>1151</v>
      </c>
      <c r="BM38" s="11" t="s">
        <v>1151</v>
      </c>
      <c r="BN38" t="s">
        <v>1292</v>
      </c>
      <c r="BO38" s="38">
        <v>2</v>
      </c>
      <c r="BP38" t="s">
        <v>1175</v>
      </c>
      <c r="BQ38" t="s">
        <v>1149</v>
      </c>
      <c r="BR38" t="s">
        <v>1149</v>
      </c>
    </row>
    <row r="39" spans="1:70" s="24" customFormat="1" x14ac:dyDescent="0.25">
      <c r="D39" s="17"/>
      <c r="F39" s="36"/>
      <c r="J39" s="17"/>
      <c r="P39" s="17"/>
      <c r="V39" s="17"/>
      <c r="W39" s="24">
        <v>80</v>
      </c>
      <c r="X39" s="24">
        <v>105</v>
      </c>
      <c r="AB39" s="17"/>
      <c r="AH39" s="17"/>
      <c r="AI39" s="17"/>
      <c r="AJ39" s="17"/>
      <c r="AK39" s="34"/>
      <c r="AO39" s="17"/>
      <c r="AS39" s="17"/>
      <c r="AW39" s="17"/>
      <c r="BB39" s="35"/>
      <c r="BF39" s="35"/>
      <c r="BG39" s="36"/>
      <c r="BH39" s="36"/>
      <c r="BO39" s="43"/>
    </row>
    <row r="40" spans="1:70" x14ac:dyDescent="0.25">
      <c r="A40" s="2" t="s">
        <v>68</v>
      </c>
      <c r="B40" s="2" t="s">
        <v>126</v>
      </c>
      <c r="C40" s="2">
        <v>32</v>
      </c>
      <c r="D40" s="3">
        <v>1.794</v>
      </c>
      <c r="E40" s="2">
        <v>60.9</v>
      </c>
      <c r="F40" s="11">
        <v>59.7</v>
      </c>
      <c r="G40" s="11">
        <v>60.3</v>
      </c>
      <c r="H40" s="11">
        <v>59.7</v>
      </c>
      <c r="I40" s="11">
        <v>59.7</v>
      </c>
      <c r="J40" s="3">
        <v>61.6</v>
      </c>
      <c r="K40" s="2">
        <f t="shared" si="1"/>
        <v>18.922234277767213</v>
      </c>
      <c r="L40" s="2">
        <f t="shared" si="2"/>
        <v>18.549382370816137</v>
      </c>
      <c r="M40" s="2">
        <f t="shared" si="3"/>
        <v>18.735808324291675</v>
      </c>
      <c r="N40" s="2">
        <f t="shared" si="4"/>
        <v>18.549382370816137</v>
      </c>
      <c r="O40" s="2">
        <f t="shared" si="5"/>
        <v>18.549382370816137</v>
      </c>
      <c r="P40" s="3">
        <f t="shared" si="6"/>
        <v>19.139731223488678</v>
      </c>
      <c r="Q40" s="2">
        <v>96</v>
      </c>
      <c r="R40" s="2">
        <v>94</v>
      </c>
      <c r="S40" s="2">
        <v>95</v>
      </c>
      <c r="T40" s="2">
        <v>93</v>
      </c>
      <c r="U40" s="11">
        <v>94.5</v>
      </c>
      <c r="V40" s="3">
        <v>95</v>
      </c>
      <c r="W40" s="11">
        <v>78</v>
      </c>
      <c r="X40" s="2">
        <v>72</v>
      </c>
      <c r="Y40" s="2">
        <v>75</v>
      </c>
      <c r="Z40" s="2">
        <v>71</v>
      </c>
      <c r="AA40" s="11">
        <v>70.5</v>
      </c>
      <c r="AB40" s="3">
        <v>71</v>
      </c>
      <c r="AC40" s="2">
        <f t="shared" si="7"/>
        <v>0.8125</v>
      </c>
      <c r="AD40" s="2">
        <f t="shared" si="8"/>
        <v>0.76595744680851063</v>
      </c>
      <c r="AE40" s="2">
        <f t="shared" si="9"/>
        <v>0.78947368421052633</v>
      </c>
      <c r="AF40" s="2">
        <f t="shared" si="10"/>
        <v>0.76344086021505375</v>
      </c>
      <c r="AG40" s="2">
        <f t="shared" si="11"/>
        <v>0.74603174603174605</v>
      </c>
      <c r="AH40" s="3">
        <f t="shared" si="12"/>
        <v>0.74736842105263157</v>
      </c>
      <c r="AI40" s="3" t="s">
        <v>295</v>
      </c>
      <c r="AJ40" s="3" t="s">
        <v>778</v>
      </c>
      <c r="AK40" s="5" t="s">
        <v>802</v>
      </c>
      <c r="AL40" s="2" t="s">
        <v>394</v>
      </c>
      <c r="AM40" s="2" t="s">
        <v>395</v>
      </c>
      <c r="AN40" s="2" t="s">
        <v>396</v>
      </c>
      <c r="AO40" s="3"/>
      <c r="AP40" s="11" t="s">
        <v>472</v>
      </c>
      <c r="AQ40" s="11" t="s">
        <v>473</v>
      </c>
      <c r="AR40" s="11" t="s">
        <v>474</v>
      </c>
      <c r="AS40" s="3"/>
      <c r="AT40" s="11" t="s">
        <v>299</v>
      </c>
      <c r="AU40" s="11" t="s">
        <v>518</v>
      </c>
      <c r="AV40" s="11" t="s">
        <v>302</v>
      </c>
      <c r="AW40" s="3"/>
      <c r="AX40" s="11" t="s">
        <v>386</v>
      </c>
      <c r="AY40" s="11" t="s">
        <v>599</v>
      </c>
      <c r="AZ40" s="11" t="s">
        <v>534</v>
      </c>
      <c r="BA40" s="2"/>
      <c r="BB40" s="12" t="s">
        <v>777</v>
      </c>
      <c r="BC40" s="11" t="s">
        <v>778</v>
      </c>
      <c r="BD40" s="11" t="s">
        <v>241</v>
      </c>
      <c r="BF40" s="13" t="s">
        <v>1295</v>
      </c>
      <c r="BG40" s="39" t="s">
        <v>1178</v>
      </c>
      <c r="BH40" s="11" t="s">
        <v>1151</v>
      </c>
      <c r="BI40" s="11" t="s">
        <v>1151</v>
      </c>
      <c r="BJ40" s="11" t="s">
        <v>1151</v>
      </c>
      <c r="BK40" s="11" t="s">
        <v>1151</v>
      </c>
      <c r="BL40" s="11" t="s">
        <v>1151</v>
      </c>
      <c r="BM40" s="11" t="s">
        <v>1151</v>
      </c>
      <c r="BN40" t="s">
        <v>1292</v>
      </c>
      <c r="BO40" s="38">
        <v>2</v>
      </c>
      <c r="BP40" t="s">
        <v>1175</v>
      </c>
      <c r="BQ40">
        <v>3</v>
      </c>
      <c r="BR40" t="s">
        <v>1299</v>
      </c>
    </row>
    <row r="41" spans="1:70" x14ac:dyDescent="0.25">
      <c r="A41" s="2" t="s">
        <v>69</v>
      </c>
      <c r="B41" s="2" t="s">
        <v>126</v>
      </c>
      <c r="C41" s="2">
        <v>25</v>
      </c>
      <c r="D41" s="3">
        <v>1.8109999999999999</v>
      </c>
      <c r="E41" s="2">
        <v>78.400000000000006</v>
      </c>
      <c r="F41" s="11">
        <v>78.900000000000006</v>
      </c>
      <c r="G41" s="11">
        <v>79.599999999999994</v>
      </c>
      <c r="H41" s="11">
        <v>79.8</v>
      </c>
      <c r="I41" s="11">
        <v>78.400000000000006</v>
      </c>
      <c r="J41" s="3">
        <v>78.3</v>
      </c>
      <c r="K41" s="2">
        <f t="shared" si="1"/>
        <v>23.904472362130807</v>
      </c>
      <c r="L41" s="2">
        <f t="shared" si="2"/>
        <v>24.05692435423623</v>
      </c>
      <c r="M41" s="2">
        <f t="shared" si="3"/>
        <v>24.270357143183826</v>
      </c>
      <c r="N41" s="2">
        <f t="shared" si="4"/>
        <v>24.331337940025996</v>
      </c>
      <c r="O41" s="2">
        <f t="shared" si="5"/>
        <v>23.904472362130807</v>
      </c>
      <c r="P41" s="3">
        <f t="shared" si="6"/>
        <v>23.873981963709717</v>
      </c>
      <c r="Q41" s="2">
        <v>100</v>
      </c>
      <c r="R41" s="2">
        <v>101</v>
      </c>
      <c r="S41" s="2">
        <v>102.5</v>
      </c>
      <c r="T41" s="2">
        <v>101</v>
      </c>
      <c r="U41" s="11">
        <v>100.5</v>
      </c>
      <c r="V41" s="3">
        <v>105</v>
      </c>
      <c r="W41" s="11">
        <v>83</v>
      </c>
      <c r="X41" s="2">
        <v>85</v>
      </c>
      <c r="Y41" s="2">
        <v>82</v>
      </c>
      <c r="Z41" s="2">
        <v>81</v>
      </c>
      <c r="AA41" s="11">
        <v>80.5</v>
      </c>
      <c r="AB41" s="3">
        <v>81</v>
      </c>
      <c r="AC41" s="2">
        <f t="shared" si="7"/>
        <v>0.83</v>
      </c>
      <c r="AD41" s="2">
        <f t="shared" si="8"/>
        <v>0.84158415841584155</v>
      </c>
      <c r="AE41" s="2">
        <f t="shared" si="9"/>
        <v>0.8</v>
      </c>
      <c r="AF41" s="2">
        <f t="shared" si="10"/>
        <v>0.80198019801980203</v>
      </c>
      <c r="AG41" s="2">
        <f t="shared" si="11"/>
        <v>0.80099502487562191</v>
      </c>
      <c r="AH41" s="3">
        <f t="shared" si="12"/>
        <v>0.77142857142857146</v>
      </c>
      <c r="AI41" s="3" t="s">
        <v>803</v>
      </c>
      <c r="AJ41" s="3" t="s">
        <v>804</v>
      </c>
      <c r="AK41" s="5" t="s">
        <v>330</v>
      </c>
      <c r="AL41" s="2" t="s">
        <v>414</v>
      </c>
      <c r="AM41" s="2" t="s">
        <v>415</v>
      </c>
      <c r="AN41" s="2" t="s">
        <v>277</v>
      </c>
      <c r="AO41" s="3"/>
      <c r="AP41" s="11" t="s">
        <v>458</v>
      </c>
      <c r="AQ41" s="11" t="s">
        <v>422</v>
      </c>
      <c r="AR41" s="11" t="s">
        <v>449</v>
      </c>
      <c r="AS41" s="3"/>
      <c r="AT41" s="11" t="s">
        <v>416</v>
      </c>
      <c r="AU41" s="11" t="s">
        <v>436</v>
      </c>
      <c r="AV41" s="11" t="s">
        <v>447</v>
      </c>
      <c r="AW41" s="3"/>
      <c r="AX41" s="11" t="s">
        <v>555</v>
      </c>
      <c r="AY41" s="11" t="s">
        <v>626</v>
      </c>
      <c r="AZ41" s="11" t="s">
        <v>242</v>
      </c>
      <c r="BA41" s="2"/>
      <c r="BB41" s="12" t="s">
        <v>397</v>
      </c>
      <c r="BC41" s="11" t="s">
        <v>842</v>
      </c>
      <c r="BD41" s="11" t="s">
        <v>843</v>
      </c>
      <c r="BF41" s="13" t="s">
        <v>1147</v>
      </c>
      <c r="BG41" s="39" t="s">
        <v>1178</v>
      </c>
      <c r="BH41" s="11" t="s">
        <v>1151</v>
      </c>
      <c r="BI41" s="11" t="s">
        <v>1151</v>
      </c>
      <c r="BJ41" s="11" t="s">
        <v>1151</v>
      </c>
      <c r="BK41" s="11" t="s">
        <v>1151</v>
      </c>
      <c r="BL41" s="11" t="s">
        <v>1151</v>
      </c>
      <c r="BM41" s="11" t="s">
        <v>1151</v>
      </c>
      <c r="BN41" t="s">
        <v>1284</v>
      </c>
      <c r="BO41" s="38">
        <v>1</v>
      </c>
      <c r="BP41" t="s">
        <v>1175</v>
      </c>
      <c r="BQ41">
        <v>4</v>
      </c>
      <c r="BR41" t="s">
        <v>1299</v>
      </c>
    </row>
    <row r="42" spans="1:70" s="18" customFormat="1" x14ac:dyDescent="0.25">
      <c r="A42" s="18" t="s">
        <v>70</v>
      </c>
      <c r="B42" s="18" t="s">
        <v>126</v>
      </c>
      <c r="C42" s="18">
        <v>35</v>
      </c>
      <c r="D42" s="25">
        <v>1.8420000000000001</v>
      </c>
      <c r="E42" s="18">
        <v>75.3</v>
      </c>
      <c r="F42" s="21">
        <v>75.5</v>
      </c>
      <c r="G42" s="21">
        <v>75.400000000000006</v>
      </c>
      <c r="H42" s="21">
        <v>73.900000000000006</v>
      </c>
      <c r="J42" s="25"/>
      <c r="K42" s="18">
        <f t="shared" si="1"/>
        <v>22.192985248296178</v>
      </c>
      <c r="L42" s="18">
        <f t="shared" si="2"/>
        <v>22.251930760243845</v>
      </c>
      <c r="M42" s="18">
        <f t="shared" si="3"/>
        <v>22.222458004270013</v>
      </c>
      <c r="N42" s="18">
        <f t="shared" si="4"/>
        <v>21.78036666466252</v>
      </c>
      <c r="O42" s="45"/>
      <c r="P42" s="46"/>
      <c r="Q42" s="18">
        <v>95.5</v>
      </c>
      <c r="R42" s="18">
        <v>98</v>
      </c>
      <c r="S42" s="18">
        <v>96</v>
      </c>
      <c r="T42" s="18">
        <v>96</v>
      </c>
      <c r="V42" s="25"/>
      <c r="W42" s="21">
        <v>83</v>
      </c>
      <c r="X42" s="18">
        <v>82</v>
      </c>
      <c r="Y42" s="18">
        <v>85.5</v>
      </c>
      <c r="Z42" s="18">
        <v>78</v>
      </c>
      <c r="AB42" s="25"/>
      <c r="AC42" s="18">
        <f t="shared" si="7"/>
        <v>0.86910994764397909</v>
      </c>
      <c r="AD42" s="18">
        <f t="shared" si="8"/>
        <v>0.83673469387755106</v>
      </c>
      <c r="AE42" s="18">
        <f t="shared" si="9"/>
        <v>0.890625</v>
      </c>
      <c r="AF42" s="18">
        <f t="shared" si="10"/>
        <v>0.8125</v>
      </c>
      <c r="AH42" s="25"/>
      <c r="AI42" s="25" t="s">
        <v>805</v>
      </c>
      <c r="AJ42" s="25" t="s">
        <v>806</v>
      </c>
      <c r="AK42" s="32" t="s">
        <v>807</v>
      </c>
      <c r="AL42" s="18" t="s">
        <v>300</v>
      </c>
      <c r="AM42" s="18" t="s">
        <v>301</v>
      </c>
      <c r="AN42" s="18" t="s">
        <v>302</v>
      </c>
      <c r="AO42" s="25"/>
      <c r="AP42" s="21" t="s">
        <v>291</v>
      </c>
      <c r="AQ42" s="21" t="s">
        <v>491</v>
      </c>
      <c r="AR42" s="21" t="s">
        <v>492</v>
      </c>
      <c r="AS42" s="25"/>
      <c r="AT42" s="21" t="s">
        <v>536</v>
      </c>
      <c r="AU42" s="21" t="s">
        <v>537</v>
      </c>
      <c r="AV42" s="21" t="s">
        <v>538</v>
      </c>
      <c r="AW42" s="25"/>
      <c r="BB42" s="33"/>
      <c r="BF42" s="33" t="s">
        <v>1147</v>
      </c>
      <c r="BG42" s="21" t="s">
        <v>1178</v>
      </c>
      <c r="BH42" s="21" t="s">
        <v>1151</v>
      </c>
      <c r="BI42" s="18" t="s">
        <v>1151</v>
      </c>
      <c r="BJ42" s="18" t="s">
        <v>1151</v>
      </c>
      <c r="BK42" s="18" t="s">
        <v>1151</v>
      </c>
      <c r="BL42" s="18" t="s">
        <v>1151</v>
      </c>
      <c r="BM42" s="18" t="s">
        <v>1151</v>
      </c>
      <c r="BN42" s="18" t="s">
        <v>1292</v>
      </c>
      <c r="BO42" s="42">
        <v>1</v>
      </c>
      <c r="BP42" s="18" t="s">
        <v>1149</v>
      </c>
      <c r="BQ42" s="18">
        <v>4</v>
      </c>
      <c r="BR42" s="18" t="s">
        <v>1296</v>
      </c>
    </row>
    <row r="43" spans="1:70" x14ac:dyDescent="0.25">
      <c r="A43" s="2" t="s">
        <v>71</v>
      </c>
      <c r="B43" s="2" t="s">
        <v>124</v>
      </c>
      <c r="C43" s="2">
        <v>23</v>
      </c>
      <c r="D43" s="3">
        <v>1.667</v>
      </c>
      <c r="E43" s="2">
        <v>55</v>
      </c>
      <c r="F43" s="11">
        <v>54.6</v>
      </c>
      <c r="G43" s="11">
        <v>54.7</v>
      </c>
      <c r="H43" s="11">
        <v>55.8</v>
      </c>
      <c r="I43" s="11">
        <v>54.1</v>
      </c>
      <c r="J43" s="3">
        <v>55</v>
      </c>
      <c r="K43" s="2">
        <f t="shared" si="1"/>
        <v>19.792082375366558</v>
      </c>
      <c r="L43" s="2">
        <f t="shared" si="2"/>
        <v>19.648139958091168</v>
      </c>
      <c r="M43" s="2">
        <f t="shared" si="3"/>
        <v>19.684125562410014</v>
      </c>
      <c r="N43" s="2">
        <f t="shared" si="4"/>
        <v>20.079967209917346</v>
      </c>
      <c r="O43" s="2">
        <f t="shared" si="5"/>
        <v>19.468211936496925</v>
      </c>
      <c r="P43" s="3">
        <f t="shared" si="6"/>
        <v>19.792082375366558</v>
      </c>
      <c r="Q43" s="18">
        <v>97</v>
      </c>
      <c r="R43" s="2">
        <v>86</v>
      </c>
      <c r="S43" s="18">
        <v>82</v>
      </c>
      <c r="T43" s="2">
        <v>91</v>
      </c>
      <c r="U43" s="20">
        <v>92</v>
      </c>
      <c r="V43" s="3">
        <v>89</v>
      </c>
      <c r="W43" s="21">
        <v>73</v>
      </c>
      <c r="X43" s="2">
        <v>64</v>
      </c>
      <c r="Y43" s="2">
        <v>61</v>
      </c>
      <c r="Z43" s="2">
        <v>65.5</v>
      </c>
      <c r="AA43" s="11">
        <v>65.5</v>
      </c>
      <c r="AB43" s="3">
        <v>66</v>
      </c>
      <c r="AC43" s="2">
        <f t="shared" si="7"/>
        <v>0.75257731958762886</v>
      </c>
      <c r="AD43" s="2">
        <f t="shared" si="8"/>
        <v>0.7441860465116279</v>
      </c>
      <c r="AE43" s="2">
        <f t="shared" si="9"/>
        <v>0.74390243902439024</v>
      </c>
      <c r="AF43" s="2">
        <f t="shared" si="10"/>
        <v>0.71978021978021978</v>
      </c>
      <c r="AG43" s="2">
        <f t="shared" si="11"/>
        <v>0.71195652173913049</v>
      </c>
      <c r="AH43" s="3">
        <f t="shared" si="12"/>
        <v>0.7415730337078652</v>
      </c>
      <c r="AI43" s="3" t="s">
        <v>808</v>
      </c>
      <c r="AJ43" s="3" t="s">
        <v>795</v>
      </c>
      <c r="AK43" s="5" t="s">
        <v>809</v>
      </c>
      <c r="AL43" s="2" t="s">
        <v>558</v>
      </c>
      <c r="AM43" s="2" t="s">
        <v>559</v>
      </c>
      <c r="AN43" s="2" t="s">
        <v>560</v>
      </c>
      <c r="AO43" s="3"/>
      <c r="AP43" s="11" t="s">
        <v>654</v>
      </c>
      <c r="AQ43" s="11" t="s">
        <v>655</v>
      </c>
      <c r="AR43" s="11" t="s">
        <v>656</v>
      </c>
      <c r="AS43" s="3"/>
      <c r="AT43" s="11" t="s">
        <v>757</v>
      </c>
      <c r="AU43" s="11" t="s">
        <v>758</v>
      </c>
      <c r="AV43" s="11" t="s">
        <v>759</v>
      </c>
      <c r="AW43" s="3"/>
      <c r="AX43" s="11" t="s">
        <v>866</v>
      </c>
      <c r="AY43" s="11" t="s">
        <v>867</v>
      </c>
      <c r="AZ43" s="11" t="s">
        <v>868</v>
      </c>
      <c r="BA43" s="2"/>
      <c r="BB43" s="12" t="s">
        <v>944</v>
      </c>
      <c r="BC43" s="11" t="s">
        <v>945</v>
      </c>
      <c r="BD43" s="11" t="s">
        <v>946</v>
      </c>
      <c r="BF43" s="13" t="s">
        <v>1285</v>
      </c>
      <c r="BG43" s="39" t="s">
        <v>1178</v>
      </c>
      <c r="BH43" s="11" t="s">
        <v>1151</v>
      </c>
      <c r="BI43" s="11" t="s">
        <v>1244</v>
      </c>
      <c r="BJ43" s="11" t="s">
        <v>1151</v>
      </c>
      <c r="BK43" s="11" t="s">
        <v>1245</v>
      </c>
      <c r="BL43" s="11" t="s">
        <v>1151</v>
      </c>
      <c r="BM43" s="11" t="s">
        <v>1151</v>
      </c>
      <c r="BN43" t="s">
        <v>1153</v>
      </c>
      <c r="BO43" s="38">
        <v>0</v>
      </c>
      <c r="BP43" t="s">
        <v>1166</v>
      </c>
      <c r="BQ43" t="s">
        <v>1149</v>
      </c>
      <c r="BR43" t="s">
        <v>1149</v>
      </c>
    </row>
    <row r="44" spans="1:70" x14ac:dyDescent="0.25">
      <c r="A44" s="2" t="s">
        <v>72</v>
      </c>
      <c r="B44" s="2" t="s">
        <v>126</v>
      </c>
      <c r="C44" s="2">
        <v>33</v>
      </c>
      <c r="D44" s="3">
        <v>1.9410000000000001</v>
      </c>
      <c r="E44" s="2">
        <v>102.2</v>
      </c>
      <c r="F44" s="11">
        <v>103.6</v>
      </c>
      <c r="G44" s="11">
        <v>106.5</v>
      </c>
      <c r="H44" s="11">
        <v>102.3</v>
      </c>
      <c r="I44" s="11">
        <v>102</v>
      </c>
      <c r="J44" s="3">
        <v>103.3</v>
      </c>
      <c r="K44" s="2">
        <f t="shared" si="1"/>
        <v>27.126878675698695</v>
      </c>
      <c r="L44" s="2">
        <f t="shared" si="2"/>
        <v>27.498479753447992</v>
      </c>
      <c r="M44" s="2">
        <f t="shared" si="3"/>
        <v>28.268224843071536</v>
      </c>
      <c r="N44" s="2">
        <f t="shared" si="4"/>
        <v>27.153421609823646</v>
      </c>
      <c r="O44" s="2">
        <f t="shared" si="5"/>
        <v>27.073792807448797</v>
      </c>
      <c r="P44" s="3">
        <f t="shared" si="6"/>
        <v>27.418850951073143</v>
      </c>
      <c r="Q44" s="18">
        <v>92</v>
      </c>
      <c r="R44" s="2">
        <v>113</v>
      </c>
      <c r="S44" s="2">
        <v>116</v>
      </c>
      <c r="T44" s="2">
        <v>115</v>
      </c>
      <c r="U44" s="11">
        <v>115</v>
      </c>
      <c r="V44" s="3">
        <v>116</v>
      </c>
      <c r="W44" s="18">
        <v>69</v>
      </c>
      <c r="X44" s="2">
        <v>94</v>
      </c>
      <c r="Y44" s="11">
        <v>96</v>
      </c>
      <c r="Z44" s="2">
        <v>93</v>
      </c>
      <c r="AA44" s="11">
        <v>90.5</v>
      </c>
      <c r="AB44" s="3">
        <v>91</v>
      </c>
      <c r="AC44" s="2">
        <f t="shared" si="7"/>
        <v>0.75</v>
      </c>
      <c r="AD44" s="2">
        <f t="shared" si="8"/>
        <v>0.83185840707964598</v>
      </c>
      <c r="AE44" s="2">
        <f t="shared" si="9"/>
        <v>0.82758620689655171</v>
      </c>
      <c r="AF44" s="2">
        <f t="shared" si="10"/>
        <v>0.80869565217391304</v>
      </c>
      <c r="AG44" s="2">
        <f t="shared" si="11"/>
        <v>0.78695652173913044</v>
      </c>
      <c r="AH44" s="3">
        <f t="shared" si="12"/>
        <v>0.78448275862068961</v>
      </c>
      <c r="AI44" s="3" t="s">
        <v>463</v>
      </c>
      <c r="AJ44" s="3" t="s">
        <v>464</v>
      </c>
      <c r="AK44" s="5" t="s">
        <v>465</v>
      </c>
      <c r="AL44" s="11" t="s">
        <v>493</v>
      </c>
      <c r="AM44" s="11" t="s">
        <v>494</v>
      </c>
      <c r="AN44" s="11" t="s">
        <v>495</v>
      </c>
      <c r="AO44" s="3"/>
      <c r="AP44" s="11" t="s">
        <v>299</v>
      </c>
      <c r="AQ44" s="11" t="s">
        <v>532</v>
      </c>
      <c r="AR44" s="11" t="s">
        <v>649</v>
      </c>
      <c r="AS44" s="3"/>
      <c r="AT44" s="2" t="s">
        <v>641</v>
      </c>
      <c r="AU44" s="2" t="s">
        <v>236</v>
      </c>
      <c r="AV44" s="2" t="s">
        <v>642</v>
      </c>
      <c r="AW44" s="3"/>
      <c r="AX44" s="11" t="s">
        <v>528</v>
      </c>
      <c r="AY44" s="11" t="s">
        <v>258</v>
      </c>
      <c r="AZ44" s="11" t="s">
        <v>342</v>
      </c>
      <c r="BA44" s="2"/>
      <c r="BB44" s="12" t="s">
        <v>628</v>
      </c>
      <c r="BC44" s="11" t="s">
        <v>521</v>
      </c>
      <c r="BD44" s="11" t="s">
        <v>532</v>
      </c>
      <c r="BF44" s="13" t="s">
        <v>1295</v>
      </c>
      <c r="BG44" s="39" t="s">
        <v>1178</v>
      </c>
      <c r="BH44" s="11" t="s">
        <v>1151</v>
      </c>
      <c r="BI44" s="11" t="s">
        <v>1151</v>
      </c>
      <c r="BJ44" s="11" t="s">
        <v>1151</v>
      </c>
      <c r="BK44" s="11" t="s">
        <v>1246</v>
      </c>
      <c r="BL44" s="11" t="s">
        <v>1151</v>
      </c>
      <c r="BM44" s="11" t="s">
        <v>1215</v>
      </c>
      <c r="BN44" t="s">
        <v>1284</v>
      </c>
      <c r="BO44" s="38">
        <v>1</v>
      </c>
      <c r="BP44" t="s">
        <v>1176</v>
      </c>
      <c r="BQ44">
        <v>5</v>
      </c>
      <c r="BR44" t="s">
        <v>1297</v>
      </c>
    </row>
    <row r="45" spans="1:70" x14ac:dyDescent="0.25">
      <c r="A45" s="2" t="s">
        <v>73</v>
      </c>
      <c r="B45" s="2" t="s">
        <v>124</v>
      </c>
      <c r="C45" s="2">
        <v>27</v>
      </c>
      <c r="D45" s="3">
        <v>1.528</v>
      </c>
      <c r="E45" s="2">
        <v>51.7</v>
      </c>
      <c r="F45" s="11">
        <v>51.9</v>
      </c>
      <c r="G45" s="11">
        <v>52.9</v>
      </c>
      <c r="H45" s="11">
        <v>53</v>
      </c>
      <c r="I45" s="11">
        <v>53.8</v>
      </c>
      <c r="J45" s="3">
        <v>52.6</v>
      </c>
      <c r="K45" s="2">
        <f t="shared" si="1"/>
        <v>22.14337600394726</v>
      </c>
      <c r="L45" s="2">
        <f t="shared" si="2"/>
        <v>22.22903703297607</v>
      </c>
      <c r="M45" s="2">
        <f t="shared" si="3"/>
        <v>22.657342178120118</v>
      </c>
      <c r="N45" s="2">
        <f t="shared" si="4"/>
        <v>22.700172692634521</v>
      </c>
      <c r="O45" s="2">
        <f t="shared" si="5"/>
        <v>23.042816808749759</v>
      </c>
      <c r="P45" s="3">
        <f t="shared" si="6"/>
        <v>22.528850634576905</v>
      </c>
      <c r="Q45" s="2">
        <v>90</v>
      </c>
      <c r="R45" s="2">
        <v>89</v>
      </c>
      <c r="S45" s="2">
        <v>88</v>
      </c>
      <c r="T45" s="2">
        <v>90.5</v>
      </c>
      <c r="U45" s="11">
        <v>94</v>
      </c>
      <c r="V45" s="3">
        <v>94</v>
      </c>
      <c r="W45" s="11">
        <v>71</v>
      </c>
      <c r="X45" s="2">
        <v>71</v>
      </c>
      <c r="Y45" s="2">
        <v>67</v>
      </c>
      <c r="Z45" s="2">
        <v>65.5</v>
      </c>
      <c r="AA45" s="11">
        <v>69.5</v>
      </c>
      <c r="AB45" s="3">
        <v>70.5</v>
      </c>
      <c r="AC45" s="2">
        <f t="shared" si="7"/>
        <v>0.78888888888888886</v>
      </c>
      <c r="AD45" s="2">
        <f t="shared" si="8"/>
        <v>0.797752808988764</v>
      </c>
      <c r="AE45" s="2">
        <f t="shared" si="9"/>
        <v>0.76136363636363635</v>
      </c>
      <c r="AF45" s="2">
        <f t="shared" si="10"/>
        <v>0.72375690607734811</v>
      </c>
      <c r="AG45" s="2">
        <f t="shared" si="11"/>
        <v>0.73936170212765961</v>
      </c>
      <c r="AH45" s="3">
        <f t="shared" si="12"/>
        <v>0.75</v>
      </c>
      <c r="AI45" s="3" t="s">
        <v>701</v>
      </c>
      <c r="AJ45" s="3" t="s">
        <v>702</v>
      </c>
      <c r="AK45" s="5" t="s">
        <v>703</v>
      </c>
      <c r="AL45" s="11" t="s">
        <v>292</v>
      </c>
      <c r="AM45" s="11" t="s">
        <v>335</v>
      </c>
      <c r="AN45" s="11" t="s">
        <v>289</v>
      </c>
      <c r="AO45" s="3"/>
      <c r="AP45" s="11" t="s">
        <v>386</v>
      </c>
      <c r="AQ45" s="11" t="s">
        <v>550</v>
      </c>
      <c r="AR45" s="11" t="s">
        <v>551</v>
      </c>
      <c r="AS45" s="3"/>
      <c r="AT45" s="11" t="s">
        <v>653</v>
      </c>
      <c r="AU45" s="11" t="s">
        <v>274</v>
      </c>
      <c r="AV45" s="11" t="s">
        <v>263</v>
      </c>
      <c r="AW45" s="3"/>
      <c r="AX45" s="11" t="s">
        <v>289</v>
      </c>
      <c r="AY45" s="11" t="s">
        <v>340</v>
      </c>
      <c r="AZ45" s="11" t="s">
        <v>756</v>
      </c>
      <c r="BA45" s="2"/>
      <c r="BB45" s="12" t="s">
        <v>333</v>
      </c>
      <c r="BC45" s="11" t="s">
        <v>926</v>
      </c>
      <c r="BD45" s="11" t="s">
        <v>377</v>
      </c>
      <c r="BF45" s="13" t="s">
        <v>1295</v>
      </c>
      <c r="BG45" s="39" t="s">
        <v>1178</v>
      </c>
      <c r="BH45" s="11" t="s">
        <v>1151</v>
      </c>
      <c r="BI45" s="11" t="s">
        <v>1151</v>
      </c>
      <c r="BJ45" s="11" t="s">
        <v>1151</v>
      </c>
      <c r="BK45" s="11" t="s">
        <v>1151</v>
      </c>
      <c r="BL45" s="11" t="s">
        <v>1151</v>
      </c>
      <c r="BM45" s="11" t="s">
        <v>1151</v>
      </c>
      <c r="BN45" t="s">
        <v>1292</v>
      </c>
      <c r="BO45" s="38">
        <v>2</v>
      </c>
      <c r="BP45" t="s">
        <v>1166</v>
      </c>
      <c r="BQ45">
        <v>5</v>
      </c>
      <c r="BR45" t="s">
        <v>1299</v>
      </c>
    </row>
    <row r="46" spans="1:70" x14ac:dyDescent="0.25">
      <c r="A46" s="2" t="s">
        <v>74</v>
      </c>
      <c r="B46" s="2" t="s">
        <v>126</v>
      </c>
      <c r="C46" s="2">
        <v>36</v>
      </c>
      <c r="D46" s="3">
        <v>1.77</v>
      </c>
      <c r="E46" s="2">
        <v>69.3</v>
      </c>
      <c r="F46" s="11">
        <v>67.900000000000006</v>
      </c>
      <c r="G46" s="11">
        <v>67</v>
      </c>
      <c r="H46" s="11">
        <v>67.2</v>
      </c>
      <c r="I46" s="11">
        <v>66.599999999999994</v>
      </c>
      <c r="J46" s="3">
        <v>67</v>
      </c>
      <c r="K46" s="2">
        <f t="shared" si="1"/>
        <v>22.120080436656131</v>
      </c>
      <c r="L46" s="2">
        <f t="shared" si="2"/>
        <v>21.673210124804495</v>
      </c>
      <c r="M46" s="2">
        <f t="shared" si="3"/>
        <v>21.385936352899868</v>
      </c>
      <c r="N46" s="2">
        <f t="shared" si="4"/>
        <v>21.449774968878675</v>
      </c>
      <c r="O46" s="2">
        <f t="shared" si="5"/>
        <v>21.258259120942256</v>
      </c>
      <c r="P46" s="3">
        <f t="shared" si="6"/>
        <v>21.385936352899868</v>
      </c>
      <c r="Q46" s="2">
        <v>99</v>
      </c>
      <c r="R46" s="2">
        <v>98</v>
      </c>
      <c r="S46" s="2">
        <v>97</v>
      </c>
      <c r="T46" s="2">
        <v>96</v>
      </c>
      <c r="U46" s="11">
        <v>98.5</v>
      </c>
      <c r="V46" s="3">
        <v>97</v>
      </c>
      <c r="W46" s="11">
        <v>87</v>
      </c>
      <c r="X46" s="2">
        <v>78</v>
      </c>
      <c r="Y46" s="2">
        <v>73.5</v>
      </c>
      <c r="Z46" s="2">
        <v>75</v>
      </c>
      <c r="AA46" s="11">
        <v>74</v>
      </c>
      <c r="AB46" s="3">
        <v>77.5</v>
      </c>
      <c r="AC46" s="2">
        <f t="shared" si="7"/>
        <v>0.87878787878787878</v>
      </c>
      <c r="AD46" s="2">
        <f t="shared" si="8"/>
        <v>0.79591836734693877</v>
      </c>
      <c r="AE46" s="2">
        <f t="shared" si="9"/>
        <v>0.75773195876288657</v>
      </c>
      <c r="AF46" s="2">
        <f t="shared" si="10"/>
        <v>0.78125</v>
      </c>
      <c r="AG46" s="2">
        <f t="shared" si="11"/>
        <v>0.75126903553299496</v>
      </c>
      <c r="AH46" s="3">
        <f t="shared" si="12"/>
        <v>0.7989690721649485</v>
      </c>
      <c r="AI46" s="3" t="s">
        <v>694</v>
      </c>
      <c r="AJ46" s="3" t="s">
        <v>680</v>
      </c>
      <c r="AK46" s="5" t="s">
        <v>700</v>
      </c>
      <c r="AL46" s="11" t="s">
        <v>499</v>
      </c>
      <c r="AM46" s="11" t="s">
        <v>500</v>
      </c>
      <c r="AN46" s="11" t="s">
        <v>501</v>
      </c>
      <c r="AO46" s="3"/>
      <c r="AP46" s="11" t="s">
        <v>553</v>
      </c>
      <c r="AQ46" s="11" t="s">
        <v>554</v>
      </c>
      <c r="AR46" s="11" t="s">
        <v>479</v>
      </c>
      <c r="AS46" s="3"/>
      <c r="AT46" s="11" t="s">
        <v>509</v>
      </c>
      <c r="AU46" s="11" t="s">
        <v>266</v>
      </c>
      <c r="AV46" s="11" t="s">
        <v>682</v>
      </c>
      <c r="AW46" s="3"/>
      <c r="AX46" s="11" t="s">
        <v>326</v>
      </c>
      <c r="AY46" s="11" t="s">
        <v>413</v>
      </c>
      <c r="AZ46" s="11" t="s">
        <v>778</v>
      </c>
      <c r="BA46" s="2"/>
      <c r="BB46" s="12" t="s">
        <v>925</v>
      </c>
      <c r="BC46" s="11" t="s">
        <v>375</v>
      </c>
      <c r="BD46" s="11" t="s">
        <v>934</v>
      </c>
      <c r="BF46" s="13" t="s">
        <v>1295</v>
      </c>
      <c r="BG46" s="39" t="s">
        <v>1178</v>
      </c>
      <c r="BH46" s="11" t="s">
        <v>1211</v>
      </c>
      <c r="BI46" s="11" t="s">
        <v>1212</v>
      </c>
      <c r="BJ46" s="11" t="s">
        <v>1213</v>
      </c>
      <c r="BK46" s="11" t="s">
        <v>1214</v>
      </c>
      <c r="BL46" s="11" t="s">
        <v>1151</v>
      </c>
      <c r="BM46" s="11" t="s">
        <v>1215</v>
      </c>
      <c r="BN46" t="s">
        <v>1154</v>
      </c>
      <c r="BO46" s="38">
        <v>3</v>
      </c>
      <c r="BP46" t="s">
        <v>1175</v>
      </c>
      <c r="BQ46">
        <v>4</v>
      </c>
      <c r="BR46" t="s">
        <v>1297</v>
      </c>
    </row>
    <row r="47" spans="1:70" s="24" customFormat="1" x14ac:dyDescent="0.25">
      <c r="D47" s="17"/>
      <c r="J47" s="17"/>
      <c r="P47" s="17"/>
      <c r="V47" s="17"/>
      <c r="AB47" s="17"/>
      <c r="AH47" s="17"/>
      <c r="AI47" s="17"/>
      <c r="AJ47" s="17"/>
      <c r="AK47" s="34"/>
      <c r="AO47" s="17"/>
      <c r="AS47" s="17"/>
      <c r="AW47" s="17"/>
      <c r="BB47" s="35"/>
      <c r="BF47" s="35"/>
      <c r="BG47" s="36"/>
      <c r="BH47" s="36"/>
      <c r="BO47" s="43"/>
    </row>
    <row r="48" spans="1:70" x14ac:dyDescent="0.25">
      <c r="A48" s="2" t="s">
        <v>75</v>
      </c>
      <c r="B48" s="2" t="s">
        <v>126</v>
      </c>
      <c r="C48" s="2">
        <v>64</v>
      </c>
      <c r="D48" s="3">
        <v>1.851</v>
      </c>
      <c r="E48" s="2">
        <v>99.2</v>
      </c>
      <c r="F48" s="11">
        <v>98.8</v>
      </c>
      <c r="G48" s="11">
        <v>98.9</v>
      </c>
      <c r="H48" s="11">
        <v>96.2</v>
      </c>
      <c r="I48" s="11">
        <v>98.1</v>
      </c>
      <c r="J48" s="3">
        <v>98</v>
      </c>
      <c r="K48" s="2">
        <f t="shared" si="1"/>
        <v>28.953350956350782</v>
      </c>
      <c r="L48" s="2">
        <f t="shared" si="2"/>
        <v>28.83660357346227</v>
      </c>
      <c r="M48" s="2">
        <f t="shared" si="3"/>
        <v>28.8657904191844</v>
      </c>
      <c r="N48" s="2">
        <f t="shared" si="4"/>
        <v>28.077745584686948</v>
      </c>
      <c r="O48" s="2">
        <f t="shared" si="5"/>
        <v>28.632295653407375</v>
      </c>
      <c r="P48" s="3">
        <f t="shared" si="6"/>
        <v>28.603108807685249</v>
      </c>
      <c r="Q48" s="2">
        <v>110</v>
      </c>
      <c r="R48" s="2">
        <v>111.5</v>
      </c>
      <c r="S48" s="2">
        <v>111</v>
      </c>
      <c r="T48" s="11">
        <v>111</v>
      </c>
      <c r="U48" s="11">
        <v>109.5</v>
      </c>
      <c r="V48" s="3">
        <v>114</v>
      </c>
      <c r="W48" s="2">
        <v>107.5</v>
      </c>
      <c r="X48" s="2">
        <v>100.5</v>
      </c>
      <c r="Y48" s="2">
        <v>110.5</v>
      </c>
      <c r="Z48" s="11">
        <v>101.5</v>
      </c>
      <c r="AA48" s="11">
        <v>104</v>
      </c>
      <c r="AB48" s="3">
        <v>102</v>
      </c>
      <c r="AC48" s="2">
        <f t="shared" si="7"/>
        <v>0.97727272727272729</v>
      </c>
      <c r="AD48" s="2">
        <f t="shared" si="8"/>
        <v>0.90134529147982068</v>
      </c>
      <c r="AE48" s="2">
        <f t="shared" si="9"/>
        <v>0.99549549549549554</v>
      </c>
      <c r="AF48" s="2">
        <f t="shared" si="10"/>
        <v>0.9144144144144144</v>
      </c>
      <c r="AG48" s="2">
        <f t="shared" si="11"/>
        <v>0.94977168949771684</v>
      </c>
      <c r="AH48" s="3">
        <f t="shared" si="12"/>
        <v>0.89473684210526316</v>
      </c>
      <c r="AI48" s="3" t="s">
        <v>741</v>
      </c>
      <c r="AJ48" s="3" t="s">
        <v>742</v>
      </c>
      <c r="AK48" s="5" t="s">
        <v>703</v>
      </c>
      <c r="AL48" s="11" t="s">
        <v>851</v>
      </c>
      <c r="AM48" s="11" t="s">
        <v>777</v>
      </c>
      <c r="AN48" s="11" t="s">
        <v>852</v>
      </c>
      <c r="AO48" s="3"/>
      <c r="AP48" s="11" t="s">
        <v>402</v>
      </c>
      <c r="AQ48" s="11" t="s">
        <v>295</v>
      </c>
      <c r="AR48" s="11" t="s">
        <v>450</v>
      </c>
      <c r="AS48" s="3"/>
      <c r="AT48" s="11" t="s">
        <v>950</v>
      </c>
      <c r="AU48" s="11" t="s">
        <v>951</v>
      </c>
      <c r="AV48" s="11" t="s">
        <v>284</v>
      </c>
      <c r="AW48" s="3"/>
      <c r="AX48" s="11" t="s">
        <v>321</v>
      </c>
      <c r="AY48" s="11" t="s">
        <v>1008</v>
      </c>
      <c r="AZ48" s="11" t="s">
        <v>716</v>
      </c>
      <c r="BA48" s="2"/>
      <c r="BB48" s="12" t="s">
        <v>1080</v>
      </c>
      <c r="BC48" s="11" t="s">
        <v>1081</v>
      </c>
      <c r="BD48" s="11" t="s">
        <v>1082</v>
      </c>
      <c r="BF48" s="13" t="s">
        <v>1287</v>
      </c>
      <c r="BG48" s="39" t="s">
        <v>1179</v>
      </c>
      <c r="BH48" s="11" t="s">
        <v>1151</v>
      </c>
      <c r="BI48" s="11" t="s">
        <v>1151</v>
      </c>
      <c r="BJ48" s="11" t="s">
        <v>1265</v>
      </c>
      <c r="BK48" s="11" t="s">
        <v>1151</v>
      </c>
      <c r="BL48" s="11" t="s">
        <v>1151</v>
      </c>
      <c r="BM48" s="11" t="s">
        <v>1151</v>
      </c>
      <c r="BN48" t="s">
        <v>1292</v>
      </c>
      <c r="BO48" s="38">
        <v>2</v>
      </c>
      <c r="BP48" t="s">
        <v>1175</v>
      </c>
      <c r="BQ48">
        <v>4</v>
      </c>
      <c r="BR48" t="s">
        <v>1296</v>
      </c>
    </row>
    <row r="49" spans="1:70" x14ac:dyDescent="0.25">
      <c r="A49" s="2" t="s">
        <v>76</v>
      </c>
      <c r="B49" s="2" t="s">
        <v>124</v>
      </c>
      <c r="C49" s="2">
        <v>54</v>
      </c>
      <c r="D49" s="3">
        <v>1.6679999999999999</v>
      </c>
      <c r="E49" s="2">
        <v>79</v>
      </c>
      <c r="F49" s="11">
        <v>77.2</v>
      </c>
      <c r="G49" s="11">
        <v>76.2</v>
      </c>
      <c r="H49" s="11">
        <v>76.5</v>
      </c>
      <c r="I49" s="11">
        <v>76.599999999999994</v>
      </c>
      <c r="J49" s="3">
        <v>76.5</v>
      </c>
      <c r="K49" s="2">
        <f t="shared" si="1"/>
        <v>28.394550546613072</v>
      </c>
      <c r="L49" s="2">
        <f t="shared" si="2"/>
        <v>27.74758610377885</v>
      </c>
      <c r="M49" s="2">
        <f t="shared" si="3"/>
        <v>27.388161413315395</v>
      </c>
      <c r="N49" s="2">
        <f t="shared" si="4"/>
        <v>27.495988820454428</v>
      </c>
      <c r="O49" s="2">
        <f t="shared" si="5"/>
        <v>27.531931289500772</v>
      </c>
      <c r="P49" s="3">
        <f t="shared" si="6"/>
        <v>27.495988820454428</v>
      </c>
      <c r="Q49" s="2">
        <v>111</v>
      </c>
      <c r="R49" s="2">
        <v>112</v>
      </c>
      <c r="S49" s="2">
        <v>109.5</v>
      </c>
      <c r="T49" s="2">
        <v>107</v>
      </c>
      <c r="U49" s="11">
        <v>106.5</v>
      </c>
      <c r="V49" s="3">
        <v>109.5</v>
      </c>
      <c r="W49" s="11">
        <v>88</v>
      </c>
      <c r="X49" s="18">
        <v>95</v>
      </c>
      <c r="Y49" s="2">
        <v>89.5</v>
      </c>
      <c r="Z49" s="2">
        <v>92</v>
      </c>
      <c r="AA49" s="11">
        <v>88.5</v>
      </c>
      <c r="AB49" s="3">
        <v>86</v>
      </c>
      <c r="AC49" s="2">
        <f t="shared" si="7"/>
        <v>0.7927927927927928</v>
      </c>
      <c r="AD49" s="2">
        <f t="shared" si="8"/>
        <v>0.8482142857142857</v>
      </c>
      <c r="AE49" s="2">
        <f t="shared" si="9"/>
        <v>0.81735159817351599</v>
      </c>
      <c r="AF49" s="2">
        <f t="shared" si="10"/>
        <v>0.85981308411214952</v>
      </c>
      <c r="AG49" s="2">
        <f t="shared" si="11"/>
        <v>0.83098591549295775</v>
      </c>
      <c r="AH49" s="3">
        <f t="shared" si="12"/>
        <v>0.78538812785388123</v>
      </c>
      <c r="AI49" s="3" t="s">
        <v>487</v>
      </c>
      <c r="AJ49" s="3" t="s">
        <v>810</v>
      </c>
      <c r="AK49" s="5" t="s">
        <v>811</v>
      </c>
      <c r="AL49" s="2" t="s">
        <v>293</v>
      </c>
      <c r="AM49" s="2" t="s">
        <v>586</v>
      </c>
      <c r="AN49" s="2" t="s">
        <v>380</v>
      </c>
      <c r="AO49" s="3"/>
      <c r="AP49" s="2" t="s">
        <v>571</v>
      </c>
      <c r="AQ49" s="2" t="s">
        <v>572</v>
      </c>
      <c r="AR49" s="2" t="s">
        <v>573</v>
      </c>
      <c r="AS49" s="3"/>
      <c r="AT49" s="11" t="s">
        <v>665</v>
      </c>
      <c r="AU49" s="11" t="s">
        <v>666</v>
      </c>
      <c r="AV49" s="11" t="s">
        <v>573</v>
      </c>
      <c r="AW49" s="3"/>
      <c r="AX49" s="11" t="s">
        <v>572</v>
      </c>
      <c r="AY49" s="11" t="s">
        <v>768</v>
      </c>
      <c r="AZ49" s="11" t="s">
        <v>769</v>
      </c>
      <c r="BA49" s="2"/>
      <c r="BB49" s="12" t="s">
        <v>928</v>
      </c>
      <c r="BC49" s="11" t="s">
        <v>929</v>
      </c>
      <c r="BD49" s="11" t="s">
        <v>756</v>
      </c>
      <c r="BF49" s="13" t="s">
        <v>1295</v>
      </c>
      <c r="BG49" s="39" t="s">
        <v>1180</v>
      </c>
      <c r="BH49" s="11" t="s">
        <v>1151</v>
      </c>
      <c r="BI49" s="11" t="s">
        <v>1151</v>
      </c>
      <c r="BJ49" s="11" t="s">
        <v>1151</v>
      </c>
      <c r="BK49" s="11" t="s">
        <v>1151</v>
      </c>
      <c r="BL49" s="11" t="s">
        <v>1151</v>
      </c>
      <c r="BM49" s="11" t="s">
        <v>1151</v>
      </c>
      <c r="BN49" t="s">
        <v>1292</v>
      </c>
      <c r="BO49" s="38">
        <v>1</v>
      </c>
      <c r="BP49" t="s">
        <v>1165</v>
      </c>
      <c r="BQ49">
        <v>4</v>
      </c>
      <c r="BR49" t="s">
        <v>1302</v>
      </c>
    </row>
    <row r="50" spans="1:70" x14ac:dyDescent="0.25">
      <c r="A50" s="2" t="s">
        <v>77</v>
      </c>
      <c r="B50" s="2" t="s">
        <v>126</v>
      </c>
      <c r="C50" s="2">
        <v>63</v>
      </c>
      <c r="D50" s="3">
        <v>1.84</v>
      </c>
      <c r="E50" s="2">
        <v>104.2</v>
      </c>
      <c r="F50" s="11">
        <v>104</v>
      </c>
      <c r="G50" s="11">
        <v>104.9</v>
      </c>
      <c r="H50" s="11">
        <v>104.8</v>
      </c>
      <c r="I50" s="11">
        <v>103.7</v>
      </c>
      <c r="J50" s="3">
        <v>101.8</v>
      </c>
      <c r="K50" s="2">
        <f t="shared" si="1"/>
        <v>30.777410207939507</v>
      </c>
      <c r="L50" s="2">
        <f t="shared" si="2"/>
        <v>30.718336483931946</v>
      </c>
      <c r="M50" s="2">
        <f t="shared" si="3"/>
        <v>30.984168241965975</v>
      </c>
      <c r="N50" s="2">
        <f t="shared" si="4"/>
        <v>30.954631379962191</v>
      </c>
      <c r="O50" s="2">
        <f t="shared" si="5"/>
        <v>30.629725897920604</v>
      </c>
      <c r="P50" s="3">
        <f t="shared" si="6"/>
        <v>30.06852551984877</v>
      </c>
      <c r="Q50" s="2">
        <v>112.5</v>
      </c>
      <c r="R50" s="2">
        <v>112</v>
      </c>
      <c r="S50" s="2">
        <v>118</v>
      </c>
      <c r="T50" s="2">
        <v>115.5</v>
      </c>
      <c r="U50" s="11">
        <v>114</v>
      </c>
      <c r="V50" s="3">
        <v>109</v>
      </c>
      <c r="W50" s="11">
        <v>116</v>
      </c>
      <c r="X50" s="2">
        <v>104</v>
      </c>
      <c r="Y50" s="2">
        <v>105</v>
      </c>
      <c r="Z50" s="2">
        <v>108.5</v>
      </c>
      <c r="AA50" s="11">
        <v>108.5</v>
      </c>
      <c r="AB50" s="3">
        <v>106</v>
      </c>
      <c r="AC50" s="2">
        <f t="shared" si="7"/>
        <v>1.0311111111111111</v>
      </c>
      <c r="AD50" s="2">
        <f t="shared" si="8"/>
        <v>0.9285714285714286</v>
      </c>
      <c r="AE50" s="2">
        <f t="shared" si="9"/>
        <v>0.88983050847457623</v>
      </c>
      <c r="AF50" s="2">
        <f t="shared" si="10"/>
        <v>0.93939393939393945</v>
      </c>
      <c r="AG50" s="2">
        <f t="shared" si="11"/>
        <v>0.95175438596491224</v>
      </c>
      <c r="AH50" s="3">
        <f t="shared" si="12"/>
        <v>0.97247706422018354</v>
      </c>
      <c r="AI50" s="3" t="s">
        <v>812</v>
      </c>
      <c r="AJ50" s="3" t="s">
        <v>813</v>
      </c>
      <c r="AK50" s="5" t="s">
        <v>814</v>
      </c>
      <c r="AL50" s="2" t="s">
        <v>496</v>
      </c>
      <c r="AM50" s="2" t="s">
        <v>497</v>
      </c>
      <c r="AN50" s="2" t="s">
        <v>498</v>
      </c>
      <c r="AO50" s="3"/>
      <c r="AP50" s="11" t="s">
        <v>541</v>
      </c>
      <c r="AQ50" s="11" t="s">
        <v>542</v>
      </c>
      <c r="AR50" s="11" t="s">
        <v>543</v>
      </c>
      <c r="AS50" s="3"/>
      <c r="AT50" s="11" t="s">
        <v>650</v>
      </c>
      <c r="AU50" s="11" t="s">
        <v>651</v>
      </c>
      <c r="AV50" s="11" t="s">
        <v>652</v>
      </c>
      <c r="AW50" s="3"/>
      <c r="AX50" s="11" t="s">
        <v>753</v>
      </c>
      <c r="AY50" s="11" t="s">
        <v>754</v>
      </c>
      <c r="AZ50" s="11" t="s">
        <v>755</v>
      </c>
      <c r="BA50" s="2"/>
      <c r="BB50" s="12" t="s">
        <v>764</v>
      </c>
      <c r="BC50" s="11" t="s">
        <v>791</v>
      </c>
      <c r="BD50" s="11" t="s">
        <v>714</v>
      </c>
      <c r="BF50" s="13" t="s">
        <v>1285</v>
      </c>
      <c r="BG50" s="39" t="s">
        <v>1179</v>
      </c>
      <c r="BH50" s="11" t="s">
        <v>1151</v>
      </c>
      <c r="BI50" s="11" t="s">
        <v>1151</v>
      </c>
      <c r="BJ50" s="11" t="s">
        <v>1151</v>
      </c>
      <c r="BK50" s="11" t="s">
        <v>1247</v>
      </c>
      <c r="BL50" s="11" t="s">
        <v>1151</v>
      </c>
      <c r="BM50" s="11" t="s">
        <v>1151</v>
      </c>
      <c r="BN50" t="s">
        <v>1292</v>
      </c>
      <c r="BO50" s="38">
        <v>4</v>
      </c>
      <c r="BP50" t="s">
        <v>1176</v>
      </c>
      <c r="BQ50">
        <v>6</v>
      </c>
      <c r="BR50" t="s">
        <v>1299</v>
      </c>
    </row>
    <row r="51" spans="1:70" x14ac:dyDescent="0.25">
      <c r="A51" s="2" t="s">
        <v>78</v>
      </c>
      <c r="B51" s="2" t="s">
        <v>124</v>
      </c>
      <c r="C51" s="2">
        <v>62</v>
      </c>
      <c r="D51" s="3">
        <v>1.71</v>
      </c>
      <c r="E51" s="2">
        <v>62</v>
      </c>
      <c r="F51" s="11">
        <v>62.3</v>
      </c>
      <c r="G51" s="11">
        <v>63.1</v>
      </c>
      <c r="H51" s="11">
        <v>62.4</v>
      </c>
      <c r="I51" s="11">
        <v>62.5</v>
      </c>
      <c r="J51" s="3">
        <v>64.2</v>
      </c>
      <c r="K51" s="2">
        <f t="shared" si="1"/>
        <v>21.203105228959341</v>
      </c>
      <c r="L51" s="2">
        <f t="shared" si="2"/>
        <v>21.305700899422046</v>
      </c>
      <c r="M51" s="2">
        <f t="shared" si="3"/>
        <v>21.579289353989264</v>
      </c>
      <c r="N51" s="2">
        <f t="shared" si="4"/>
        <v>21.339899456242946</v>
      </c>
      <c r="O51" s="2">
        <f t="shared" si="5"/>
        <v>21.37409801306385</v>
      </c>
      <c r="P51" s="3">
        <f t="shared" si="6"/>
        <v>21.95547347901919</v>
      </c>
      <c r="Q51" s="2">
        <v>99</v>
      </c>
      <c r="R51" s="2">
        <v>102</v>
      </c>
      <c r="S51" s="2">
        <v>101</v>
      </c>
      <c r="T51" s="11">
        <v>98</v>
      </c>
      <c r="U51" s="11">
        <v>98</v>
      </c>
      <c r="V51" s="3">
        <v>102</v>
      </c>
      <c r="W51" s="11">
        <v>71</v>
      </c>
      <c r="X51" s="2">
        <v>73</v>
      </c>
      <c r="Y51" s="2">
        <v>74.5</v>
      </c>
      <c r="Z51" s="11">
        <v>73.5</v>
      </c>
      <c r="AA51" s="11">
        <v>75</v>
      </c>
      <c r="AB51" s="3">
        <v>76</v>
      </c>
      <c r="AC51" s="2">
        <f t="shared" si="7"/>
        <v>0.71717171717171713</v>
      </c>
      <c r="AD51" s="2">
        <f t="shared" si="8"/>
        <v>0.71568627450980393</v>
      </c>
      <c r="AE51" s="2">
        <f t="shared" si="9"/>
        <v>0.73762376237623761</v>
      </c>
      <c r="AF51" s="2">
        <f t="shared" si="10"/>
        <v>0.75</v>
      </c>
      <c r="AG51" s="2">
        <f t="shared" si="11"/>
        <v>0.76530612244897955</v>
      </c>
      <c r="AH51" s="3">
        <f t="shared" si="12"/>
        <v>0.74509803921568629</v>
      </c>
      <c r="AI51" s="3" t="s">
        <v>845</v>
      </c>
      <c r="AJ51" s="3" t="s">
        <v>633</v>
      </c>
      <c r="AK51" s="5" t="s">
        <v>846</v>
      </c>
      <c r="AL51" s="11" t="s">
        <v>762</v>
      </c>
      <c r="AM51" s="11" t="s">
        <v>460</v>
      </c>
      <c r="AN51" s="11" t="s">
        <v>367</v>
      </c>
      <c r="AO51" s="3"/>
      <c r="AP51" s="11" t="s">
        <v>535</v>
      </c>
      <c r="AQ51" s="11" t="s">
        <v>554</v>
      </c>
      <c r="AR51" s="11" t="s">
        <v>606</v>
      </c>
      <c r="AS51" s="3"/>
      <c r="AT51" s="11" t="s">
        <v>693</v>
      </c>
      <c r="AU51" s="11" t="s">
        <v>948</v>
      </c>
      <c r="AV51" s="11" t="s">
        <v>634</v>
      </c>
      <c r="AW51" s="3"/>
      <c r="AX51" s="11" t="s">
        <v>1022</v>
      </c>
      <c r="AY51" s="11" t="s">
        <v>794</v>
      </c>
      <c r="AZ51" s="2" t="s">
        <v>612</v>
      </c>
      <c r="BA51" s="2"/>
      <c r="BB51" s="12" t="s">
        <v>1088</v>
      </c>
      <c r="BC51" s="11" t="s">
        <v>576</v>
      </c>
      <c r="BD51" s="11" t="s">
        <v>305</v>
      </c>
      <c r="BF51" s="13" t="s">
        <v>1295</v>
      </c>
      <c r="BG51" s="39" t="s">
        <v>1179</v>
      </c>
      <c r="BH51" s="11" t="s">
        <v>1151</v>
      </c>
      <c r="BI51" s="11" t="s">
        <v>1151</v>
      </c>
      <c r="BJ51" s="11" t="s">
        <v>1200</v>
      </c>
      <c r="BK51" s="11" t="s">
        <v>1201</v>
      </c>
      <c r="BL51" s="11" t="s">
        <v>1151</v>
      </c>
      <c r="BM51" s="11" t="s">
        <v>1151</v>
      </c>
      <c r="BN51" t="s">
        <v>1292</v>
      </c>
      <c r="BO51" s="38">
        <v>1</v>
      </c>
      <c r="BP51" t="s">
        <v>1166</v>
      </c>
      <c r="BQ51">
        <v>3</v>
      </c>
      <c r="BR51" t="s">
        <v>1297</v>
      </c>
    </row>
    <row r="52" spans="1:70" x14ac:dyDescent="0.25">
      <c r="A52" s="2" t="s">
        <v>79</v>
      </c>
      <c r="B52" s="2" t="s">
        <v>126</v>
      </c>
      <c r="C52" s="2">
        <v>33</v>
      </c>
      <c r="D52" s="3">
        <v>1.756</v>
      </c>
      <c r="E52" s="2">
        <v>81.400000000000006</v>
      </c>
      <c r="F52" s="11">
        <v>80.7</v>
      </c>
      <c r="G52" s="11">
        <v>81</v>
      </c>
      <c r="H52" s="11">
        <v>80</v>
      </c>
      <c r="I52" s="11">
        <v>79.5</v>
      </c>
      <c r="J52" s="3">
        <v>80.3</v>
      </c>
      <c r="K52" s="2">
        <f t="shared" si="1"/>
        <v>26.39826484918613</v>
      </c>
      <c r="L52" s="2">
        <f t="shared" si="2"/>
        <v>26.171252743603446</v>
      </c>
      <c r="M52" s="2">
        <f t="shared" si="3"/>
        <v>26.268543645996026</v>
      </c>
      <c r="N52" s="2">
        <f t="shared" si="4"/>
        <v>25.944240638020766</v>
      </c>
      <c r="O52" s="2">
        <f t="shared" si="5"/>
        <v>25.782089134033136</v>
      </c>
      <c r="P52" s="3">
        <f t="shared" si="6"/>
        <v>26.041531540413342</v>
      </c>
      <c r="Q52" s="2">
        <v>107</v>
      </c>
      <c r="R52" s="18">
        <v>100</v>
      </c>
      <c r="S52" s="2">
        <v>107</v>
      </c>
      <c r="T52" s="2">
        <v>105.5</v>
      </c>
      <c r="U52" s="11">
        <v>105</v>
      </c>
      <c r="V52" s="3">
        <v>109</v>
      </c>
      <c r="W52" s="11">
        <v>90.5</v>
      </c>
      <c r="X52" s="2">
        <v>95</v>
      </c>
      <c r="Y52" s="2">
        <v>93</v>
      </c>
      <c r="Z52" s="2">
        <v>91.5</v>
      </c>
      <c r="AA52" s="11">
        <v>92</v>
      </c>
      <c r="AB52" s="3">
        <v>90</v>
      </c>
      <c r="AC52" s="2">
        <f t="shared" si="7"/>
        <v>0.84579439252336452</v>
      </c>
      <c r="AD52" s="2">
        <f t="shared" si="8"/>
        <v>0.95</v>
      </c>
      <c r="AE52" s="2">
        <f t="shared" si="9"/>
        <v>0.86915887850467288</v>
      </c>
      <c r="AF52" s="2">
        <f t="shared" si="10"/>
        <v>0.86729857819905209</v>
      </c>
      <c r="AG52" s="2">
        <f t="shared" si="11"/>
        <v>0.87619047619047619</v>
      </c>
      <c r="AH52" s="3">
        <f t="shared" si="12"/>
        <v>0.82568807339449546</v>
      </c>
      <c r="AI52" s="3" t="s">
        <v>386</v>
      </c>
      <c r="AJ52" s="3" t="s">
        <v>447</v>
      </c>
      <c r="AK52" s="5" t="s">
        <v>266</v>
      </c>
      <c r="AL52" s="2" t="s">
        <v>511</v>
      </c>
      <c r="AM52" s="2" t="s">
        <v>512</v>
      </c>
      <c r="AN52" s="2" t="s">
        <v>408</v>
      </c>
      <c r="AO52" s="3"/>
      <c r="AP52" s="11" t="s">
        <v>563</v>
      </c>
      <c r="AQ52" s="11" t="s">
        <v>584</v>
      </c>
      <c r="AR52" s="11" t="s">
        <v>585</v>
      </c>
      <c r="AS52" s="3"/>
      <c r="AT52" s="11" t="s">
        <v>311</v>
      </c>
      <c r="AU52" s="11" t="s">
        <v>680</v>
      </c>
      <c r="AV52" s="11" t="s">
        <v>246</v>
      </c>
      <c r="AW52" s="3"/>
      <c r="AX52" s="11" t="s">
        <v>771</v>
      </c>
      <c r="AY52" s="11" t="s">
        <v>593</v>
      </c>
      <c r="AZ52" s="11" t="s">
        <v>509</v>
      </c>
      <c r="BA52" s="2"/>
      <c r="BB52" s="12" t="s">
        <v>935</v>
      </c>
      <c r="BC52" s="11" t="s">
        <v>936</v>
      </c>
      <c r="BD52" s="11" t="s">
        <v>305</v>
      </c>
      <c r="BF52" s="13" t="s">
        <v>1295</v>
      </c>
      <c r="BG52" s="39" t="s">
        <v>1179</v>
      </c>
      <c r="BH52" s="11" t="s">
        <v>1151</v>
      </c>
      <c r="BI52" s="11" t="s">
        <v>1210</v>
      </c>
      <c r="BJ52" s="11" t="s">
        <v>1151</v>
      </c>
      <c r="BK52" s="11" t="s">
        <v>1151</v>
      </c>
      <c r="BL52" s="11" t="s">
        <v>1151</v>
      </c>
      <c r="BM52" s="11" t="s">
        <v>1210</v>
      </c>
      <c r="BN52" t="s">
        <v>1154</v>
      </c>
      <c r="BO52" s="38">
        <v>2</v>
      </c>
      <c r="BP52" t="s">
        <v>1166</v>
      </c>
      <c r="BQ52">
        <v>4</v>
      </c>
      <c r="BR52" t="s">
        <v>1296</v>
      </c>
    </row>
    <row r="53" spans="1:70" x14ac:dyDescent="0.25">
      <c r="A53" s="2" t="s">
        <v>80</v>
      </c>
      <c r="B53" s="2" t="s">
        <v>126</v>
      </c>
      <c r="C53" s="2">
        <v>28</v>
      </c>
      <c r="D53" s="3">
        <v>1.8740000000000001</v>
      </c>
      <c r="E53" s="2">
        <v>86.6</v>
      </c>
      <c r="F53" s="11">
        <v>87.3</v>
      </c>
      <c r="G53" s="11">
        <v>85.6</v>
      </c>
      <c r="H53" s="11">
        <v>86.5</v>
      </c>
      <c r="I53" s="11">
        <v>87.5</v>
      </c>
      <c r="J53" s="3">
        <v>86.8</v>
      </c>
      <c r="K53" s="2">
        <f t="shared" si="1"/>
        <v>24.659185005393123</v>
      </c>
      <c r="L53" s="2">
        <f t="shared" si="2"/>
        <v>24.858508671718475</v>
      </c>
      <c r="M53" s="2">
        <f t="shared" si="3"/>
        <v>24.374436910642626</v>
      </c>
      <c r="N53" s="2">
        <f t="shared" si="4"/>
        <v>24.630710195918077</v>
      </c>
      <c r="O53" s="2">
        <f t="shared" si="5"/>
        <v>24.915458290668575</v>
      </c>
      <c r="P53" s="3">
        <f t="shared" si="6"/>
        <v>24.716134624343226</v>
      </c>
      <c r="Q53" s="2">
        <v>104.5</v>
      </c>
      <c r="R53" s="2">
        <v>105</v>
      </c>
      <c r="S53" s="2">
        <v>106</v>
      </c>
      <c r="T53" s="2">
        <v>106</v>
      </c>
      <c r="U53" s="11">
        <v>104.5</v>
      </c>
      <c r="V53" s="3">
        <v>104.5</v>
      </c>
      <c r="W53" s="11">
        <v>90</v>
      </c>
      <c r="X53" s="2">
        <v>88.5</v>
      </c>
      <c r="Y53" s="18">
        <v>94</v>
      </c>
      <c r="Z53" s="2">
        <v>89</v>
      </c>
      <c r="AA53" s="11">
        <v>86.5</v>
      </c>
      <c r="AB53" s="3">
        <v>93</v>
      </c>
      <c r="AC53" s="2">
        <f t="shared" si="7"/>
        <v>0.86124401913875603</v>
      </c>
      <c r="AD53" s="2">
        <f t="shared" si="8"/>
        <v>0.84285714285714286</v>
      </c>
      <c r="AE53" s="2">
        <f t="shared" si="9"/>
        <v>0.8867924528301887</v>
      </c>
      <c r="AF53" s="2">
        <f t="shared" si="10"/>
        <v>0.839622641509434</v>
      </c>
      <c r="AG53" s="2">
        <f t="shared" si="11"/>
        <v>0.82775119617224879</v>
      </c>
      <c r="AH53" s="3">
        <f t="shared" si="12"/>
        <v>0.88995215311004783</v>
      </c>
      <c r="AI53" s="3" t="s">
        <v>815</v>
      </c>
      <c r="AJ53" s="3" t="s">
        <v>816</v>
      </c>
      <c r="AK53" s="5" t="s">
        <v>817</v>
      </c>
      <c r="AL53" s="2" t="s">
        <v>421</v>
      </c>
      <c r="AM53" s="2" t="s">
        <v>566</v>
      </c>
      <c r="AN53" s="2" t="s">
        <v>567</v>
      </c>
      <c r="AO53" s="3"/>
      <c r="AP53" s="11" t="s">
        <v>667</v>
      </c>
      <c r="AQ53" s="11" t="s">
        <v>669</v>
      </c>
      <c r="AR53" s="11" t="s">
        <v>668</v>
      </c>
      <c r="AS53" s="3"/>
      <c r="AT53" s="11" t="s">
        <v>500</v>
      </c>
      <c r="AU53" s="11" t="s">
        <v>257</v>
      </c>
      <c r="AV53" s="11" t="s">
        <v>779</v>
      </c>
      <c r="AW53" s="3"/>
      <c r="AX53" s="11" t="s">
        <v>894</v>
      </c>
      <c r="AY53" s="11" t="s">
        <v>894</v>
      </c>
      <c r="AZ53" s="11" t="s">
        <v>895</v>
      </c>
      <c r="BA53" s="2"/>
      <c r="BB53" s="12" t="s">
        <v>997</v>
      </c>
      <c r="BC53" s="11" t="s">
        <v>998</v>
      </c>
      <c r="BD53" s="11" t="s">
        <v>999</v>
      </c>
      <c r="BF53" s="13" t="s">
        <v>1287</v>
      </c>
      <c r="BG53" s="39" t="s">
        <v>1179</v>
      </c>
      <c r="BH53" s="11" t="s">
        <v>1151</v>
      </c>
      <c r="BI53" s="11" t="s">
        <v>1151</v>
      </c>
      <c r="BJ53" s="11" t="s">
        <v>1151</v>
      </c>
      <c r="BK53" s="11" t="s">
        <v>1248</v>
      </c>
      <c r="BL53" s="11" t="s">
        <v>1151</v>
      </c>
      <c r="BM53" s="11" t="s">
        <v>1249</v>
      </c>
      <c r="BN53" t="s">
        <v>1153</v>
      </c>
      <c r="BO53" s="38">
        <v>1</v>
      </c>
      <c r="BP53" t="s">
        <v>1166</v>
      </c>
      <c r="BQ53">
        <v>5</v>
      </c>
      <c r="BR53" t="s">
        <v>1296</v>
      </c>
    </row>
    <row r="54" spans="1:70" x14ac:dyDescent="0.25">
      <c r="A54" s="2" t="s">
        <v>81</v>
      </c>
      <c r="B54" s="2" t="s">
        <v>126</v>
      </c>
      <c r="C54" s="2">
        <v>29</v>
      </c>
      <c r="D54" s="3">
        <v>1.6519999999999999</v>
      </c>
      <c r="E54" s="2">
        <v>60.2</v>
      </c>
      <c r="F54" s="11">
        <v>61.7</v>
      </c>
      <c r="G54" s="11">
        <v>61.6</v>
      </c>
      <c r="H54" s="11">
        <v>61.2</v>
      </c>
      <c r="I54" s="11">
        <v>60.4</v>
      </c>
      <c r="J54" s="3">
        <v>59.9</v>
      </c>
      <c r="K54" s="2">
        <f t="shared" si="1"/>
        <v>22.058521771248003</v>
      </c>
      <c r="L54" s="2">
        <f t="shared" si="2"/>
        <v>22.608152712392059</v>
      </c>
      <c r="M54" s="2">
        <f t="shared" si="3"/>
        <v>22.57151064964912</v>
      </c>
      <c r="N54" s="2">
        <f t="shared" si="4"/>
        <v>22.424942398677373</v>
      </c>
      <c r="O54" s="2">
        <f t="shared" si="5"/>
        <v>22.131805896733876</v>
      </c>
      <c r="P54" s="3">
        <f t="shared" si="6"/>
        <v>21.948595583019191</v>
      </c>
      <c r="Q54" s="2">
        <v>96</v>
      </c>
      <c r="R54" s="2">
        <v>92</v>
      </c>
      <c r="S54" s="2">
        <v>94.5</v>
      </c>
      <c r="T54" s="11">
        <v>94.5</v>
      </c>
      <c r="U54" s="11">
        <v>92</v>
      </c>
      <c r="V54" s="3">
        <v>90</v>
      </c>
      <c r="W54" s="2">
        <v>69.5</v>
      </c>
      <c r="X54" s="2">
        <v>72</v>
      </c>
      <c r="Y54" s="2">
        <v>74</v>
      </c>
      <c r="Z54" s="11">
        <v>74</v>
      </c>
      <c r="AA54" s="11">
        <v>72</v>
      </c>
      <c r="AB54" s="3">
        <v>70</v>
      </c>
      <c r="AC54" s="2">
        <f t="shared" si="7"/>
        <v>0.72395833333333337</v>
      </c>
      <c r="AD54" s="2">
        <f t="shared" si="8"/>
        <v>0.78260869565217395</v>
      </c>
      <c r="AE54" s="2">
        <f t="shared" si="9"/>
        <v>0.78306878306878303</v>
      </c>
      <c r="AF54" s="2">
        <f t="shared" si="10"/>
        <v>0.78306878306878303</v>
      </c>
      <c r="AG54" s="2">
        <f t="shared" si="11"/>
        <v>0.78260869565217395</v>
      </c>
      <c r="AH54" s="3">
        <f t="shared" si="12"/>
        <v>0.77777777777777779</v>
      </c>
      <c r="AI54" s="3" t="s">
        <v>587</v>
      </c>
      <c r="AJ54" s="3" t="s">
        <v>696</v>
      </c>
      <c r="AK54" s="5" t="s">
        <v>584</v>
      </c>
      <c r="AL54" s="11" t="s">
        <v>783</v>
      </c>
      <c r="AM54" s="11" t="s">
        <v>777</v>
      </c>
      <c r="AN54" s="11" t="s">
        <v>777</v>
      </c>
      <c r="AO54" s="3"/>
      <c r="AP54" s="11" t="s">
        <v>506</v>
      </c>
      <c r="AQ54" s="11" t="s">
        <v>342</v>
      </c>
      <c r="AR54" s="11" t="s">
        <v>471</v>
      </c>
      <c r="AS54" s="3"/>
      <c r="AT54" s="11" t="s">
        <v>940</v>
      </c>
      <c r="AU54" s="11" t="s">
        <v>506</v>
      </c>
      <c r="AV54" s="11" t="s">
        <v>388</v>
      </c>
      <c r="AW54" s="3"/>
      <c r="AX54" s="11" t="s">
        <v>553</v>
      </c>
      <c r="AY54" s="11" t="s">
        <v>793</v>
      </c>
      <c r="AZ54" s="11" t="s">
        <v>704</v>
      </c>
      <c r="BA54" s="2"/>
      <c r="BB54" s="12" t="s">
        <v>642</v>
      </c>
      <c r="BC54" s="11" t="s">
        <v>293</v>
      </c>
      <c r="BD54" s="11" t="s">
        <v>441</v>
      </c>
      <c r="BF54" s="13" t="s">
        <v>1295</v>
      </c>
      <c r="BG54" s="39" t="s">
        <v>1178</v>
      </c>
      <c r="BH54" s="11" t="s">
        <v>1151</v>
      </c>
      <c r="BI54" s="11" t="s">
        <v>1151</v>
      </c>
      <c r="BJ54" s="11" t="s">
        <v>1151</v>
      </c>
      <c r="BK54" s="11" t="s">
        <v>1151</v>
      </c>
      <c r="BL54" s="11" t="s">
        <v>1151</v>
      </c>
      <c r="BM54" s="11" t="s">
        <v>1151</v>
      </c>
      <c r="BN54" t="s">
        <v>1153</v>
      </c>
      <c r="BO54" s="38">
        <v>1</v>
      </c>
      <c r="BP54" t="s">
        <v>1175</v>
      </c>
      <c r="BQ54">
        <v>4</v>
      </c>
      <c r="BR54" t="s">
        <v>1297</v>
      </c>
    </row>
    <row r="55" spans="1:70" x14ac:dyDescent="0.25">
      <c r="A55" s="2" t="s">
        <v>82</v>
      </c>
      <c r="B55" s="2" t="s">
        <v>126</v>
      </c>
      <c r="C55" s="2">
        <v>56</v>
      </c>
      <c r="D55" s="3">
        <v>1.8660000000000001</v>
      </c>
      <c r="E55" s="2">
        <v>85.7</v>
      </c>
      <c r="F55" s="11">
        <v>85.3</v>
      </c>
      <c r="G55" s="11">
        <v>84.4</v>
      </c>
      <c r="H55" s="11">
        <v>82.6</v>
      </c>
      <c r="I55" s="11">
        <v>83.2</v>
      </c>
      <c r="J55" s="3">
        <v>84.6</v>
      </c>
      <c r="K55" s="2">
        <f t="shared" si="1"/>
        <v>24.612602801413917</v>
      </c>
      <c r="L55" s="2">
        <f t="shared" si="2"/>
        <v>24.497724842014083</v>
      </c>
      <c r="M55" s="2">
        <f t="shared" si="3"/>
        <v>24.239249433364463</v>
      </c>
      <c r="N55" s="2">
        <f t="shared" si="4"/>
        <v>23.722298616065221</v>
      </c>
      <c r="O55" s="2">
        <f t="shared" si="5"/>
        <v>23.894615555164968</v>
      </c>
      <c r="P55" s="3">
        <f t="shared" si="6"/>
        <v>24.296688413064377</v>
      </c>
      <c r="Q55" s="2">
        <v>105</v>
      </c>
      <c r="R55" s="2">
        <v>107</v>
      </c>
      <c r="S55" s="2">
        <v>106</v>
      </c>
      <c r="T55" s="11">
        <v>104</v>
      </c>
      <c r="U55" s="11">
        <v>104</v>
      </c>
      <c r="V55" s="3">
        <v>105.5</v>
      </c>
      <c r="W55" s="2">
        <v>90.5</v>
      </c>
      <c r="X55" s="2">
        <v>88</v>
      </c>
      <c r="Y55" s="2">
        <v>87.5</v>
      </c>
      <c r="Z55" s="11">
        <v>86</v>
      </c>
      <c r="AA55" s="11">
        <v>89</v>
      </c>
      <c r="AB55" s="3">
        <v>90.5</v>
      </c>
      <c r="AC55" s="2">
        <f t="shared" si="7"/>
        <v>0.86190476190476195</v>
      </c>
      <c r="AD55" s="2">
        <f t="shared" si="8"/>
        <v>0.82242990654205606</v>
      </c>
      <c r="AE55" s="2">
        <f t="shared" si="9"/>
        <v>0.82547169811320753</v>
      </c>
      <c r="AF55" s="2">
        <f t="shared" si="10"/>
        <v>0.82692307692307687</v>
      </c>
      <c r="AG55" s="2">
        <f t="shared" si="11"/>
        <v>0.85576923076923073</v>
      </c>
      <c r="AH55" s="3">
        <f t="shared" si="12"/>
        <v>0.85781990521327012</v>
      </c>
      <c r="AI55" s="3" t="s">
        <v>818</v>
      </c>
      <c r="AJ55" s="3" t="s">
        <v>819</v>
      </c>
      <c r="AK55" s="5" t="s">
        <v>820</v>
      </c>
      <c r="AL55" s="2" t="s">
        <v>638</v>
      </c>
      <c r="AM55" s="2" t="s">
        <v>639</v>
      </c>
      <c r="AN55" s="2" t="s">
        <v>640</v>
      </c>
      <c r="AO55" s="3"/>
      <c r="AP55" s="11" t="s">
        <v>749</v>
      </c>
      <c r="AQ55" s="11" t="s">
        <v>493</v>
      </c>
      <c r="AR55" s="11" t="s">
        <v>750</v>
      </c>
      <c r="AS55" s="3"/>
      <c r="AT55" s="11" t="s">
        <v>254</v>
      </c>
      <c r="AU55" s="11" t="s">
        <v>433</v>
      </c>
      <c r="AV55" s="11" t="s">
        <v>854</v>
      </c>
      <c r="AW55" s="3"/>
      <c r="AX55" s="11" t="s">
        <v>917</v>
      </c>
      <c r="AY55" s="11" t="s">
        <v>875</v>
      </c>
      <c r="AZ55" s="11" t="s">
        <v>918</v>
      </c>
      <c r="BA55" s="2"/>
      <c r="BB55" s="12" t="s">
        <v>418</v>
      </c>
      <c r="BC55" s="11" t="s">
        <v>247</v>
      </c>
      <c r="BD55" s="11" t="s">
        <v>1021</v>
      </c>
      <c r="BF55" s="13" t="s">
        <v>1285</v>
      </c>
      <c r="BG55" s="39" t="s">
        <v>1178</v>
      </c>
      <c r="BH55" s="11" t="s">
        <v>1151</v>
      </c>
      <c r="BI55" s="11" t="s">
        <v>1151</v>
      </c>
      <c r="BJ55" s="11" t="s">
        <v>1151</v>
      </c>
      <c r="BK55" s="11" t="s">
        <v>1151</v>
      </c>
      <c r="BL55" s="11" t="s">
        <v>1151</v>
      </c>
      <c r="BM55" s="11" t="s">
        <v>1151</v>
      </c>
      <c r="BN55" t="s">
        <v>1292</v>
      </c>
      <c r="BO55" s="38">
        <v>3</v>
      </c>
      <c r="BP55" t="s">
        <v>1175</v>
      </c>
      <c r="BQ55">
        <v>4</v>
      </c>
      <c r="BR55" t="s">
        <v>1296</v>
      </c>
    </row>
    <row r="56" spans="1:70" x14ac:dyDescent="0.25">
      <c r="A56" s="2" t="s">
        <v>83</v>
      </c>
      <c r="B56" s="2" t="s">
        <v>124</v>
      </c>
      <c r="C56" s="2">
        <v>31</v>
      </c>
      <c r="D56" s="3">
        <v>1.57</v>
      </c>
      <c r="E56" s="2">
        <v>72</v>
      </c>
      <c r="F56" s="11">
        <v>72.900000000000006</v>
      </c>
      <c r="G56" s="11">
        <v>73.8</v>
      </c>
      <c r="H56" s="11">
        <v>70.7</v>
      </c>
      <c r="I56" s="11">
        <v>70.2</v>
      </c>
      <c r="J56" s="3">
        <v>70.099999999999994</v>
      </c>
      <c r="K56" s="2">
        <f t="shared" si="1"/>
        <v>29.210109943608259</v>
      </c>
      <c r="L56" s="2">
        <f t="shared" si="2"/>
        <v>29.575236317903364</v>
      </c>
      <c r="M56" s="2">
        <f t="shared" si="3"/>
        <v>29.940362692198462</v>
      </c>
      <c r="N56" s="2">
        <f t="shared" si="4"/>
        <v>28.682705180737557</v>
      </c>
      <c r="O56" s="2">
        <f t="shared" si="5"/>
        <v>28.479857195018052</v>
      </c>
      <c r="P56" s="3">
        <f t="shared" si="6"/>
        <v>28.439287597874149</v>
      </c>
      <c r="Q56" s="18">
        <v>118</v>
      </c>
      <c r="R56" s="2">
        <v>110</v>
      </c>
      <c r="S56" s="2">
        <v>110</v>
      </c>
      <c r="T56" s="11">
        <v>103</v>
      </c>
      <c r="U56" s="11">
        <v>108</v>
      </c>
      <c r="V56" s="3">
        <v>109</v>
      </c>
      <c r="W56" s="2">
        <v>81</v>
      </c>
      <c r="X56" s="2">
        <v>89</v>
      </c>
      <c r="Y56" s="2">
        <v>88.5</v>
      </c>
      <c r="Z56" s="11">
        <v>83</v>
      </c>
      <c r="AA56" s="21">
        <v>78</v>
      </c>
      <c r="AB56" s="3">
        <v>87</v>
      </c>
      <c r="AC56" s="2">
        <f t="shared" si="7"/>
        <v>0.68644067796610164</v>
      </c>
      <c r="AD56" s="2">
        <f t="shared" si="8"/>
        <v>0.80909090909090908</v>
      </c>
      <c r="AE56" s="2">
        <f t="shared" si="9"/>
        <v>0.80454545454545456</v>
      </c>
      <c r="AF56" s="2">
        <f t="shared" si="10"/>
        <v>0.80582524271844658</v>
      </c>
      <c r="AG56" s="2">
        <f t="shared" si="11"/>
        <v>0.72222222222222221</v>
      </c>
      <c r="AH56" s="3">
        <f t="shared" si="12"/>
        <v>0.79816513761467889</v>
      </c>
      <c r="AI56" s="3" t="s">
        <v>561</v>
      </c>
      <c r="AJ56" s="3" t="s">
        <v>697</v>
      </c>
      <c r="AK56" s="5" t="s">
        <v>379</v>
      </c>
      <c r="AL56" s="2" t="s">
        <v>662</v>
      </c>
      <c r="AM56" s="2" t="s">
        <v>692</v>
      </c>
      <c r="AN56" s="2" t="s">
        <v>693</v>
      </c>
      <c r="AO56" s="3"/>
      <c r="AP56" s="11" t="s">
        <v>506</v>
      </c>
      <c r="AQ56" s="11" t="s">
        <v>772</v>
      </c>
      <c r="AR56" s="11" t="s">
        <v>773</v>
      </c>
      <c r="AS56" s="3"/>
      <c r="AT56" s="11" t="s">
        <v>863</v>
      </c>
      <c r="AU56" s="11" t="s">
        <v>423</v>
      </c>
      <c r="AV56" s="11" t="s">
        <v>886</v>
      </c>
      <c r="AW56" s="3"/>
      <c r="AX56" s="11" t="s">
        <v>483</v>
      </c>
      <c r="AY56" s="11" t="s">
        <v>243</v>
      </c>
      <c r="AZ56" s="11" t="s">
        <v>367</v>
      </c>
      <c r="BA56" s="2"/>
      <c r="BB56" s="12" t="s">
        <v>590</v>
      </c>
      <c r="BC56" s="11" t="s">
        <v>1030</v>
      </c>
      <c r="BD56" s="11" t="s">
        <v>1031</v>
      </c>
      <c r="BF56" s="13" t="s">
        <v>1295</v>
      </c>
      <c r="BG56" s="39" t="s">
        <v>1180</v>
      </c>
      <c r="BH56" s="11" t="s">
        <v>1151</v>
      </c>
      <c r="BI56" s="11" t="s">
        <v>1151</v>
      </c>
      <c r="BJ56" s="11" t="s">
        <v>1151</v>
      </c>
      <c r="BK56" s="11" t="s">
        <v>1207</v>
      </c>
      <c r="BL56" s="11" t="s">
        <v>1151</v>
      </c>
      <c r="BM56" s="11" t="s">
        <v>1208</v>
      </c>
      <c r="BN56" t="s">
        <v>1284</v>
      </c>
      <c r="BO56" s="38">
        <v>3</v>
      </c>
      <c r="BP56" t="s">
        <v>1175</v>
      </c>
      <c r="BQ56">
        <v>2</v>
      </c>
      <c r="BR56" t="s">
        <v>1296</v>
      </c>
    </row>
    <row r="57" spans="1:70" x14ac:dyDescent="0.25">
      <c r="A57" s="2" t="s">
        <v>84</v>
      </c>
      <c r="B57" s="2" t="s">
        <v>124</v>
      </c>
      <c r="C57" s="2">
        <v>51</v>
      </c>
      <c r="D57" s="3">
        <v>1.5740000000000001</v>
      </c>
      <c r="E57" s="2">
        <v>53</v>
      </c>
      <c r="F57" s="11">
        <v>52.6</v>
      </c>
      <c r="G57" s="11">
        <v>53.8</v>
      </c>
      <c r="H57" s="11">
        <v>53.3</v>
      </c>
      <c r="I57" s="11">
        <v>53.6</v>
      </c>
      <c r="J57" s="3">
        <v>54.3</v>
      </c>
      <c r="K57" s="2">
        <f t="shared" si="1"/>
        <v>21.392740030579507</v>
      </c>
      <c r="L57" s="2">
        <f t="shared" si="2"/>
        <v>21.231285388839286</v>
      </c>
      <c r="M57" s="2">
        <f t="shared" si="3"/>
        <v>21.715649314059952</v>
      </c>
      <c r="N57" s="2">
        <f t="shared" si="4"/>
        <v>21.513831011884673</v>
      </c>
      <c r="O57" s="2">
        <f t="shared" si="5"/>
        <v>21.634921993189842</v>
      </c>
      <c r="P57" s="3">
        <f t="shared" si="6"/>
        <v>21.917467616235228</v>
      </c>
      <c r="Q57" s="2">
        <v>95.5</v>
      </c>
      <c r="R57" s="2">
        <v>92</v>
      </c>
      <c r="S57" s="2">
        <v>95.5</v>
      </c>
      <c r="T57" s="2">
        <v>95</v>
      </c>
      <c r="U57" s="11">
        <v>98.5</v>
      </c>
      <c r="V57" s="3">
        <v>94</v>
      </c>
      <c r="W57" s="11">
        <v>63.5</v>
      </c>
      <c r="X57" s="2">
        <v>64</v>
      </c>
      <c r="Y57" s="2">
        <v>64.5</v>
      </c>
      <c r="Z57" s="2">
        <v>63</v>
      </c>
      <c r="AA57" s="11">
        <v>63.5</v>
      </c>
      <c r="AB57" s="3">
        <v>64</v>
      </c>
      <c r="AC57" s="2">
        <f t="shared" si="7"/>
        <v>0.66492146596858637</v>
      </c>
      <c r="AD57" s="2">
        <f t="shared" si="8"/>
        <v>0.69565217391304346</v>
      </c>
      <c r="AE57" s="2">
        <f t="shared" si="9"/>
        <v>0.67539267015706805</v>
      </c>
      <c r="AF57" s="2">
        <f t="shared" si="10"/>
        <v>0.66315789473684206</v>
      </c>
      <c r="AG57" s="2">
        <f t="shared" si="11"/>
        <v>0.64467005076142136</v>
      </c>
      <c r="AH57" s="3">
        <f t="shared" si="12"/>
        <v>0.68085106382978722</v>
      </c>
      <c r="AI57" s="3" t="s">
        <v>821</v>
      </c>
      <c r="AJ57" s="3" t="s">
        <v>822</v>
      </c>
      <c r="AK57" s="5" t="s">
        <v>823</v>
      </c>
      <c r="AL57" s="2" t="s">
        <v>577</v>
      </c>
      <c r="AM57" s="2" t="s">
        <v>578</v>
      </c>
      <c r="AN57" s="2" t="s">
        <v>248</v>
      </c>
      <c r="AO57" s="3"/>
      <c r="AP57" s="11" t="s">
        <v>676</v>
      </c>
      <c r="AQ57" s="11" t="s">
        <v>520</v>
      </c>
      <c r="AR57" s="11" t="s">
        <v>566</v>
      </c>
      <c r="AS57" s="3"/>
      <c r="AT57" s="11" t="s">
        <v>766</v>
      </c>
      <c r="AU57" s="11" t="s">
        <v>694</v>
      </c>
      <c r="AV57" s="11" t="s">
        <v>767</v>
      </c>
      <c r="AW57" s="3"/>
      <c r="AX57" s="11" t="s">
        <v>884</v>
      </c>
      <c r="AY57" s="11" t="s">
        <v>885</v>
      </c>
      <c r="AZ57" s="11" t="s">
        <v>716</v>
      </c>
      <c r="BA57" s="2"/>
      <c r="BB57" s="12" t="s">
        <v>937</v>
      </c>
      <c r="BC57" s="11" t="s">
        <v>938</v>
      </c>
      <c r="BD57" s="11" t="s">
        <v>939</v>
      </c>
      <c r="BF57" s="13" t="s">
        <v>1295</v>
      </c>
      <c r="BG57" s="39" t="s">
        <v>1178</v>
      </c>
      <c r="BH57" s="11" t="s">
        <v>1151</v>
      </c>
      <c r="BI57" s="11" t="s">
        <v>1151</v>
      </c>
      <c r="BJ57" s="11" t="s">
        <v>1151</v>
      </c>
      <c r="BK57" s="11" t="s">
        <v>1250</v>
      </c>
      <c r="BL57" s="11" t="s">
        <v>1151</v>
      </c>
      <c r="BM57" s="11" t="s">
        <v>1151</v>
      </c>
      <c r="BN57" t="s">
        <v>1284</v>
      </c>
      <c r="BO57" s="38">
        <v>3</v>
      </c>
      <c r="BP57" t="s">
        <v>1149</v>
      </c>
      <c r="BQ57">
        <v>4</v>
      </c>
      <c r="BR57" t="s">
        <v>1297</v>
      </c>
    </row>
    <row r="58" spans="1:70" x14ac:dyDescent="0.25">
      <c r="A58" s="2" t="s">
        <v>85</v>
      </c>
      <c r="B58" s="2" t="s">
        <v>124</v>
      </c>
      <c r="C58" s="2">
        <v>47</v>
      </c>
      <c r="D58" s="3">
        <v>1.647</v>
      </c>
      <c r="E58" s="2">
        <v>62.6</v>
      </c>
      <c r="F58" s="11">
        <v>63.7</v>
      </c>
      <c r="G58" s="11">
        <v>64</v>
      </c>
      <c r="H58" s="11">
        <v>60.8</v>
      </c>
      <c r="I58" s="11">
        <v>62.3</v>
      </c>
      <c r="J58" s="3">
        <v>63.1</v>
      </c>
      <c r="K58" s="2">
        <f t="shared" si="1"/>
        <v>23.077413663377214</v>
      </c>
      <c r="L58" s="2">
        <f t="shared" si="2"/>
        <v>23.482927321998858</v>
      </c>
      <c r="M58" s="2">
        <f t="shared" si="3"/>
        <v>23.593521956168399</v>
      </c>
      <c r="N58" s="2">
        <f t="shared" si="4"/>
        <v>22.413845858359977</v>
      </c>
      <c r="O58" s="2">
        <f t="shared" si="5"/>
        <v>22.966819029207674</v>
      </c>
      <c r="P58" s="3">
        <f t="shared" si="6"/>
        <v>23.26173805365978</v>
      </c>
      <c r="Q58" s="2">
        <v>99</v>
      </c>
      <c r="R58" s="2">
        <v>98</v>
      </c>
      <c r="S58" s="2">
        <v>100</v>
      </c>
      <c r="T58" s="11">
        <v>91</v>
      </c>
      <c r="U58" s="11">
        <v>100</v>
      </c>
      <c r="V58" s="3">
        <v>98.5</v>
      </c>
      <c r="W58" s="11">
        <v>74.5</v>
      </c>
      <c r="X58" s="2">
        <v>76</v>
      </c>
      <c r="Y58" s="2">
        <v>76</v>
      </c>
      <c r="Z58" s="11">
        <v>73</v>
      </c>
      <c r="AA58" s="11">
        <v>75.5</v>
      </c>
      <c r="AB58" s="3">
        <v>78</v>
      </c>
      <c r="AC58" s="2">
        <f t="shared" si="7"/>
        <v>0.75252525252525249</v>
      </c>
      <c r="AD58" s="2">
        <f t="shared" si="8"/>
        <v>0.77551020408163263</v>
      </c>
      <c r="AE58" s="2">
        <f t="shared" si="9"/>
        <v>0.76</v>
      </c>
      <c r="AF58" s="2">
        <f t="shared" si="10"/>
        <v>0.80219780219780223</v>
      </c>
      <c r="AG58" s="2">
        <f t="shared" si="11"/>
        <v>0.755</v>
      </c>
      <c r="AH58" s="3">
        <f t="shared" si="12"/>
        <v>0.79187817258883253</v>
      </c>
      <c r="AI58" s="3" t="s">
        <v>824</v>
      </c>
      <c r="AJ58" s="3" t="s">
        <v>825</v>
      </c>
      <c r="AK58" s="5" t="s">
        <v>826</v>
      </c>
      <c r="AL58" s="2" t="s">
        <v>643</v>
      </c>
      <c r="AM58" s="2" t="s">
        <v>644</v>
      </c>
      <c r="AN58" s="2" t="s">
        <v>645</v>
      </c>
      <c r="AO58" s="3"/>
      <c r="AP58" s="11" t="s">
        <v>407</v>
      </c>
      <c r="AQ58" s="11" t="s">
        <v>751</v>
      </c>
      <c r="AR58" s="11" t="s">
        <v>752</v>
      </c>
      <c r="AS58" s="3"/>
      <c r="AT58" s="11" t="s">
        <v>285</v>
      </c>
      <c r="AU58" s="11" t="s">
        <v>726</v>
      </c>
      <c r="AV58" s="11" t="s">
        <v>855</v>
      </c>
      <c r="AW58" s="3"/>
      <c r="AX58" s="11" t="s">
        <v>915</v>
      </c>
      <c r="AY58" s="11" t="s">
        <v>784</v>
      </c>
      <c r="AZ58" s="11" t="s">
        <v>916</v>
      </c>
      <c r="BA58" s="2"/>
      <c r="BB58" s="12" t="s">
        <v>777</v>
      </c>
      <c r="BC58" s="11" t="s">
        <v>1013</v>
      </c>
      <c r="BD58" s="11" t="s">
        <v>1014</v>
      </c>
      <c r="BF58" s="13" t="s">
        <v>1295</v>
      </c>
      <c r="BG58" s="39" t="s">
        <v>1180</v>
      </c>
      <c r="BH58" s="11" t="s">
        <v>1151</v>
      </c>
      <c r="BI58" s="11" t="s">
        <v>1251</v>
      </c>
      <c r="BJ58" s="11" t="s">
        <v>1151</v>
      </c>
      <c r="BK58" s="11" t="s">
        <v>1252</v>
      </c>
      <c r="BL58" s="11" t="s">
        <v>1151</v>
      </c>
      <c r="BM58" s="11" t="s">
        <v>1151</v>
      </c>
      <c r="BN58" t="s">
        <v>1284</v>
      </c>
      <c r="BO58" s="38">
        <v>1</v>
      </c>
      <c r="BP58" t="s">
        <v>1166</v>
      </c>
      <c r="BQ58">
        <v>6</v>
      </c>
      <c r="BR58" t="s">
        <v>1296</v>
      </c>
    </row>
    <row r="59" spans="1:70" x14ac:dyDescent="0.25">
      <c r="A59" s="2" t="s">
        <v>86</v>
      </c>
      <c r="B59" s="2" t="s">
        <v>124</v>
      </c>
      <c r="C59" s="2">
        <v>46</v>
      </c>
      <c r="D59" s="3">
        <v>1.633</v>
      </c>
      <c r="E59" s="2">
        <v>68.5</v>
      </c>
      <c r="F59" s="11">
        <v>67.7</v>
      </c>
      <c r="G59" s="11">
        <v>68</v>
      </c>
      <c r="H59" s="11">
        <v>68.2</v>
      </c>
      <c r="I59" s="11">
        <v>67.900000000000006</v>
      </c>
      <c r="J59" s="3">
        <v>69.3</v>
      </c>
      <c r="K59" s="2">
        <f t="shared" si="1"/>
        <v>25.687284868989224</v>
      </c>
      <c r="L59" s="2">
        <f t="shared" si="2"/>
        <v>25.387287381468184</v>
      </c>
      <c r="M59" s="2">
        <f t="shared" si="3"/>
        <v>25.499786439288574</v>
      </c>
      <c r="N59" s="2">
        <f t="shared" si="4"/>
        <v>25.574785811168834</v>
      </c>
      <c r="O59" s="2">
        <f t="shared" si="5"/>
        <v>25.462286753348444</v>
      </c>
      <c r="P59" s="3">
        <f t="shared" si="6"/>
        <v>25.987282356510264</v>
      </c>
      <c r="Q59" s="2">
        <v>104</v>
      </c>
      <c r="R59" s="2">
        <v>103</v>
      </c>
      <c r="S59" s="2">
        <v>105</v>
      </c>
      <c r="T59" s="11">
        <v>102</v>
      </c>
      <c r="U59" s="11">
        <v>102.5</v>
      </c>
      <c r="V59" s="3">
        <v>104</v>
      </c>
      <c r="W59" s="11">
        <v>90.5</v>
      </c>
      <c r="X59" s="2">
        <v>91.5</v>
      </c>
      <c r="Y59" s="2">
        <v>89</v>
      </c>
      <c r="Z59" s="11">
        <v>89</v>
      </c>
      <c r="AA59" s="11">
        <v>89</v>
      </c>
      <c r="AB59" s="3">
        <v>92</v>
      </c>
      <c r="AC59" s="2">
        <f t="shared" si="7"/>
        <v>0.87019230769230771</v>
      </c>
      <c r="AD59" s="2">
        <f t="shared" si="8"/>
        <v>0.88834951456310685</v>
      </c>
      <c r="AE59" s="2">
        <f t="shared" si="9"/>
        <v>0.84761904761904761</v>
      </c>
      <c r="AF59" s="2">
        <f t="shared" si="10"/>
        <v>0.87254901960784315</v>
      </c>
      <c r="AG59" s="2">
        <f t="shared" si="11"/>
        <v>0.86829268292682926</v>
      </c>
      <c r="AH59" s="3">
        <f t="shared" si="12"/>
        <v>0.88461538461538458</v>
      </c>
      <c r="AI59" s="3" t="s">
        <v>827</v>
      </c>
      <c r="AJ59" s="3" t="s">
        <v>828</v>
      </c>
      <c r="AK59" s="5" t="s">
        <v>829</v>
      </c>
      <c r="AL59" s="2" t="s">
        <v>675</v>
      </c>
      <c r="AM59" s="2" t="s">
        <v>338</v>
      </c>
      <c r="AN59" s="2" t="s">
        <v>450</v>
      </c>
      <c r="AO59" s="3"/>
      <c r="AP59" s="11" t="s">
        <v>764</v>
      </c>
      <c r="AQ59" s="11" t="s">
        <v>405</v>
      </c>
      <c r="AR59" s="11" t="s">
        <v>765</v>
      </c>
      <c r="AS59" s="3"/>
      <c r="AT59" s="11" t="s">
        <v>881</v>
      </c>
      <c r="AU59" s="11" t="s">
        <v>353</v>
      </c>
      <c r="AV59" s="11" t="s">
        <v>882</v>
      </c>
      <c r="AW59" s="3"/>
      <c r="AX59" s="11" t="s">
        <v>930</v>
      </c>
      <c r="AY59" s="11" t="s">
        <v>931</v>
      </c>
      <c r="AZ59" s="11" t="s">
        <v>750</v>
      </c>
      <c r="BA59" s="2"/>
      <c r="BB59" s="12" t="s">
        <v>418</v>
      </c>
      <c r="BC59" s="11" t="s">
        <v>1027</v>
      </c>
      <c r="BD59" s="11" t="s">
        <v>406</v>
      </c>
      <c r="BF59" s="13" t="s">
        <v>1295</v>
      </c>
      <c r="BG59" s="39" t="s">
        <v>1179</v>
      </c>
      <c r="BH59" s="11" t="s">
        <v>1151</v>
      </c>
      <c r="BI59" s="11" t="s">
        <v>1151</v>
      </c>
      <c r="BJ59" s="11" t="s">
        <v>1151</v>
      </c>
      <c r="BK59" s="11" t="s">
        <v>1151</v>
      </c>
      <c r="BL59" s="11" t="s">
        <v>1151</v>
      </c>
      <c r="BM59" s="11" t="s">
        <v>1253</v>
      </c>
      <c r="BN59" t="s">
        <v>1292</v>
      </c>
      <c r="BO59" s="38">
        <v>3</v>
      </c>
      <c r="BP59" t="s">
        <v>1165</v>
      </c>
      <c r="BQ59">
        <v>5</v>
      </c>
      <c r="BR59" t="s">
        <v>1297</v>
      </c>
    </row>
    <row r="60" spans="1:70" x14ac:dyDescent="0.25">
      <c r="A60" s="2" t="s">
        <v>87</v>
      </c>
      <c r="B60" s="2" t="s">
        <v>124</v>
      </c>
      <c r="C60" s="2">
        <v>54</v>
      </c>
      <c r="D60" s="3">
        <v>1.7509999999999999</v>
      </c>
      <c r="E60" s="2">
        <v>91</v>
      </c>
      <c r="F60" s="11">
        <v>91.2</v>
      </c>
      <c r="G60" s="11">
        <v>90.2</v>
      </c>
      <c r="H60" s="11">
        <v>91.1</v>
      </c>
      <c r="I60" s="11">
        <v>91.6</v>
      </c>
      <c r="J60" s="3">
        <v>92.1</v>
      </c>
      <c r="K60" s="2">
        <f t="shared" si="1"/>
        <v>29.680355616322373</v>
      </c>
      <c r="L60" s="2">
        <f t="shared" si="2"/>
        <v>29.745587167127479</v>
      </c>
      <c r="M60" s="2">
        <f t="shared" si="3"/>
        <v>29.419429413101959</v>
      </c>
      <c r="N60" s="2">
        <f t="shared" si="4"/>
        <v>29.712971391724924</v>
      </c>
      <c r="O60" s="2">
        <f t="shared" si="5"/>
        <v>29.876050268737686</v>
      </c>
      <c r="P60" s="3">
        <f t="shared" si="6"/>
        <v>30.039129145750444</v>
      </c>
      <c r="Q60" s="2">
        <v>114</v>
      </c>
      <c r="R60" s="2">
        <v>114</v>
      </c>
      <c r="S60" s="2">
        <v>110.5</v>
      </c>
      <c r="T60" s="11">
        <v>115</v>
      </c>
      <c r="U60" s="11">
        <v>113.5</v>
      </c>
      <c r="V60" s="17">
        <v>120</v>
      </c>
      <c r="W60" s="2">
        <v>96</v>
      </c>
      <c r="X60" s="24">
        <v>106</v>
      </c>
      <c r="Y60" s="2">
        <v>93</v>
      </c>
      <c r="Z60" s="11">
        <v>98</v>
      </c>
      <c r="AA60" s="11">
        <v>94</v>
      </c>
      <c r="AB60" s="3">
        <v>95.5</v>
      </c>
      <c r="AC60" s="2">
        <f t="shared" si="7"/>
        <v>0.84210526315789469</v>
      </c>
      <c r="AD60" s="2">
        <f t="shared" si="8"/>
        <v>0.92982456140350878</v>
      </c>
      <c r="AE60" s="2">
        <f t="shared" si="9"/>
        <v>0.84162895927601811</v>
      </c>
      <c r="AF60" s="2">
        <f t="shared" si="10"/>
        <v>0.85217391304347823</v>
      </c>
      <c r="AG60" s="2">
        <f t="shared" si="11"/>
        <v>0.82819383259911894</v>
      </c>
      <c r="AH60" s="3">
        <f t="shared" si="12"/>
        <v>0.79583333333333328</v>
      </c>
      <c r="AI60" s="3" t="s">
        <v>457</v>
      </c>
      <c r="AJ60" s="3" t="s">
        <v>564</v>
      </c>
      <c r="AK60" s="5" t="s">
        <v>565</v>
      </c>
      <c r="AL60" s="11" t="s">
        <v>456</v>
      </c>
      <c r="AM60" s="11" t="s">
        <v>539</v>
      </c>
      <c r="AN60" s="11" t="s">
        <v>662</v>
      </c>
      <c r="AO60" s="3"/>
      <c r="AP60" s="11" t="s">
        <v>367</v>
      </c>
      <c r="AQ60" s="11" t="s">
        <v>760</v>
      </c>
      <c r="AR60" s="11" t="s">
        <v>761</v>
      </c>
      <c r="AS60" s="3"/>
      <c r="AT60" s="11" t="s">
        <v>955</v>
      </c>
      <c r="AU60" s="11" t="s">
        <v>956</v>
      </c>
      <c r="AV60" s="11" t="s">
        <v>631</v>
      </c>
      <c r="AW60" s="3"/>
      <c r="AX60" s="11" t="s">
        <v>1004</v>
      </c>
      <c r="AY60" s="11" t="s">
        <v>243</v>
      </c>
      <c r="AZ60" s="11" t="s">
        <v>633</v>
      </c>
      <c r="BA60" s="2"/>
      <c r="BB60" s="12" t="s">
        <v>1074</v>
      </c>
      <c r="BC60" s="11" t="s">
        <v>1075</v>
      </c>
      <c r="BD60" s="11" t="s">
        <v>1076</v>
      </c>
      <c r="BF60" s="13" t="s">
        <v>1295</v>
      </c>
      <c r="BG60" s="39" t="s">
        <v>1179</v>
      </c>
      <c r="BH60" s="11" t="s">
        <v>1151</v>
      </c>
      <c r="BI60" s="11" t="s">
        <v>1151</v>
      </c>
      <c r="BJ60" s="11" t="s">
        <v>1151</v>
      </c>
      <c r="BK60" s="11" t="s">
        <v>1151</v>
      </c>
      <c r="BL60" s="11" t="s">
        <v>1151</v>
      </c>
      <c r="BM60" s="11" t="s">
        <v>1151</v>
      </c>
      <c r="BN60" t="s">
        <v>1292</v>
      </c>
      <c r="BO60" s="38">
        <v>3</v>
      </c>
      <c r="BP60" t="s">
        <v>1166</v>
      </c>
      <c r="BQ60">
        <v>4</v>
      </c>
      <c r="BR60" t="s">
        <v>1296</v>
      </c>
    </row>
    <row r="61" spans="1:70" x14ac:dyDescent="0.25">
      <c r="A61" s="2" t="s">
        <v>88</v>
      </c>
      <c r="B61" s="2" t="s">
        <v>124</v>
      </c>
      <c r="C61" s="2">
        <v>28</v>
      </c>
      <c r="D61" s="3">
        <v>1.79</v>
      </c>
      <c r="E61" s="2">
        <v>81.7</v>
      </c>
      <c r="F61" s="11">
        <v>81.2</v>
      </c>
      <c r="G61" s="11">
        <v>83.5</v>
      </c>
      <c r="H61" s="11">
        <v>81.5</v>
      </c>
      <c r="I61" s="11">
        <v>83.2</v>
      </c>
      <c r="J61" s="3">
        <v>81.2</v>
      </c>
      <c r="K61" s="2">
        <f t="shared" si="1"/>
        <v>25.498579944446181</v>
      </c>
      <c r="L61" s="2">
        <f t="shared" si="2"/>
        <v>25.342529883586657</v>
      </c>
      <c r="M61" s="2">
        <f t="shared" si="3"/>
        <v>26.060360163540466</v>
      </c>
      <c r="N61" s="2">
        <f t="shared" si="4"/>
        <v>25.436159920102369</v>
      </c>
      <c r="O61" s="2">
        <f t="shared" si="5"/>
        <v>25.96673012702475</v>
      </c>
      <c r="P61" s="3">
        <f t="shared" si="6"/>
        <v>25.342529883586657</v>
      </c>
      <c r="Q61" s="2">
        <v>114</v>
      </c>
      <c r="R61" s="2">
        <v>114</v>
      </c>
      <c r="S61" s="2">
        <v>116</v>
      </c>
      <c r="T61" s="21">
        <v>124</v>
      </c>
      <c r="U61" s="11">
        <v>115.5</v>
      </c>
      <c r="V61" s="3">
        <v>115.5</v>
      </c>
      <c r="W61" s="2">
        <v>76</v>
      </c>
      <c r="X61" s="2">
        <v>76</v>
      </c>
      <c r="Y61" s="2">
        <v>74</v>
      </c>
      <c r="Z61" s="11">
        <v>75</v>
      </c>
      <c r="AA61" s="11">
        <v>74.5</v>
      </c>
      <c r="AB61" s="3">
        <v>79</v>
      </c>
      <c r="AC61" s="2">
        <f t="shared" si="7"/>
        <v>0.66666666666666663</v>
      </c>
      <c r="AD61" s="2">
        <f t="shared" si="8"/>
        <v>0.66666666666666663</v>
      </c>
      <c r="AE61" s="2">
        <f t="shared" si="9"/>
        <v>0.63793103448275867</v>
      </c>
      <c r="AF61" s="2">
        <f t="shared" si="10"/>
        <v>0.60483870967741937</v>
      </c>
      <c r="AG61" s="2">
        <f t="shared" si="11"/>
        <v>0.64502164502164505</v>
      </c>
      <c r="AH61" s="3">
        <f t="shared" si="12"/>
        <v>0.68398268398268403</v>
      </c>
      <c r="AI61" s="3" t="s">
        <v>606</v>
      </c>
      <c r="AJ61" s="3" t="s">
        <v>698</v>
      </c>
      <c r="AK61" s="5" t="s">
        <v>699</v>
      </c>
      <c r="AL61" s="2" t="s">
        <v>581</v>
      </c>
      <c r="AM61" s="2" t="s">
        <v>582</v>
      </c>
      <c r="AN61" s="2" t="s">
        <v>583</v>
      </c>
      <c r="AO61" s="3"/>
      <c r="AP61" s="11" t="s">
        <v>678</v>
      </c>
      <c r="AQ61" s="11" t="s">
        <v>633</v>
      </c>
      <c r="AR61" s="11" t="s">
        <v>679</v>
      </c>
      <c r="AS61" s="3"/>
      <c r="AT61" s="11" t="s">
        <v>774</v>
      </c>
      <c r="AU61" s="11" t="s">
        <v>688</v>
      </c>
      <c r="AV61" s="11" t="s">
        <v>775</v>
      </c>
      <c r="AW61" s="3"/>
      <c r="AX61" s="11" t="s">
        <v>887</v>
      </c>
      <c r="AY61" s="11" t="s">
        <v>674</v>
      </c>
      <c r="AZ61" s="11" t="s">
        <v>888</v>
      </c>
      <c r="BA61" s="2"/>
      <c r="BB61" s="12" t="s">
        <v>398</v>
      </c>
      <c r="BC61" s="11" t="s">
        <v>973</v>
      </c>
      <c r="BD61" s="11" t="s">
        <v>974</v>
      </c>
      <c r="BF61" s="13" t="s">
        <v>1295</v>
      </c>
      <c r="BG61" s="39" t="s">
        <v>1179</v>
      </c>
      <c r="BH61" s="11" t="s">
        <v>1151</v>
      </c>
      <c r="BI61" s="11" t="s">
        <v>1151</v>
      </c>
      <c r="BJ61" s="11" t="s">
        <v>1151</v>
      </c>
      <c r="BK61" s="11" t="s">
        <v>1209</v>
      </c>
      <c r="BL61" s="11" t="s">
        <v>1151</v>
      </c>
      <c r="BM61" s="11" t="s">
        <v>1288</v>
      </c>
      <c r="BN61" t="s">
        <v>1154</v>
      </c>
      <c r="BO61" s="38">
        <v>4</v>
      </c>
      <c r="BP61" t="s">
        <v>1175</v>
      </c>
      <c r="BQ61">
        <v>6</v>
      </c>
      <c r="BR61" t="s">
        <v>1297</v>
      </c>
    </row>
    <row r="62" spans="1:70" x14ac:dyDescent="0.25">
      <c r="A62" s="2" t="s">
        <v>89</v>
      </c>
      <c r="B62" s="2" t="s">
        <v>126</v>
      </c>
      <c r="C62" s="2">
        <v>32</v>
      </c>
      <c r="D62" s="3">
        <v>1.8460000000000001</v>
      </c>
      <c r="E62" s="2">
        <v>91.3</v>
      </c>
      <c r="F62" s="11">
        <v>88.7</v>
      </c>
      <c r="G62" s="11">
        <v>88.4</v>
      </c>
      <c r="H62" s="11">
        <v>89.9</v>
      </c>
      <c r="I62" s="11">
        <v>88.6</v>
      </c>
      <c r="J62" s="3">
        <v>88.5</v>
      </c>
      <c r="K62" s="2">
        <f t="shared" si="1"/>
        <v>26.792138781518176</v>
      </c>
      <c r="L62" s="2">
        <f t="shared" si="2"/>
        <v>26.029164402197836</v>
      </c>
      <c r="M62" s="2">
        <f t="shared" si="3"/>
        <v>25.941128896891641</v>
      </c>
      <c r="N62" s="2">
        <f t="shared" si="4"/>
        <v>26.381306423422611</v>
      </c>
      <c r="O62" s="2">
        <f t="shared" si="5"/>
        <v>25.999819233762434</v>
      </c>
      <c r="P62" s="3">
        <f t="shared" si="6"/>
        <v>25.970474065327039</v>
      </c>
      <c r="Q62" s="2">
        <v>106</v>
      </c>
      <c r="R62" s="2">
        <v>108</v>
      </c>
      <c r="S62" s="2">
        <v>109</v>
      </c>
      <c r="T62" s="11">
        <v>112</v>
      </c>
      <c r="U62" s="11">
        <v>109</v>
      </c>
      <c r="V62" s="3">
        <v>106</v>
      </c>
      <c r="W62" s="2">
        <v>94.5</v>
      </c>
      <c r="X62" s="2">
        <v>85.5</v>
      </c>
      <c r="Y62" s="2">
        <v>87</v>
      </c>
      <c r="Z62" s="11">
        <v>95</v>
      </c>
      <c r="AA62" s="11">
        <v>93.5</v>
      </c>
      <c r="AB62" s="3">
        <v>91.5</v>
      </c>
      <c r="AC62" s="2">
        <f t="shared" si="7"/>
        <v>0.89150943396226412</v>
      </c>
      <c r="AD62" s="2">
        <f t="shared" si="8"/>
        <v>0.79166666666666663</v>
      </c>
      <c r="AE62" s="2">
        <f t="shared" si="9"/>
        <v>0.79816513761467889</v>
      </c>
      <c r="AF62" s="2">
        <f t="shared" si="10"/>
        <v>0.8482142857142857</v>
      </c>
      <c r="AG62" s="2">
        <f t="shared" si="11"/>
        <v>0.85779816513761464</v>
      </c>
      <c r="AH62" s="3">
        <f t="shared" si="12"/>
        <v>0.8632075471698113</v>
      </c>
      <c r="AI62" s="3" t="s">
        <v>694</v>
      </c>
      <c r="AJ62" s="3" t="s">
        <v>680</v>
      </c>
      <c r="AK62" s="5" t="s">
        <v>695</v>
      </c>
      <c r="AL62" s="2" t="s">
        <v>646</v>
      </c>
      <c r="AM62" s="2" t="s">
        <v>647</v>
      </c>
      <c r="AN62" s="2" t="s">
        <v>648</v>
      </c>
      <c r="AO62" s="3"/>
      <c r="AP62" s="11" t="s">
        <v>486</v>
      </c>
      <c r="AQ62" s="11" t="s">
        <v>499</v>
      </c>
      <c r="AR62" s="11" t="s">
        <v>562</v>
      </c>
      <c r="AS62" s="3"/>
      <c r="AT62" s="11" t="s">
        <v>713</v>
      </c>
      <c r="AU62" s="11" t="s">
        <v>237</v>
      </c>
      <c r="AV62" s="11" t="s">
        <v>532</v>
      </c>
      <c r="AW62" s="3"/>
      <c r="AX62" s="11" t="s">
        <v>584</v>
      </c>
      <c r="AY62" s="11" t="s">
        <v>518</v>
      </c>
      <c r="AZ62" s="11" t="s">
        <v>588</v>
      </c>
      <c r="BA62" s="2"/>
      <c r="BB62" s="12" t="s">
        <v>779</v>
      </c>
      <c r="BC62" s="11" t="s">
        <v>1009</v>
      </c>
      <c r="BD62" s="11" t="s">
        <v>1010</v>
      </c>
      <c r="BF62" s="13" t="s">
        <v>1295</v>
      </c>
      <c r="BG62" s="39" t="s">
        <v>1180</v>
      </c>
      <c r="BH62" s="11" t="s">
        <v>1151</v>
      </c>
      <c r="BI62" s="11" t="s">
        <v>1151</v>
      </c>
      <c r="BJ62" s="11" t="s">
        <v>1151</v>
      </c>
      <c r="BK62" s="11" t="s">
        <v>1151</v>
      </c>
      <c r="BL62" s="11" t="s">
        <v>1151</v>
      </c>
      <c r="BM62" s="11" t="s">
        <v>1151</v>
      </c>
      <c r="BN62" t="s">
        <v>1292</v>
      </c>
      <c r="BO62" s="38">
        <v>1</v>
      </c>
      <c r="BP62" t="s">
        <v>1166</v>
      </c>
      <c r="BQ62">
        <v>4</v>
      </c>
      <c r="BR62" t="s">
        <v>1297</v>
      </c>
    </row>
    <row r="63" spans="1:70" x14ac:dyDescent="0.25">
      <c r="A63" s="2" t="s">
        <v>90</v>
      </c>
      <c r="B63" s="2" t="s">
        <v>124</v>
      </c>
      <c r="C63" s="2">
        <v>64</v>
      </c>
      <c r="D63" s="3">
        <v>1.69</v>
      </c>
      <c r="E63" s="2">
        <v>67.400000000000006</v>
      </c>
      <c r="F63" s="11">
        <v>67</v>
      </c>
      <c r="G63" s="11">
        <v>66.5</v>
      </c>
      <c r="H63" s="11">
        <v>65.5</v>
      </c>
      <c r="I63" s="11">
        <v>65.599999999999994</v>
      </c>
      <c r="J63" s="3">
        <v>65.7</v>
      </c>
      <c r="K63" s="2">
        <f t="shared" si="1"/>
        <v>23.598613493925289</v>
      </c>
      <c r="L63" s="2">
        <f t="shared" si="2"/>
        <v>23.458562375266975</v>
      </c>
      <c r="M63" s="2">
        <f t="shared" si="3"/>
        <v>23.283498476944086</v>
      </c>
      <c r="N63" s="2">
        <f t="shared" si="4"/>
        <v>22.93337068029831</v>
      </c>
      <c r="O63" s="2">
        <f t="shared" si="5"/>
        <v>22.968383459962887</v>
      </c>
      <c r="P63" s="3">
        <f t="shared" si="6"/>
        <v>23.003396239627467</v>
      </c>
      <c r="Q63" s="2">
        <v>101</v>
      </c>
      <c r="R63" s="2">
        <v>99.5</v>
      </c>
      <c r="S63" s="2">
        <v>99.5</v>
      </c>
      <c r="T63" s="11">
        <v>95.5</v>
      </c>
      <c r="U63" s="11">
        <v>96</v>
      </c>
      <c r="V63" s="3">
        <v>100</v>
      </c>
      <c r="W63" s="2">
        <v>86</v>
      </c>
      <c r="X63" s="2">
        <v>86.5</v>
      </c>
      <c r="Y63" s="2">
        <v>91</v>
      </c>
      <c r="Z63" s="11">
        <v>84.5</v>
      </c>
      <c r="AA63" s="11">
        <v>85.5</v>
      </c>
      <c r="AB63" s="25">
        <v>94.5</v>
      </c>
      <c r="AC63" s="2">
        <f t="shared" si="7"/>
        <v>0.85148514851485146</v>
      </c>
      <c r="AD63" s="2">
        <f t="shared" si="8"/>
        <v>0.8693467336683417</v>
      </c>
      <c r="AE63" s="2">
        <f t="shared" si="9"/>
        <v>0.914572864321608</v>
      </c>
      <c r="AF63" s="2">
        <f t="shared" si="10"/>
        <v>0.88481675392670156</v>
      </c>
      <c r="AG63" s="2">
        <f t="shared" si="11"/>
        <v>0.890625</v>
      </c>
      <c r="AH63" s="3">
        <f t="shared" si="12"/>
        <v>0.94499999999999995</v>
      </c>
      <c r="AI63" s="3" t="s">
        <v>245</v>
      </c>
      <c r="AJ63" s="3" t="s">
        <v>743</v>
      </c>
      <c r="AK63" s="5" t="s">
        <v>458</v>
      </c>
      <c r="AL63" s="11" t="s">
        <v>849</v>
      </c>
      <c r="AM63" s="11" t="s">
        <v>850</v>
      </c>
      <c r="AN63" s="11" t="s">
        <v>349</v>
      </c>
      <c r="AO63" s="3"/>
      <c r="AP63" s="11" t="s">
        <v>614</v>
      </c>
      <c r="AQ63" s="11" t="s">
        <v>613</v>
      </c>
      <c r="AR63" s="11" t="s">
        <v>845</v>
      </c>
      <c r="AS63" s="3"/>
      <c r="AT63" s="11" t="s">
        <v>572</v>
      </c>
      <c r="AU63" s="11" t="s">
        <v>797</v>
      </c>
      <c r="AV63" s="11" t="s">
        <v>947</v>
      </c>
      <c r="AW63" s="3"/>
      <c r="AX63" s="11" t="s">
        <v>516</v>
      </c>
      <c r="AY63" s="11" t="s">
        <v>587</v>
      </c>
      <c r="AZ63" s="11" t="s">
        <v>865</v>
      </c>
      <c r="BA63" s="2"/>
      <c r="BB63" s="12" t="s">
        <v>989</v>
      </c>
      <c r="BC63" s="11" t="s">
        <v>530</v>
      </c>
      <c r="BD63" s="11" t="s">
        <v>258</v>
      </c>
      <c r="BF63" s="13" t="s">
        <v>1295</v>
      </c>
      <c r="BG63" s="39" t="s">
        <v>1179</v>
      </c>
      <c r="BH63" s="11" t="s">
        <v>1254</v>
      </c>
      <c r="BI63" s="11" t="s">
        <v>1151</v>
      </c>
      <c r="BJ63" s="11" t="s">
        <v>1151</v>
      </c>
      <c r="BK63" s="11" t="s">
        <v>1255</v>
      </c>
      <c r="BL63" s="11" t="s">
        <v>1151</v>
      </c>
      <c r="BM63" s="11" t="s">
        <v>1256</v>
      </c>
      <c r="BN63" t="s">
        <v>1154</v>
      </c>
      <c r="BO63" s="38">
        <v>1</v>
      </c>
      <c r="BP63" t="s">
        <v>1149</v>
      </c>
      <c r="BQ63">
        <v>4</v>
      </c>
      <c r="BR63" t="s">
        <v>1302</v>
      </c>
    </row>
    <row r="64" spans="1:70" x14ac:dyDescent="0.25">
      <c r="A64" s="2" t="s">
        <v>91</v>
      </c>
      <c r="B64" s="2" t="s">
        <v>124</v>
      </c>
      <c r="C64" s="2">
        <v>27</v>
      </c>
      <c r="D64" s="3">
        <v>1.7190000000000001</v>
      </c>
      <c r="E64" s="2">
        <v>74.599999999999994</v>
      </c>
      <c r="F64" s="11">
        <v>73.2</v>
      </c>
      <c r="G64" s="11">
        <v>74.099999999999994</v>
      </c>
      <c r="H64" s="11">
        <v>72.2</v>
      </c>
      <c r="I64" s="11">
        <v>73.7</v>
      </c>
      <c r="J64" s="3">
        <v>72.3</v>
      </c>
      <c r="K64" s="2">
        <f t="shared" si="1"/>
        <v>25.245680061428892</v>
      </c>
      <c r="L64" s="2">
        <f t="shared" si="2"/>
        <v>24.771900542849803</v>
      </c>
      <c r="M64" s="2">
        <f t="shared" si="3"/>
        <v>25.07647309050779</v>
      </c>
      <c r="N64" s="2">
        <f t="shared" si="4"/>
        <v>24.433486601007591</v>
      </c>
      <c r="O64" s="2">
        <f t="shared" si="5"/>
        <v>24.941107513770906</v>
      </c>
      <c r="P64" s="3">
        <f t="shared" si="6"/>
        <v>24.467327995191809</v>
      </c>
      <c r="Q64" s="2">
        <v>106.5</v>
      </c>
      <c r="R64" s="2">
        <v>104</v>
      </c>
      <c r="S64" s="2">
        <v>106.5</v>
      </c>
      <c r="T64" s="11">
        <v>107</v>
      </c>
      <c r="U64" s="11">
        <v>104.5</v>
      </c>
      <c r="V64" s="3">
        <v>106.5</v>
      </c>
      <c r="W64" s="2">
        <v>75</v>
      </c>
      <c r="X64" s="2">
        <v>74</v>
      </c>
      <c r="Y64" s="2">
        <v>75</v>
      </c>
      <c r="Z64" s="11">
        <v>72</v>
      </c>
      <c r="AA64" s="11">
        <v>74</v>
      </c>
      <c r="AB64" s="3">
        <v>75</v>
      </c>
      <c r="AC64" s="2">
        <f t="shared" si="7"/>
        <v>0.70422535211267601</v>
      </c>
      <c r="AD64" s="2">
        <f t="shared" si="8"/>
        <v>0.71153846153846156</v>
      </c>
      <c r="AE64" s="2">
        <f t="shared" si="9"/>
        <v>0.70422535211267601</v>
      </c>
      <c r="AF64" s="2">
        <f t="shared" si="10"/>
        <v>0.67289719626168221</v>
      </c>
      <c r="AG64" s="2">
        <f t="shared" si="11"/>
        <v>0.70813397129186606</v>
      </c>
      <c r="AH64" s="3">
        <f t="shared" si="12"/>
        <v>0.70422535211267601</v>
      </c>
      <c r="AI64" s="3" t="s">
        <v>391</v>
      </c>
      <c r="AJ64" s="3" t="s">
        <v>291</v>
      </c>
      <c r="AK64" s="5" t="s">
        <v>563</v>
      </c>
      <c r="AL64" s="11" t="s">
        <v>670</v>
      </c>
      <c r="AM64" s="11" t="s">
        <v>388</v>
      </c>
      <c r="AN64" s="11" t="s">
        <v>671</v>
      </c>
      <c r="AO64" s="3"/>
      <c r="AP64" s="11" t="s">
        <v>528</v>
      </c>
      <c r="AQ64" s="11" t="s">
        <v>434</v>
      </c>
      <c r="AR64" s="11" t="s">
        <v>770</v>
      </c>
      <c r="AS64" s="3"/>
      <c r="AT64" s="11" t="s">
        <v>863</v>
      </c>
      <c r="AU64" s="11" t="s">
        <v>553</v>
      </c>
      <c r="AV64" s="11" t="s">
        <v>864</v>
      </c>
      <c r="AW64" s="3"/>
      <c r="AX64" s="11" t="s">
        <v>589</v>
      </c>
      <c r="AY64" s="11" t="s">
        <v>773</v>
      </c>
      <c r="AZ64" s="11" t="s">
        <v>932</v>
      </c>
      <c r="BA64" s="2"/>
      <c r="BB64" s="12" t="s">
        <v>367</v>
      </c>
      <c r="BC64" s="11" t="s">
        <v>356</v>
      </c>
      <c r="BD64" s="11" t="s">
        <v>662</v>
      </c>
      <c r="BF64" s="13" t="s">
        <v>1295</v>
      </c>
      <c r="BG64" s="39" t="s">
        <v>1178</v>
      </c>
      <c r="BH64" s="11" t="s">
        <v>1203</v>
      </c>
      <c r="BI64" s="11" t="s">
        <v>1151</v>
      </c>
      <c r="BJ64" s="11" t="s">
        <v>1204</v>
      </c>
      <c r="BK64" s="11" t="s">
        <v>1205</v>
      </c>
      <c r="BL64" s="11" t="s">
        <v>1151</v>
      </c>
      <c r="BM64" s="11" t="s">
        <v>1206</v>
      </c>
      <c r="BN64" t="s">
        <v>1284</v>
      </c>
      <c r="BO64" s="38">
        <v>1</v>
      </c>
      <c r="BP64" t="s">
        <v>1175</v>
      </c>
      <c r="BQ64">
        <v>3</v>
      </c>
      <c r="BR64" t="s">
        <v>1296</v>
      </c>
    </row>
    <row r="65" spans="1:70" x14ac:dyDescent="0.25">
      <c r="A65" s="2" t="s">
        <v>92</v>
      </c>
      <c r="B65" s="2" t="s">
        <v>124</v>
      </c>
      <c r="C65" s="2">
        <v>57</v>
      </c>
      <c r="D65" s="3">
        <v>1.6</v>
      </c>
      <c r="E65" s="2">
        <v>58.1</v>
      </c>
      <c r="F65" s="11">
        <v>58.3</v>
      </c>
      <c r="G65" s="11">
        <v>57.9</v>
      </c>
      <c r="H65" s="11">
        <v>58.3</v>
      </c>
      <c r="I65" s="11">
        <v>58.8</v>
      </c>
      <c r="J65" s="3">
        <v>58.2</v>
      </c>
      <c r="K65" s="2">
        <f t="shared" si="1"/>
        <v>22.695312499999996</v>
      </c>
      <c r="L65" s="2">
        <f t="shared" si="2"/>
        <v>22.773437499999993</v>
      </c>
      <c r="M65" s="2">
        <f t="shared" si="3"/>
        <v>22.617187499999996</v>
      </c>
      <c r="N65" s="2">
        <f t="shared" si="4"/>
        <v>22.773437499999993</v>
      </c>
      <c r="O65" s="2">
        <f t="shared" si="5"/>
        <v>22.968749999999993</v>
      </c>
      <c r="P65" s="3">
        <f t="shared" si="6"/>
        <v>22.734374999999996</v>
      </c>
      <c r="Q65" s="2">
        <v>95.5</v>
      </c>
      <c r="R65" s="18">
        <v>89</v>
      </c>
      <c r="S65" s="2">
        <v>95</v>
      </c>
      <c r="T65" s="11">
        <v>95</v>
      </c>
      <c r="U65" s="11">
        <v>99.5</v>
      </c>
      <c r="V65" s="3">
        <v>100.5</v>
      </c>
      <c r="W65" s="2">
        <v>74</v>
      </c>
      <c r="X65" s="2">
        <v>76</v>
      </c>
      <c r="Y65" s="2">
        <v>72.5</v>
      </c>
      <c r="Z65" s="11">
        <v>73.5</v>
      </c>
      <c r="AA65" s="11">
        <v>74</v>
      </c>
      <c r="AB65" s="3">
        <v>74</v>
      </c>
      <c r="AC65" s="2">
        <f t="shared" si="7"/>
        <v>0.77486910994764402</v>
      </c>
      <c r="AD65" s="2">
        <f t="shared" si="8"/>
        <v>0.8539325842696629</v>
      </c>
      <c r="AE65" s="2">
        <f t="shared" si="9"/>
        <v>0.76315789473684215</v>
      </c>
      <c r="AF65" s="2">
        <f t="shared" si="10"/>
        <v>0.77368421052631575</v>
      </c>
      <c r="AG65" s="2">
        <f t="shared" si="11"/>
        <v>0.74371859296482412</v>
      </c>
      <c r="AH65" s="3">
        <f t="shared" si="12"/>
        <v>0.73631840796019898</v>
      </c>
      <c r="AI65" s="3" t="s">
        <v>597</v>
      </c>
      <c r="AJ65" s="3" t="s">
        <v>568</v>
      </c>
      <c r="AK65" s="5" t="s">
        <v>243</v>
      </c>
      <c r="AL65" s="11" t="s">
        <v>491</v>
      </c>
      <c r="AM65" s="11" t="s">
        <v>479</v>
      </c>
      <c r="AN65" s="11" t="s">
        <v>762</v>
      </c>
      <c r="AO65" s="3"/>
      <c r="AP65" s="11" t="s">
        <v>878</v>
      </c>
      <c r="AQ65" s="11" t="s">
        <v>879</v>
      </c>
      <c r="AR65" s="11" t="s">
        <v>880</v>
      </c>
      <c r="AS65" s="3"/>
      <c r="AT65" s="11" t="s">
        <v>962</v>
      </c>
      <c r="AU65" s="11" t="s">
        <v>963</v>
      </c>
      <c r="AV65" s="11" t="s">
        <v>964</v>
      </c>
      <c r="AW65" s="3"/>
      <c r="AX65" s="11" t="s">
        <v>282</v>
      </c>
      <c r="AY65" s="11" t="s">
        <v>1000</v>
      </c>
      <c r="AZ65" s="11" t="s">
        <v>448</v>
      </c>
      <c r="BA65" s="2"/>
      <c r="BB65" s="12" t="s">
        <v>925</v>
      </c>
      <c r="BC65" s="11" t="s">
        <v>246</v>
      </c>
      <c r="BD65" s="11" t="s">
        <v>534</v>
      </c>
      <c r="BF65" s="13" t="s">
        <v>1147</v>
      </c>
      <c r="BG65" s="39" t="s">
        <v>1180</v>
      </c>
      <c r="BH65" s="11" t="s">
        <v>1151</v>
      </c>
      <c r="BI65" s="11" t="s">
        <v>1202</v>
      </c>
      <c r="BJ65" s="11" t="s">
        <v>1151</v>
      </c>
      <c r="BK65" s="11" t="s">
        <v>1151</v>
      </c>
      <c r="BL65" s="11" t="s">
        <v>1151</v>
      </c>
      <c r="BM65" s="11" t="s">
        <v>1151</v>
      </c>
      <c r="BN65" t="s">
        <v>1292</v>
      </c>
      <c r="BO65" s="38">
        <v>1</v>
      </c>
      <c r="BP65" t="s">
        <v>1175</v>
      </c>
      <c r="BQ65">
        <v>6</v>
      </c>
      <c r="BR65" t="s">
        <v>1296</v>
      </c>
    </row>
    <row r="66" spans="1:70" x14ac:dyDescent="0.25">
      <c r="A66" s="2" t="s">
        <v>93</v>
      </c>
      <c r="B66" s="2" t="s">
        <v>124</v>
      </c>
      <c r="C66" s="2">
        <v>30</v>
      </c>
      <c r="D66" s="3">
        <v>1.7370000000000001</v>
      </c>
      <c r="E66" s="2">
        <v>61.3</v>
      </c>
      <c r="F66" s="11">
        <v>59.3</v>
      </c>
      <c r="G66" s="11">
        <v>59</v>
      </c>
      <c r="H66" s="11">
        <v>61.1</v>
      </c>
      <c r="I66" s="11">
        <v>60.6</v>
      </c>
      <c r="J66" s="3">
        <v>60.8</v>
      </c>
      <c r="K66" s="2">
        <f t="shared" ref="K66:K97" si="13">E66/(D66*D66)</f>
        <v>20.317058805787806</v>
      </c>
      <c r="L66" s="2">
        <f t="shared" ref="L66:L97" si="14">F66/(D66*D66)</f>
        <v>19.654185761553293</v>
      </c>
      <c r="M66" s="2">
        <f t="shared" ref="M66:M97" si="15">G66/(D66*D66)</f>
        <v>19.554754804918119</v>
      </c>
      <c r="N66" s="2">
        <f t="shared" ref="N66:N97" si="16">H66/(D66*D66)</f>
        <v>20.250771501364355</v>
      </c>
      <c r="O66" s="2">
        <f t="shared" ref="O66:O97" si="17">I66/(D66*D66)</f>
        <v>20.085053240305729</v>
      </c>
      <c r="P66" s="3">
        <f t="shared" ref="P66:P97" si="18">J66/(D66*D66)</f>
        <v>20.151340544729177</v>
      </c>
      <c r="Q66" s="2">
        <v>95.5</v>
      </c>
      <c r="R66" s="2">
        <v>98.5</v>
      </c>
      <c r="S66" s="2">
        <v>94</v>
      </c>
      <c r="T66" s="11">
        <v>98.5</v>
      </c>
      <c r="U66" s="11">
        <v>97</v>
      </c>
      <c r="V66" s="3">
        <v>95</v>
      </c>
      <c r="W66" s="18">
        <v>77</v>
      </c>
      <c r="X66" s="2">
        <v>70.5</v>
      </c>
      <c r="Y66" s="2">
        <v>71</v>
      </c>
      <c r="Z66" s="11">
        <v>72</v>
      </c>
      <c r="AA66" s="11">
        <v>71.5</v>
      </c>
      <c r="AB66" s="3">
        <v>71</v>
      </c>
      <c r="AC66" s="2">
        <f t="shared" ref="AC66:AC97" si="19">W66/Q66</f>
        <v>0.80628272251308897</v>
      </c>
      <c r="AD66" s="2">
        <f t="shared" ref="AD66:AD97" si="20">X66/R66</f>
        <v>0.71573604060913709</v>
      </c>
      <c r="AE66" s="2">
        <f t="shared" ref="AD66:AH97" si="21">Y66/S66</f>
        <v>0.75531914893617025</v>
      </c>
      <c r="AF66" s="2">
        <f t="shared" ref="AF66:AF97" si="22">Z66/T66</f>
        <v>0.73096446700507611</v>
      </c>
      <c r="AG66" s="2">
        <f t="shared" ref="AG66:AG97" si="23">AA66/U66</f>
        <v>0.73711340206185572</v>
      </c>
      <c r="AH66" s="3">
        <f t="shared" ref="AH66:AH97" si="24">AB66/V66</f>
        <v>0.74736842105263157</v>
      </c>
      <c r="AI66" s="3" t="s">
        <v>610</v>
      </c>
      <c r="AJ66" s="3" t="s">
        <v>611</v>
      </c>
      <c r="AK66" s="5" t="s">
        <v>612</v>
      </c>
      <c r="AL66" s="11" t="s">
        <v>387</v>
      </c>
      <c r="AM66" s="11" t="s">
        <v>747</v>
      </c>
      <c r="AN66" s="11" t="s">
        <v>748</v>
      </c>
      <c r="AO66" s="3"/>
      <c r="AP66" s="11" t="s">
        <v>763</v>
      </c>
      <c r="AQ66" s="11" t="s">
        <v>335</v>
      </c>
      <c r="AR66" s="11" t="s">
        <v>853</v>
      </c>
      <c r="AS66" s="3"/>
      <c r="AT66" s="11" t="s">
        <v>562</v>
      </c>
      <c r="AU66" s="11" t="s">
        <v>443</v>
      </c>
      <c r="AV66" s="11" t="s">
        <v>631</v>
      </c>
      <c r="AW66" s="3"/>
      <c r="AX66" s="11" t="s">
        <v>1066</v>
      </c>
      <c r="AY66" s="11" t="s">
        <v>557</v>
      </c>
      <c r="AZ66" s="11" t="s">
        <v>575</v>
      </c>
      <c r="BA66" s="2"/>
      <c r="BB66" s="12" t="s">
        <v>379</v>
      </c>
      <c r="BC66" s="11" t="s">
        <v>576</v>
      </c>
      <c r="BD66" s="11" t="s">
        <v>760</v>
      </c>
      <c r="BF66" s="13" t="s">
        <v>1295</v>
      </c>
      <c r="BG66" s="39" t="s">
        <v>1178</v>
      </c>
      <c r="BH66" s="11" t="s">
        <v>1151</v>
      </c>
      <c r="BI66" s="11" t="s">
        <v>1151</v>
      </c>
      <c r="BJ66" s="11" t="s">
        <v>1151</v>
      </c>
      <c r="BK66" s="11" t="s">
        <v>1159</v>
      </c>
      <c r="BL66" s="11" t="s">
        <v>1151</v>
      </c>
      <c r="BM66" s="11" t="s">
        <v>1151</v>
      </c>
      <c r="BN66" t="s">
        <v>1153</v>
      </c>
      <c r="BO66" s="38">
        <v>3</v>
      </c>
      <c r="BP66" t="s">
        <v>1166</v>
      </c>
      <c r="BQ66">
        <v>5</v>
      </c>
      <c r="BR66" t="s">
        <v>1296</v>
      </c>
    </row>
    <row r="67" spans="1:70" x14ac:dyDescent="0.25">
      <c r="A67" s="2" t="s">
        <v>94</v>
      </c>
      <c r="B67" s="2" t="s">
        <v>126</v>
      </c>
      <c r="C67" s="2">
        <v>28</v>
      </c>
      <c r="D67" s="3">
        <v>1.8759999999999999</v>
      </c>
      <c r="E67" s="2">
        <v>95</v>
      </c>
      <c r="F67" s="11">
        <v>96</v>
      </c>
      <c r="G67" s="11">
        <v>96</v>
      </c>
      <c r="H67" s="11">
        <v>92.3</v>
      </c>
      <c r="I67" s="11">
        <v>90.9</v>
      </c>
      <c r="J67" s="3">
        <v>92.2</v>
      </c>
      <c r="K67" s="2">
        <f t="shared" si="13"/>
        <v>26.993421561094927</v>
      </c>
      <c r="L67" s="2">
        <f t="shared" si="14"/>
        <v>27.277562840685398</v>
      </c>
      <c r="M67" s="2">
        <f t="shared" si="15"/>
        <v>27.277562840685398</v>
      </c>
      <c r="N67" s="2">
        <f t="shared" si="16"/>
        <v>26.226240106200649</v>
      </c>
      <c r="O67" s="2">
        <f t="shared" si="17"/>
        <v>25.828442314773987</v>
      </c>
      <c r="P67" s="3">
        <f t="shared" si="18"/>
        <v>26.197825978241603</v>
      </c>
      <c r="Q67" s="2">
        <v>100.5</v>
      </c>
      <c r="R67" s="2">
        <v>105</v>
      </c>
      <c r="S67" s="2">
        <v>107</v>
      </c>
      <c r="T67" s="11">
        <v>105.5</v>
      </c>
      <c r="U67" s="11">
        <v>106.5</v>
      </c>
      <c r="V67" s="3">
        <v>107</v>
      </c>
      <c r="W67" s="2">
        <v>90</v>
      </c>
      <c r="X67" s="2">
        <v>92</v>
      </c>
      <c r="Y67" s="2">
        <v>90</v>
      </c>
      <c r="Z67" s="11">
        <v>92</v>
      </c>
      <c r="AA67" s="11">
        <v>89.5</v>
      </c>
      <c r="AB67" s="3">
        <v>91.5</v>
      </c>
      <c r="AC67" s="2">
        <f t="shared" si="19"/>
        <v>0.89552238805970152</v>
      </c>
      <c r="AD67" s="2">
        <f t="shared" si="20"/>
        <v>0.87619047619047619</v>
      </c>
      <c r="AE67" s="2">
        <f t="shared" si="21"/>
        <v>0.84112149532710279</v>
      </c>
      <c r="AF67" s="2">
        <f t="shared" si="22"/>
        <v>0.87203791469194314</v>
      </c>
      <c r="AG67" s="2">
        <f t="shared" si="23"/>
        <v>0.84037558685446012</v>
      </c>
      <c r="AH67" s="3">
        <f t="shared" si="24"/>
        <v>0.85514018691588789</v>
      </c>
      <c r="AI67" s="3" t="s">
        <v>622</v>
      </c>
      <c r="AJ67" s="3" t="s">
        <v>623</v>
      </c>
      <c r="AK67" s="5" t="s">
        <v>624</v>
      </c>
      <c r="AL67" s="11" t="s">
        <v>744</v>
      </c>
      <c r="AM67" s="11" t="s">
        <v>745</v>
      </c>
      <c r="AN67" s="11" t="s">
        <v>746</v>
      </c>
      <c r="AO67" s="3"/>
      <c r="AP67" s="11" t="s">
        <v>847</v>
      </c>
      <c r="AQ67" s="11" t="s">
        <v>548</v>
      </c>
      <c r="AR67" s="11" t="s">
        <v>848</v>
      </c>
      <c r="AS67" s="3"/>
      <c r="AT67" s="11" t="s">
        <v>933</v>
      </c>
      <c r="AU67" s="11" t="s">
        <v>357</v>
      </c>
      <c r="AV67" s="11" t="s">
        <v>776</v>
      </c>
      <c r="AW67" s="3"/>
      <c r="AX67" s="11" t="s">
        <v>491</v>
      </c>
      <c r="AY67" s="11" t="s">
        <v>957</v>
      </c>
      <c r="AZ67" s="11" t="s">
        <v>958</v>
      </c>
      <c r="BA67" s="2"/>
      <c r="BB67" s="12" t="s">
        <v>1057</v>
      </c>
      <c r="BC67" s="11" t="s">
        <v>468</v>
      </c>
      <c r="BD67" s="11" t="s">
        <v>333</v>
      </c>
      <c r="BF67" s="13" t="s">
        <v>1295</v>
      </c>
      <c r="BG67" s="39" t="s">
        <v>1178</v>
      </c>
      <c r="BH67" s="11" t="s">
        <v>1151</v>
      </c>
      <c r="BI67" s="11" t="s">
        <v>1151</v>
      </c>
      <c r="BJ67" s="11" t="s">
        <v>1151</v>
      </c>
      <c r="BK67" s="11" t="s">
        <v>1257</v>
      </c>
      <c r="BL67" s="11" t="s">
        <v>1151</v>
      </c>
      <c r="BM67" s="11" t="s">
        <v>1151</v>
      </c>
      <c r="BN67" t="s">
        <v>1154</v>
      </c>
      <c r="BO67" s="38">
        <v>3</v>
      </c>
      <c r="BP67" t="s">
        <v>1175</v>
      </c>
      <c r="BQ67">
        <v>5</v>
      </c>
      <c r="BR67" t="s">
        <v>1297</v>
      </c>
    </row>
    <row r="68" spans="1:70" x14ac:dyDescent="0.25">
      <c r="A68" s="2" t="s">
        <v>95</v>
      </c>
      <c r="B68" s="2" t="s">
        <v>124</v>
      </c>
      <c r="C68" s="2">
        <v>30</v>
      </c>
      <c r="D68" s="3">
        <v>1.655</v>
      </c>
      <c r="E68" s="2">
        <v>54.5</v>
      </c>
      <c r="F68" s="11">
        <v>55</v>
      </c>
      <c r="G68" s="11">
        <v>55.6</v>
      </c>
      <c r="H68" s="11">
        <v>55.1</v>
      </c>
      <c r="I68" s="11">
        <v>54.8</v>
      </c>
      <c r="J68" s="3">
        <v>54.1</v>
      </c>
      <c r="K68" s="2">
        <f t="shared" si="13"/>
        <v>19.897591296172905</v>
      </c>
      <c r="L68" s="2">
        <f>F68/(D68*D68)</f>
        <v>20.080138005312108</v>
      </c>
      <c r="M68" s="2">
        <f>G68/(D68*D68)</f>
        <v>20.299194056279148</v>
      </c>
      <c r="N68" s="2">
        <f t="shared" si="16"/>
        <v>20.116647347139949</v>
      </c>
      <c r="O68" s="2">
        <f t="shared" si="17"/>
        <v>20.007119321656425</v>
      </c>
      <c r="P68" s="3">
        <f t="shared" si="18"/>
        <v>19.751553928861547</v>
      </c>
      <c r="Q68" s="2">
        <v>88</v>
      </c>
      <c r="R68" s="2">
        <v>92</v>
      </c>
      <c r="S68" s="2">
        <v>90</v>
      </c>
      <c r="T68" s="11">
        <v>95</v>
      </c>
      <c r="U68" s="11">
        <v>92</v>
      </c>
      <c r="V68" s="3">
        <v>89</v>
      </c>
      <c r="W68" s="2">
        <v>67.5</v>
      </c>
      <c r="X68" s="18">
        <v>76.5</v>
      </c>
      <c r="Y68" s="2">
        <v>68</v>
      </c>
      <c r="Z68" s="21">
        <v>72.5</v>
      </c>
      <c r="AA68" s="11">
        <v>66.5</v>
      </c>
      <c r="AB68" s="3">
        <v>65</v>
      </c>
      <c r="AC68" s="2">
        <f t="shared" si="19"/>
        <v>0.76704545454545459</v>
      </c>
      <c r="AD68" s="2">
        <f t="shared" si="20"/>
        <v>0.83152173913043481</v>
      </c>
      <c r="AE68" s="2">
        <f t="shared" si="21"/>
        <v>0.75555555555555554</v>
      </c>
      <c r="AF68" s="2">
        <f t="shared" si="22"/>
        <v>0.76315789473684215</v>
      </c>
      <c r="AG68" s="2">
        <f t="shared" si="23"/>
        <v>0.72282608695652173</v>
      </c>
      <c r="AH68" s="3">
        <f t="shared" si="24"/>
        <v>0.7303370786516854</v>
      </c>
      <c r="AI68" s="3" t="s">
        <v>908</v>
      </c>
      <c r="AJ68" s="3" t="s">
        <v>729</v>
      </c>
      <c r="AK68" s="5" t="s">
        <v>909</v>
      </c>
      <c r="AL68" s="11" t="s">
        <v>986</v>
      </c>
      <c r="AM68" s="11" t="s">
        <v>987</v>
      </c>
      <c r="AN68" s="11" t="s">
        <v>988</v>
      </c>
      <c r="AO68" s="3"/>
      <c r="AP68" s="11" t="s">
        <v>965</v>
      </c>
      <c r="AQ68" s="11" t="s">
        <v>966</v>
      </c>
      <c r="AR68" s="11" t="s">
        <v>967</v>
      </c>
      <c r="AS68" s="3"/>
      <c r="AT68" s="11" t="s">
        <v>1033</v>
      </c>
      <c r="AU68" s="11" t="s">
        <v>463</v>
      </c>
      <c r="AV68" s="11" t="s">
        <v>878</v>
      </c>
      <c r="AW68" s="3"/>
      <c r="AX68" s="11" t="s">
        <v>890</v>
      </c>
      <c r="AY68" s="11" t="s">
        <v>1061</v>
      </c>
      <c r="AZ68" s="11" t="s">
        <v>1034</v>
      </c>
      <c r="BA68" s="2"/>
      <c r="BB68" s="12" t="s">
        <v>832</v>
      </c>
      <c r="BC68" s="11" t="s">
        <v>1103</v>
      </c>
      <c r="BD68" s="11" t="s">
        <v>1061</v>
      </c>
      <c r="BF68" s="13" t="s">
        <v>1295</v>
      </c>
      <c r="BG68" s="39" t="s">
        <v>1178</v>
      </c>
      <c r="BH68" s="11" t="s">
        <v>1151</v>
      </c>
      <c r="BI68" s="11" t="s">
        <v>1151</v>
      </c>
      <c r="BJ68" s="11" t="s">
        <v>1151</v>
      </c>
      <c r="BK68" s="11" t="s">
        <v>1151</v>
      </c>
      <c r="BL68" s="11" t="s">
        <v>1151</v>
      </c>
      <c r="BM68" s="11" t="s">
        <v>1185</v>
      </c>
      <c r="BN68" t="s">
        <v>1292</v>
      </c>
      <c r="BO68" s="38" t="s">
        <v>1156</v>
      </c>
      <c r="BP68" t="s">
        <v>1149</v>
      </c>
      <c r="BQ68" t="s">
        <v>1149</v>
      </c>
      <c r="BR68" t="s">
        <v>1149</v>
      </c>
    </row>
    <row r="69" spans="1:70" x14ac:dyDescent="0.25">
      <c r="A69" s="2" t="s">
        <v>96</v>
      </c>
      <c r="B69" s="2" t="s">
        <v>126</v>
      </c>
      <c r="C69" s="2">
        <v>36</v>
      </c>
      <c r="D69" s="3">
        <v>1.772</v>
      </c>
      <c r="E69" s="2">
        <v>69.7</v>
      </c>
      <c r="F69" s="11">
        <v>70.099999999999994</v>
      </c>
      <c r="G69" s="11">
        <v>69.3</v>
      </c>
      <c r="H69" s="11">
        <v>69.900000000000006</v>
      </c>
      <c r="I69" s="11">
        <v>70.5</v>
      </c>
      <c r="J69" s="3">
        <v>70.099999999999994</v>
      </c>
      <c r="K69" s="2">
        <f t="shared" si="13"/>
        <v>22.19756533791255</v>
      </c>
      <c r="L69" s="2">
        <f t="shared" si="14"/>
        <v>22.324954522061255</v>
      </c>
      <c r="M69" s="2">
        <f t="shared" si="15"/>
        <v>22.070176153763839</v>
      </c>
      <c r="N69" s="2">
        <f t="shared" si="16"/>
        <v>22.261259929986906</v>
      </c>
      <c r="O69" s="2">
        <f t="shared" si="17"/>
        <v>22.452343706209966</v>
      </c>
      <c r="P69" s="3">
        <f t="shared" si="18"/>
        <v>22.324954522061255</v>
      </c>
      <c r="Q69" s="2">
        <v>93</v>
      </c>
      <c r="R69" s="2">
        <v>95</v>
      </c>
      <c r="S69" s="2">
        <v>93.5</v>
      </c>
      <c r="T69" s="11">
        <v>91.5</v>
      </c>
      <c r="U69" s="11">
        <v>96</v>
      </c>
      <c r="V69" s="3">
        <v>96.5</v>
      </c>
      <c r="W69" s="2">
        <v>76</v>
      </c>
      <c r="X69" s="2">
        <v>76.5</v>
      </c>
      <c r="Y69" s="2">
        <v>76</v>
      </c>
      <c r="Z69" s="11">
        <v>76.5</v>
      </c>
      <c r="AA69" s="11">
        <v>78</v>
      </c>
      <c r="AB69" s="3">
        <v>73.5</v>
      </c>
      <c r="AC69" s="2">
        <f t="shared" si="19"/>
        <v>0.81720430107526887</v>
      </c>
      <c r="AD69" s="2">
        <f t="shared" si="20"/>
        <v>0.80526315789473679</v>
      </c>
      <c r="AE69" s="2">
        <f t="shared" si="21"/>
        <v>0.81283422459893051</v>
      </c>
      <c r="AF69" s="2">
        <f t="shared" si="22"/>
        <v>0.83606557377049184</v>
      </c>
      <c r="AG69" s="2">
        <f t="shared" si="23"/>
        <v>0.8125</v>
      </c>
      <c r="AH69" s="3">
        <f t="shared" si="24"/>
        <v>0.76165803108808294</v>
      </c>
      <c r="AI69" s="3" t="s">
        <v>910</v>
      </c>
      <c r="AJ69" s="3" t="s">
        <v>911</v>
      </c>
      <c r="AK69" s="5" t="s">
        <v>912</v>
      </c>
      <c r="AL69" s="11" t="s">
        <v>624</v>
      </c>
      <c r="AM69" s="11" t="s">
        <v>355</v>
      </c>
      <c r="AN69" s="11" t="s">
        <v>796</v>
      </c>
      <c r="AO69" s="3"/>
      <c r="AP69" s="2" t="s">
        <v>241</v>
      </c>
      <c r="AQ69" s="2" t="s">
        <v>241</v>
      </c>
      <c r="AR69" s="2" t="s">
        <v>375</v>
      </c>
      <c r="AS69" s="3"/>
      <c r="AT69" s="11" t="s">
        <v>1037</v>
      </c>
      <c r="AU69" s="11" t="s">
        <v>1038</v>
      </c>
      <c r="AV69" s="11" t="s">
        <v>795</v>
      </c>
      <c r="AW69" s="3"/>
      <c r="AX69" s="11" t="s">
        <v>491</v>
      </c>
      <c r="AY69" s="11" t="s">
        <v>1064</v>
      </c>
      <c r="AZ69" s="11" t="s">
        <v>584</v>
      </c>
      <c r="BA69" s="2"/>
      <c r="BB69" s="12" t="s">
        <v>1112</v>
      </c>
      <c r="BC69" s="11" t="s">
        <v>624</v>
      </c>
      <c r="BD69" s="11" t="s">
        <v>1064</v>
      </c>
      <c r="BF69" s="13" t="s">
        <v>1295</v>
      </c>
      <c r="BG69" s="39" t="s">
        <v>1179</v>
      </c>
      <c r="BH69" s="11" t="s">
        <v>1193</v>
      </c>
      <c r="BI69" s="11" t="s">
        <v>1151</v>
      </c>
      <c r="BJ69" s="11" t="s">
        <v>1151</v>
      </c>
      <c r="BK69" s="11" t="s">
        <v>1151</v>
      </c>
      <c r="BL69" s="11" t="s">
        <v>1151</v>
      </c>
      <c r="BM69" s="11" t="s">
        <v>1151</v>
      </c>
      <c r="BN69" t="s">
        <v>1153</v>
      </c>
      <c r="BO69" s="38">
        <v>3</v>
      </c>
      <c r="BP69" t="s">
        <v>1166</v>
      </c>
      <c r="BQ69">
        <v>3</v>
      </c>
      <c r="BR69" t="s">
        <v>1297</v>
      </c>
    </row>
    <row r="70" spans="1:70" x14ac:dyDescent="0.25">
      <c r="A70" s="2" t="s">
        <v>97</v>
      </c>
      <c r="B70" s="2" t="s">
        <v>124</v>
      </c>
      <c r="C70" s="2">
        <v>21</v>
      </c>
      <c r="D70" s="3">
        <v>1.742</v>
      </c>
      <c r="E70" s="2">
        <v>54.8</v>
      </c>
      <c r="F70" s="11">
        <v>53.2</v>
      </c>
      <c r="G70" s="11">
        <v>55.3</v>
      </c>
      <c r="H70" s="11">
        <v>55.4</v>
      </c>
      <c r="I70" s="11">
        <v>56.4</v>
      </c>
      <c r="J70" s="3">
        <v>54.8</v>
      </c>
      <c r="K70" s="2">
        <f t="shared" si="13"/>
        <v>18.058607430919235</v>
      </c>
      <c r="L70" s="2">
        <f t="shared" si="14"/>
        <v>17.531348819797508</v>
      </c>
      <c r="M70" s="2">
        <f t="shared" si="15"/>
        <v>18.223375746894774</v>
      </c>
      <c r="N70" s="2">
        <f t="shared" si="16"/>
        <v>18.256329410089883</v>
      </c>
      <c r="O70" s="2">
        <f t="shared" si="17"/>
        <v>18.585866042040966</v>
      </c>
      <c r="P70" s="3">
        <f t="shared" si="18"/>
        <v>18.058607430919235</v>
      </c>
      <c r="Q70" s="2">
        <v>87</v>
      </c>
      <c r="R70" s="2">
        <v>89</v>
      </c>
      <c r="S70" s="2">
        <v>89</v>
      </c>
      <c r="T70" s="11">
        <v>92</v>
      </c>
      <c r="U70" s="11">
        <v>95</v>
      </c>
      <c r="V70" s="3">
        <v>89.5</v>
      </c>
      <c r="W70" s="2">
        <v>65</v>
      </c>
      <c r="X70" s="2">
        <v>63.5</v>
      </c>
      <c r="Y70" s="2">
        <v>67.5</v>
      </c>
      <c r="Z70" s="11">
        <v>68.5</v>
      </c>
      <c r="AA70" s="11">
        <v>71</v>
      </c>
      <c r="AB70" s="3">
        <v>68.5</v>
      </c>
      <c r="AC70" s="2">
        <f t="shared" si="19"/>
        <v>0.74712643678160917</v>
      </c>
      <c r="AD70" s="2">
        <f t="shared" si="20"/>
        <v>0.7134831460674157</v>
      </c>
      <c r="AE70" s="2">
        <f t="shared" si="21"/>
        <v>0.7584269662921348</v>
      </c>
      <c r="AF70" s="2">
        <f t="shared" si="22"/>
        <v>0.74456521739130432</v>
      </c>
      <c r="AG70" s="2">
        <f t="shared" si="23"/>
        <v>0.74736842105263157</v>
      </c>
      <c r="AH70" s="3">
        <f t="shared" si="24"/>
        <v>0.76536312849162014</v>
      </c>
      <c r="AI70" s="3" t="s">
        <v>836</v>
      </c>
      <c r="AJ70" s="3" t="s">
        <v>836</v>
      </c>
      <c r="AK70" s="3" t="s">
        <v>836</v>
      </c>
      <c r="AL70" s="11" t="s">
        <v>984</v>
      </c>
      <c r="AM70" s="11" t="s">
        <v>985</v>
      </c>
      <c r="AN70" s="11" t="s">
        <v>985</v>
      </c>
      <c r="AO70" s="3"/>
      <c r="AP70" s="2" t="s">
        <v>975</v>
      </c>
      <c r="AQ70" s="2" t="s">
        <v>976</v>
      </c>
      <c r="AR70" s="2" t="s">
        <v>977</v>
      </c>
      <c r="AS70" s="3"/>
      <c r="AT70" s="11" t="s">
        <v>674</v>
      </c>
      <c r="AU70" s="11" t="s">
        <v>1034</v>
      </c>
      <c r="AV70" s="11" t="s">
        <v>1025</v>
      </c>
      <c r="AW70" s="3"/>
      <c r="AX70" s="11" t="s">
        <v>1067</v>
      </c>
      <c r="AY70" s="11" t="s">
        <v>489</v>
      </c>
      <c r="AZ70" s="11" t="s">
        <v>889</v>
      </c>
      <c r="BA70" s="2"/>
      <c r="BB70" s="12" t="s">
        <v>1104</v>
      </c>
      <c r="BC70" s="11" t="s">
        <v>1105</v>
      </c>
      <c r="BD70" s="11" t="s">
        <v>1106</v>
      </c>
      <c r="BF70" s="13" t="s">
        <v>1295</v>
      </c>
      <c r="BG70" s="39" t="s">
        <v>1180</v>
      </c>
      <c r="BH70" s="11" t="s">
        <v>1151</v>
      </c>
      <c r="BI70" s="11" t="s">
        <v>1151</v>
      </c>
      <c r="BJ70" s="11" t="s">
        <v>1151</v>
      </c>
      <c r="BK70" s="11" t="s">
        <v>1258</v>
      </c>
      <c r="BL70" s="11" t="s">
        <v>1151</v>
      </c>
      <c r="BM70" s="11" t="s">
        <v>1259</v>
      </c>
      <c r="BN70" t="s">
        <v>1154</v>
      </c>
      <c r="BO70" s="38">
        <v>2</v>
      </c>
      <c r="BP70" t="s">
        <v>1149</v>
      </c>
      <c r="BQ70">
        <v>3</v>
      </c>
      <c r="BR70" t="s">
        <v>1296</v>
      </c>
    </row>
    <row r="71" spans="1:70" x14ac:dyDescent="0.25">
      <c r="A71" s="2" t="s">
        <v>98</v>
      </c>
      <c r="B71" s="2" t="s">
        <v>124</v>
      </c>
      <c r="C71" s="2">
        <v>57</v>
      </c>
      <c r="D71" s="4">
        <v>1.6</v>
      </c>
      <c r="E71" s="2">
        <v>61.2</v>
      </c>
      <c r="F71" s="11">
        <v>60.1</v>
      </c>
      <c r="G71" s="11">
        <v>60.1</v>
      </c>
      <c r="H71" s="11">
        <v>60.5</v>
      </c>
      <c r="I71" s="11">
        <v>60.7</v>
      </c>
      <c r="J71" s="3">
        <v>62</v>
      </c>
      <c r="K71" s="2">
        <f t="shared" ref="K71" si="25">E71/(D71*D71)</f>
        <v>23.906249999999996</v>
      </c>
      <c r="L71" s="2">
        <f t="shared" ref="L71" si="26">F71/(D71*D71)</f>
        <v>23.476562499999996</v>
      </c>
      <c r="M71" s="2">
        <f t="shared" ref="M71" si="27">G71/(D71*D71)</f>
        <v>23.476562499999996</v>
      </c>
      <c r="N71" s="2">
        <f t="shared" ref="N71" si="28">H71/(D71*D71)</f>
        <v>23.632812499999996</v>
      </c>
      <c r="O71" s="2">
        <f t="shared" ref="O71" si="29">I71/(D71*D71)</f>
        <v>23.710937499999996</v>
      </c>
      <c r="P71" s="3">
        <f t="shared" ref="P71" si="30">J71/(D71*D71)</f>
        <v>24.218749999999996</v>
      </c>
      <c r="Q71" s="2">
        <v>97</v>
      </c>
      <c r="R71" s="2">
        <v>96</v>
      </c>
      <c r="S71" s="26">
        <v>93</v>
      </c>
      <c r="T71" s="11">
        <v>97.5</v>
      </c>
      <c r="U71" s="11">
        <v>95</v>
      </c>
      <c r="V71" s="3">
        <v>96.5</v>
      </c>
      <c r="W71" s="2">
        <v>74</v>
      </c>
      <c r="X71" s="2">
        <v>75.5</v>
      </c>
      <c r="Y71" s="2">
        <v>80.5</v>
      </c>
      <c r="Z71" s="11">
        <v>77.5</v>
      </c>
      <c r="AA71" s="11">
        <v>78</v>
      </c>
      <c r="AB71" s="3">
        <v>77</v>
      </c>
      <c r="AC71" s="2">
        <f>W71/Q71</f>
        <v>0.76288659793814428</v>
      </c>
      <c r="AD71" s="2">
        <f t="shared" si="21"/>
        <v>0.78645833333333337</v>
      </c>
      <c r="AE71" s="2">
        <f t="shared" si="21"/>
        <v>0.86559139784946237</v>
      </c>
      <c r="AF71" s="2">
        <f t="shared" si="22"/>
        <v>0.79487179487179482</v>
      </c>
      <c r="AG71" s="2">
        <f t="shared" si="21"/>
        <v>0.82105263157894737</v>
      </c>
      <c r="AH71" s="3">
        <f t="shared" si="21"/>
        <v>0.79792746113989632</v>
      </c>
      <c r="AI71" s="4" t="s">
        <v>883</v>
      </c>
      <c r="AJ71" s="4" t="s">
        <v>433</v>
      </c>
      <c r="AK71" s="6" t="s">
        <v>494</v>
      </c>
      <c r="AL71" s="11" t="s">
        <v>592</v>
      </c>
      <c r="AM71" s="11" t="s">
        <v>959</v>
      </c>
      <c r="AN71" s="11" t="s">
        <v>624</v>
      </c>
      <c r="AO71" s="3"/>
      <c r="AP71" s="11" t="s">
        <v>962</v>
      </c>
      <c r="AQ71" s="11" t="s">
        <v>393</v>
      </c>
      <c r="AR71" s="11" t="s">
        <v>1003</v>
      </c>
      <c r="AS71" s="3"/>
      <c r="AT71" s="11" t="s">
        <v>504</v>
      </c>
      <c r="AU71" s="11" t="s">
        <v>1045</v>
      </c>
      <c r="AV71" s="11" t="s">
        <v>860</v>
      </c>
      <c r="AW71" s="3"/>
      <c r="AX71" s="11" t="s">
        <v>241</v>
      </c>
      <c r="AY71" s="11" t="s">
        <v>391</v>
      </c>
      <c r="AZ71" s="2" t="s">
        <v>778</v>
      </c>
      <c r="BA71" s="2"/>
      <c r="BB71" s="12" t="s">
        <v>364</v>
      </c>
      <c r="BC71" s="11" t="s">
        <v>1115</v>
      </c>
      <c r="BD71" s="11" t="s">
        <v>643</v>
      </c>
      <c r="BF71" s="13" t="s">
        <v>1285</v>
      </c>
      <c r="BG71" s="39" t="s">
        <v>1179</v>
      </c>
      <c r="BH71" s="11" t="s">
        <v>1151</v>
      </c>
      <c r="BI71" s="11" t="s">
        <v>1151</v>
      </c>
      <c r="BJ71" s="11" t="s">
        <v>1151</v>
      </c>
      <c r="BK71" s="11" t="s">
        <v>1289</v>
      </c>
      <c r="BL71" s="11" t="s">
        <v>1151</v>
      </c>
      <c r="BM71" s="11" t="s">
        <v>1151</v>
      </c>
      <c r="BN71" t="s">
        <v>1292</v>
      </c>
      <c r="BO71" s="38">
        <v>1</v>
      </c>
      <c r="BP71" t="s">
        <v>1165</v>
      </c>
      <c r="BQ71">
        <v>5</v>
      </c>
      <c r="BR71" t="s">
        <v>1296</v>
      </c>
    </row>
    <row r="72" spans="1:70" s="18" customFormat="1" x14ac:dyDescent="0.25">
      <c r="A72" s="18" t="s">
        <v>99</v>
      </c>
      <c r="B72" s="18" t="s">
        <v>126</v>
      </c>
      <c r="C72" s="18">
        <v>35</v>
      </c>
      <c r="D72" s="25">
        <v>1.9470000000000001</v>
      </c>
      <c r="E72" s="18">
        <v>107.4</v>
      </c>
      <c r="F72" s="21">
        <v>104.4</v>
      </c>
      <c r="G72" s="21">
        <v>106.7</v>
      </c>
      <c r="J72" s="25"/>
      <c r="K72" s="18">
        <f>E72/(D72*D72)</f>
        <v>28.331683289767433</v>
      </c>
      <c r="L72" s="18">
        <f>F72/(D72*D72)</f>
        <v>27.540295488377282</v>
      </c>
      <c r="M72" s="18">
        <f>G72/(D72*D72)</f>
        <v>28.14702613610973</v>
      </c>
      <c r="N72" s="45"/>
      <c r="O72" s="45"/>
      <c r="P72" s="46"/>
      <c r="Q72" s="18">
        <v>113</v>
      </c>
      <c r="R72" s="18">
        <v>113</v>
      </c>
      <c r="S72" s="18">
        <v>118</v>
      </c>
      <c r="V72" s="25"/>
      <c r="W72" s="18">
        <v>96.5</v>
      </c>
      <c r="X72" s="18">
        <v>105.5</v>
      </c>
      <c r="Y72" s="18">
        <v>102</v>
      </c>
      <c r="AB72" s="25"/>
      <c r="AC72" s="18">
        <f>W72/Q72</f>
        <v>0.85398230088495575</v>
      </c>
      <c r="AD72" s="18">
        <f t="shared" si="20"/>
        <v>0.9336283185840708</v>
      </c>
      <c r="AE72" s="18">
        <f t="shared" si="21"/>
        <v>0.86440677966101698</v>
      </c>
      <c r="AH72" s="25"/>
      <c r="AI72" s="25" t="s">
        <v>922</v>
      </c>
      <c r="AJ72" s="25" t="s">
        <v>716</v>
      </c>
      <c r="AK72" s="32" t="s">
        <v>923</v>
      </c>
      <c r="AL72" s="21" t="s">
        <v>1028</v>
      </c>
      <c r="AM72" s="21" t="s">
        <v>536</v>
      </c>
      <c r="AN72" s="21" t="s">
        <v>303</v>
      </c>
      <c r="AO72" s="25"/>
      <c r="AP72" s="21" t="s">
        <v>296</v>
      </c>
      <c r="AQ72" s="21" t="s">
        <v>491</v>
      </c>
      <c r="AR72" s="21" t="s">
        <v>504</v>
      </c>
      <c r="AS72" s="25"/>
      <c r="AW72" s="25"/>
      <c r="BB72" s="33"/>
      <c r="BF72" s="33" t="s">
        <v>1295</v>
      </c>
      <c r="BG72" s="21" t="s">
        <v>1179</v>
      </c>
      <c r="BH72" s="21" t="s">
        <v>1151</v>
      </c>
      <c r="BI72" s="18" t="s">
        <v>1151</v>
      </c>
      <c r="BJ72" s="18" t="s">
        <v>1151</v>
      </c>
      <c r="BK72" s="18" t="s">
        <v>1236</v>
      </c>
      <c r="BL72" s="18" t="s">
        <v>1151</v>
      </c>
      <c r="BM72" s="18" t="s">
        <v>1151</v>
      </c>
      <c r="BN72" s="18" t="s">
        <v>1154</v>
      </c>
      <c r="BO72" s="42">
        <v>3</v>
      </c>
      <c r="BP72" s="18" t="s">
        <v>1166</v>
      </c>
    </row>
    <row r="73" spans="1:70" x14ac:dyDescent="0.25">
      <c r="A73" s="2" t="s">
        <v>100</v>
      </c>
      <c r="B73" s="2" t="s">
        <v>126</v>
      </c>
      <c r="C73" s="2">
        <v>34</v>
      </c>
      <c r="D73" s="3">
        <v>1.782</v>
      </c>
      <c r="E73" s="2">
        <v>79.3</v>
      </c>
      <c r="F73" s="11">
        <v>79.7</v>
      </c>
      <c r="G73" s="11">
        <v>78</v>
      </c>
      <c r="H73" s="11">
        <v>77.3</v>
      </c>
      <c r="I73" s="11">
        <v>77.900000000000006</v>
      </c>
      <c r="J73" s="3">
        <v>74.599999999999994</v>
      </c>
      <c r="K73" s="2">
        <f>E73/(D73*D73)</f>
        <v>24.972256547265896</v>
      </c>
      <c r="L73" s="2">
        <f t="shared" si="14"/>
        <v>25.098220010303809</v>
      </c>
      <c r="M73" s="2">
        <f t="shared" si="15"/>
        <v>24.562875292392686</v>
      </c>
      <c r="N73" s="2">
        <f t="shared" si="16"/>
        <v>24.342439232076341</v>
      </c>
      <c r="O73" s="2">
        <f t="shared" si="17"/>
        <v>24.53138442663321</v>
      </c>
      <c r="P73" s="3">
        <f>J73/(D73*D73)</f>
        <v>23.49218585657044</v>
      </c>
      <c r="Q73" s="2">
        <v>104</v>
      </c>
      <c r="R73" s="2">
        <v>110</v>
      </c>
      <c r="S73" s="2">
        <v>105</v>
      </c>
      <c r="T73" s="11">
        <v>113</v>
      </c>
      <c r="U73" s="11">
        <v>108</v>
      </c>
      <c r="V73" s="3">
        <v>101.5</v>
      </c>
      <c r="W73" s="2">
        <v>79</v>
      </c>
      <c r="X73" s="2">
        <v>79</v>
      </c>
      <c r="Y73" s="2">
        <v>77</v>
      </c>
      <c r="Z73" s="11">
        <v>81</v>
      </c>
      <c r="AA73" s="11">
        <v>83</v>
      </c>
      <c r="AB73" s="3">
        <v>81.5</v>
      </c>
      <c r="AC73" s="2">
        <f>W73/Q73</f>
        <v>0.75961538461538458</v>
      </c>
      <c r="AD73" s="2">
        <f t="shared" si="20"/>
        <v>0.71818181818181814</v>
      </c>
      <c r="AE73" s="2">
        <f t="shared" si="21"/>
        <v>0.73333333333333328</v>
      </c>
      <c r="AF73" s="2">
        <f t="shared" si="22"/>
        <v>0.7168141592920354</v>
      </c>
      <c r="AG73" s="2">
        <f t="shared" si="23"/>
        <v>0.76851851851851849</v>
      </c>
      <c r="AH73" s="3">
        <f t="shared" si="24"/>
        <v>0.80295566502463056</v>
      </c>
      <c r="AI73" s="3" t="s">
        <v>941</v>
      </c>
      <c r="AJ73" s="3" t="s">
        <v>942</v>
      </c>
      <c r="AK73" s="5" t="s">
        <v>353</v>
      </c>
      <c r="AL73" s="11" t="s">
        <v>995</v>
      </c>
      <c r="AM73" s="11" t="s">
        <v>1011</v>
      </c>
      <c r="AN73" s="11" t="s">
        <v>1012</v>
      </c>
      <c r="AO73" s="3"/>
      <c r="AP73" s="11" t="s">
        <v>325</v>
      </c>
      <c r="AQ73" s="11" t="s">
        <v>360</v>
      </c>
      <c r="AR73" s="11" t="s">
        <v>381</v>
      </c>
      <c r="AS73" s="3"/>
      <c r="AT73" s="11" t="s">
        <v>1083</v>
      </c>
      <c r="AU73" s="11" t="s">
        <v>951</v>
      </c>
      <c r="AV73" s="11" t="s">
        <v>394</v>
      </c>
      <c r="AW73" s="3"/>
      <c r="AX73" s="11" t="s">
        <v>323</v>
      </c>
      <c r="AY73" s="11" t="s">
        <v>293</v>
      </c>
      <c r="AZ73" s="11" t="s">
        <v>587</v>
      </c>
      <c r="BA73" s="2"/>
      <c r="BB73" s="12" t="s">
        <v>1126</v>
      </c>
      <c r="BC73" s="11" t="s">
        <v>1127</v>
      </c>
      <c r="BD73" s="11" t="s">
        <v>335</v>
      </c>
      <c r="BF73" s="13" t="s">
        <v>1285</v>
      </c>
      <c r="BG73" s="39" t="s">
        <v>1179</v>
      </c>
      <c r="BH73" s="11" t="s">
        <v>1158</v>
      </c>
      <c r="BI73" s="11" t="s">
        <v>1151</v>
      </c>
      <c r="BJ73" s="11" t="s">
        <v>1151</v>
      </c>
      <c r="BK73" s="11" t="s">
        <v>1151</v>
      </c>
      <c r="BM73" s="11" t="s">
        <v>1151</v>
      </c>
      <c r="BN73" t="s">
        <v>1284</v>
      </c>
      <c r="BO73" s="38">
        <v>1</v>
      </c>
      <c r="BP73" t="s">
        <v>1167</v>
      </c>
      <c r="BQ73" t="s">
        <v>1174</v>
      </c>
      <c r="BR73" t="s">
        <v>1296</v>
      </c>
    </row>
    <row r="74" spans="1:70" x14ac:dyDescent="0.25">
      <c r="A74" s="2" t="s">
        <v>101</v>
      </c>
      <c r="B74" s="2" t="s">
        <v>126</v>
      </c>
      <c r="C74" s="2">
        <v>67</v>
      </c>
      <c r="D74" s="3">
        <v>1.72</v>
      </c>
      <c r="E74" s="2">
        <v>72.5</v>
      </c>
      <c r="F74" s="11">
        <v>72.900000000000006</v>
      </c>
      <c r="G74" s="11">
        <v>73.900000000000006</v>
      </c>
      <c r="H74" s="11">
        <v>74</v>
      </c>
      <c r="I74" s="11">
        <v>74.5</v>
      </c>
      <c r="J74" s="3">
        <v>76.8</v>
      </c>
      <c r="K74" s="2">
        <f t="shared" si="13"/>
        <v>24.506489994591675</v>
      </c>
      <c r="L74" s="2">
        <f t="shared" si="14"/>
        <v>24.641698215251491</v>
      </c>
      <c r="M74" s="2">
        <f t="shared" si="15"/>
        <v>24.979718766901033</v>
      </c>
      <c r="N74" s="2">
        <f t="shared" si="16"/>
        <v>25.013520822065985</v>
      </c>
      <c r="O74" s="2">
        <f t="shared" si="17"/>
        <v>25.182531097890756</v>
      </c>
      <c r="P74" s="3">
        <f t="shared" si="18"/>
        <v>25.959978366684695</v>
      </c>
      <c r="Q74" s="2">
        <v>93.5</v>
      </c>
      <c r="R74" s="2">
        <v>97.5</v>
      </c>
      <c r="S74" s="2">
        <v>102</v>
      </c>
      <c r="T74" s="11">
        <v>104</v>
      </c>
      <c r="U74" s="11">
        <v>97.5</v>
      </c>
      <c r="V74" s="3">
        <v>101</v>
      </c>
      <c r="W74" s="2">
        <v>91</v>
      </c>
      <c r="X74" s="2">
        <v>88.5</v>
      </c>
      <c r="Y74" s="2">
        <v>96</v>
      </c>
      <c r="Z74" s="11">
        <v>91</v>
      </c>
      <c r="AA74" s="11">
        <v>90.5</v>
      </c>
      <c r="AB74" s="3">
        <v>95</v>
      </c>
      <c r="AC74" s="2">
        <f t="shared" si="19"/>
        <v>0.9732620320855615</v>
      </c>
      <c r="AD74" s="2">
        <f t="shared" si="20"/>
        <v>0.90769230769230769</v>
      </c>
      <c r="AE74" s="2">
        <f t="shared" si="21"/>
        <v>0.94117647058823528</v>
      </c>
      <c r="AF74" s="2">
        <f t="shared" si="22"/>
        <v>0.875</v>
      </c>
      <c r="AG74" s="2">
        <f t="shared" si="23"/>
        <v>0.92820512820512824</v>
      </c>
      <c r="AH74" s="3">
        <f t="shared" si="24"/>
        <v>0.94059405940594054</v>
      </c>
      <c r="AI74" s="3" t="s">
        <v>641</v>
      </c>
      <c r="AJ74" s="3" t="s">
        <v>412</v>
      </c>
      <c r="AK74" s="5" t="s">
        <v>872</v>
      </c>
      <c r="AL74" s="11" t="s">
        <v>990</v>
      </c>
      <c r="AM74" s="11" t="s">
        <v>771</v>
      </c>
      <c r="AN74" s="11" t="s">
        <v>928</v>
      </c>
      <c r="AO74" s="3"/>
      <c r="AP74" s="2" t="s">
        <v>388</v>
      </c>
      <c r="AQ74" s="2" t="s">
        <v>411</v>
      </c>
      <c r="AR74" s="2" t="s">
        <v>311</v>
      </c>
      <c r="AS74" s="3"/>
      <c r="AT74" s="11" t="s">
        <v>1046</v>
      </c>
      <c r="AU74" s="11" t="s">
        <v>394</v>
      </c>
      <c r="AV74" s="11" t="s">
        <v>1011</v>
      </c>
      <c r="AW74" s="3"/>
      <c r="AX74" s="11" t="s">
        <v>287</v>
      </c>
      <c r="AY74" s="11" t="s">
        <v>381</v>
      </c>
      <c r="AZ74" s="11" t="s">
        <v>942</v>
      </c>
      <c r="BA74" s="2"/>
      <c r="BB74" s="12" t="s">
        <v>1118</v>
      </c>
      <c r="BC74" s="11" t="s">
        <v>593</v>
      </c>
      <c r="BD74" s="11" t="s">
        <v>990</v>
      </c>
      <c r="BF74" s="13" t="s">
        <v>1295</v>
      </c>
      <c r="BG74" s="39" t="s">
        <v>1178</v>
      </c>
      <c r="BH74" s="11" t="s">
        <v>1293</v>
      </c>
      <c r="BI74" s="11" t="s">
        <v>1151</v>
      </c>
      <c r="BJ74" s="11" t="s">
        <v>1151</v>
      </c>
      <c r="BK74" s="11" t="s">
        <v>1260</v>
      </c>
      <c r="BL74" s="11" t="s">
        <v>1151</v>
      </c>
      <c r="BM74" s="11" t="s">
        <v>1151</v>
      </c>
      <c r="BN74" t="s">
        <v>1284</v>
      </c>
      <c r="BO74" s="38">
        <v>2</v>
      </c>
      <c r="BP74" t="s">
        <v>1149</v>
      </c>
      <c r="BQ74">
        <v>4</v>
      </c>
      <c r="BR74" t="s">
        <v>1296</v>
      </c>
    </row>
    <row r="75" spans="1:70" x14ac:dyDescent="0.25">
      <c r="A75" s="2" t="s">
        <v>102</v>
      </c>
      <c r="B75" s="2" t="s">
        <v>126</v>
      </c>
      <c r="C75" s="2">
        <v>65</v>
      </c>
      <c r="D75" s="3">
        <v>1.754</v>
      </c>
      <c r="E75" s="2">
        <v>84.4</v>
      </c>
      <c r="F75" s="11">
        <v>85.8</v>
      </c>
      <c r="G75" s="11">
        <v>86.1</v>
      </c>
      <c r="H75" s="11">
        <v>85.1</v>
      </c>
      <c r="I75" s="11">
        <v>85</v>
      </c>
      <c r="J75" s="3">
        <v>85.3</v>
      </c>
      <c r="K75" s="2">
        <f t="shared" si="13"/>
        <v>27.433629469178776</v>
      </c>
      <c r="L75" s="2">
        <f t="shared" si="14"/>
        <v>27.888689673643825</v>
      </c>
      <c r="M75" s="2">
        <f t="shared" si="15"/>
        <v>27.986202574600618</v>
      </c>
      <c r="N75" s="2">
        <f t="shared" si="16"/>
        <v>27.661159571411297</v>
      </c>
      <c r="O75" s="2">
        <f t="shared" si="17"/>
        <v>27.628655271092367</v>
      </c>
      <c r="P75" s="3">
        <f t="shared" si="18"/>
        <v>27.726168172049164</v>
      </c>
      <c r="Q75" s="2">
        <v>102</v>
      </c>
      <c r="R75" s="2">
        <v>105</v>
      </c>
      <c r="S75" s="2">
        <v>108</v>
      </c>
      <c r="T75" s="11">
        <v>114</v>
      </c>
      <c r="U75" s="11">
        <v>107.5</v>
      </c>
      <c r="V75" s="3">
        <v>108</v>
      </c>
      <c r="W75" s="2">
        <v>97</v>
      </c>
      <c r="X75" s="2">
        <v>104</v>
      </c>
      <c r="Y75" s="2">
        <v>109.5</v>
      </c>
      <c r="Z75" s="11">
        <v>106</v>
      </c>
      <c r="AA75" s="11">
        <v>94.5</v>
      </c>
      <c r="AB75" s="3">
        <v>95</v>
      </c>
      <c r="AC75" s="2">
        <f t="shared" si="19"/>
        <v>0.9509803921568627</v>
      </c>
      <c r="AD75" s="2">
        <f t="shared" si="20"/>
        <v>0.99047619047619051</v>
      </c>
      <c r="AE75" s="2">
        <f t="shared" si="21"/>
        <v>1.0138888888888888</v>
      </c>
      <c r="AF75" s="2">
        <f t="shared" si="22"/>
        <v>0.92982456140350878</v>
      </c>
      <c r="AG75" s="2">
        <f t="shared" si="23"/>
        <v>0.87906976744186049</v>
      </c>
      <c r="AH75" s="3">
        <f t="shared" si="24"/>
        <v>0.87962962962962965</v>
      </c>
      <c r="AI75" s="3" t="s">
        <v>787</v>
      </c>
      <c r="AJ75" s="3" t="s">
        <v>411</v>
      </c>
      <c r="AK75" s="5" t="s">
        <v>856</v>
      </c>
      <c r="AL75" s="11" t="s">
        <v>838</v>
      </c>
      <c r="AM75" s="11" t="s">
        <v>384</v>
      </c>
      <c r="AN75" s="11" t="s">
        <v>530</v>
      </c>
      <c r="AO75" s="3"/>
      <c r="AP75" s="11" t="s">
        <v>860</v>
      </c>
      <c r="AQ75" s="11" t="s">
        <v>258</v>
      </c>
      <c r="AR75" s="11" t="s">
        <v>408</v>
      </c>
      <c r="AS75" s="3"/>
      <c r="AT75" s="11" t="s">
        <v>292</v>
      </c>
      <c r="AU75" s="11" t="s">
        <v>258</v>
      </c>
      <c r="AV75" s="11" t="s">
        <v>389</v>
      </c>
      <c r="AW75" s="3"/>
      <c r="AX75" s="11" t="s">
        <v>1100</v>
      </c>
      <c r="AY75" s="11" t="s">
        <v>704</v>
      </c>
      <c r="AZ75" s="11" t="s">
        <v>408</v>
      </c>
      <c r="BA75" s="2"/>
      <c r="BB75" s="12" t="s">
        <v>810</v>
      </c>
      <c r="BC75" s="11" t="s">
        <v>810</v>
      </c>
      <c r="BD75" s="11" t="s">
        <v>676</v>
      </c>
      <c r="BF75" s="13" t="s">
        <v>1287</v>
      </c>
      <c r="BG75" s="39" t="s">
        <v>1179</v>
      </c>
      <c r="BH75" s="11" t="s">
        <v>1151</v>
      </c>
      <c r="BI75" s="11" t="s">
        <v>1151</v>
      </c>
      <c r="BJ75" s="11" t="s">
        <v>1151</v>
      </c>
      <c r="BK75" s="11" t="s">
        <v>1151</v>
      </c>
      <c r="BL75" s="11" t="s">
        <v>1151</v>
      </c>
      <c r="BM75" s="11" t="s">
        <v>1151</v>
      </c>
      <c r="BN75" s="11" t="s">
        <v>1151</v>
      </c>
      <c r="BO75" s="38">
        <v>0</v>
      </c>
      <c r="BP75">
        <v>0</v>
      </c>
      <c r="BQ75">
        <v>2</v>
      </c>
      <c r="BR75" t="s">
        <v>1297</v>
      </c>
    </row>
    <row r="76" spans="1:70" x14ac:dyDescent="0.25">
      <c r="A76" s="2" t="s">
        <v>103</v>
      </c>
      <c r="B76" s="2" t="s">
        <v>124</v>
      </c>
      <c r="C76" s="2">
        <v>60</v>
      </c>
      <c r="D76" s="3">
        <v>1.655</v>
      </c>
      <c r="E76" s="2">
        <v>69.7</v>
      </c>
      <c r="F76" s="11">
        <v>70.5</v>
      </c>
      <c r="G76" s="11">
        <v>68.400000000000006</v>
      </c>
      <c r="H76" s="11">
        <v>69.2</v>
      </c>
      <c r="I76" s="11">
        <v>70.3</v>
      </c>
      <c r="J76" s="3">
        <v>70.5</v>
      </c>
      <c r="K76" s="2">
        <f t="shared" si="13"/>
        <v>25.447011254004618</v>
      </c>
      <c r="L76" s="2">
        <f t="shared" si="14"/>
        <v>25.739085988627338</v>
      </c>
      <c r="M76" s="2">
        <f t="shared" si="15"/>
        <v>24.972389810242696</v>
      </c>
      <c r="N76" s="2">
        <f t="shared" si="16"/>
        <v>25.264464544865415</v>
      </c>
      <c r="O76" s="2">
        <f t="shared" si="17"/>
        <v>25.666067304971655</v>
      </c>
      <c r="P76" s="3">
        <f t="shared" si="18"/>
        <v>25.739085988627338</v>
      </c>
      <c r="Q76" s="18">
        <v>108.5</v>
      </c>
      <c r="R76" s="2">
        <v>101.5</v>
      </c>
      <c r="S76" s="2">
        <v>99</v>
      </c>
      <c r="T76" s="11">
        <v>102</v>
      </c>
      <c r="U76" s="11">
        <v>105</v>
      </c>
      <c r="V76" s="3">
        <v>105</v>
      </c>
      <c r="W76" s="18">
        <v>90</v>
      </c>
      <c r="X76" s="2">
        <v>80.5</v>
      </c>
      <c r="Y76" s="18">
        <v>88.5</v>
      </c>
      <c r="Z76" s="11">
        <v>79</v>
      </c>
      <c r="AA76" s="11">
        <v>81</v>
      </c>
      <c r="AB76" s="3">
        <v>81</v>
      </c>
      <c r="AC76" s="2">
        <f t="shared" si="19"/>
        <v>0.82949308755760365</v>
      </c>
      <c r="AD76" s="2">
        <f t="shared" si="20"/>
        <v>0.7931034482758621</v>
      </c>
      <c r="AE76" s="2">
        <f t="shared" si="21"/>
        <v>0.89393939393939392</v>
      </c>
      <c r="AF76" s="2">
        <f t="shared" si="22"/>
        <v>0.77450980392156865</v>
      </c>
      <c r="AG76" s="2">
        <f t="shared" si="23"/>
        <v>0.77142857142857146</v>
      </c>
      <c r="AH76" s="3">
        <f t="shared" si="24"/>
        <v>0.77142857142857146</v>
      </c>
      <c r="AI76" s="3" t="s">
        <v>562</v>
      </c>
      <c r="AJ76" s="3" t="s">
        <v>860</v>
      </c>
      <c r="AK76" s="5" t="s">
        <v>386</v>
      </c>
      <c r="AL76" s="11" t="s">
        <v>989</v>
      </c>
      <c r="AM76" s="11" t="s">
        <v>311</v>
      </c>
      <c r="AN76" s="11" t="s">
        <v>458</v>
      </c>
      <c r="AO76" s="3"/>
      <c r="AP76" s="2" t="s">
        <v>865</v>
      </c>
      <c r="AQ76" s="2" t="s">
        <v>865</v>
      </c>
      <c r="AR76" s="2" t="s">
        <v>929</v>
      </c>
      <c r="AS76" s="3"/>
      <c r="AT76" s="11" t="s">
        <v>372</v>
      </c>
      <c r="AU76" s="11" t="s">
        <v>576</v>
      </c>
      <c r="AV76" s="11" t="s">
        <v>516</v>
      </c>
      <c r="AW76" s="3"/>
      <c r="AX76" s="11" t="s">
        <v>367</v>
      </c>
      <c r="AY76" s="11" t="s">
        <v>680</v>
      </c>
      <c r="AZ76" s="11" t="s">
        <v>924</v>
      </c>
      <c r="BA76" s="2"/>
      <c r="BB76" s="12" t="s">
        <v>1121</v>
      </c>
      <c r="BC76" s="11" t="s">
        <v>562</v>
      </c>
      <c r="BD76" s="11" t="s">
        <v>302</v>
      </c>
      <c r="BF76" s="13" t="s">
        <v>1285</v>
      </c>
      <c r="BG76" s="39" t="s">
        <v>1178</v>
      </c>
      <c r="BH76" s="11" t="s">
        <v>1151</v>
      </c>
      <c r="BI76" s="11" t="s">
        <v>1151</v>
      </c>
      <c r="BJ76" s="11" t="s">
        <v>1151</v>
      </c>
      <c r="BK76" s="11" t="s">
        <v>1199</v>
      </c>
      <c r="BL76" s="11" t="s">
        <v>1151</v>
      </c>
      <c r="BM76" s="11" t="s">
        <v>1151</v>
      </c>
      <c r="BN76" t="s">
        <v>1284</v>
      </c>
      <c r="BO76" s="38">
        <v>3</v>
      </c>
      <c r="BP76" t="s">
        <v>1175</v>
      </c>
      <c r="BQ76">
        <v>1</v>
      </c>
      <c r="BR76" t="s">
        <v>1300</v>
      </c>
    </row>
    <row r="77" spans="1:70" s="24" customFormat="1" x14ac:dyDescent="0.25">
      <c r="C77" s="24">
        <v>68</v>
      </c>
      <c r="D77" s="17">
        <v>1.7430000000000001</v>
      </c>
      <c r="E77" s="24">
        <v>74.8</v>
      </c>
      <c r="J77" s="17"/>
      <c r="K77" s="24">
        <f t="shared" si="13"/>
        <v>24.621064373879417</v>
      </c>
      <c r="L77" s="45"/>
      <c r="M77" s="45"/>
      <c r="N77" s="45"/>
      <c r="O77" s="45"/>
      <c r="P77" s="46"/>
      <c r="Q77" s="24">
        <v>96.5</v>
      </c>
      <c r="V77" s="17"/>
      <c r="W77" s="24">
        <v>91</v>
      </c>
      <c r="AB77" s="17"/>
      <c r="AH77" s="17"/>
      <c r="AI77" s="17" t="s">
        <v>861</v>
      </c>
      <c r="AJ77" s="17" t="s">
        <v>862</v>
      </c>
      <c r="AK77" s="34" t="s">
        <v>658</v>
      </c>
      <c r="AO77" s="17"/>
      <c r="AS77" s="17"/>
      <c r="AW77" s="17"/>
      <c r="BB77" s="35"/>
      <c r="BF77" s="35"/>
      <c r="BG77" s="36"/>
      <c r="BH77" s="36"/>
      <c r="BO77" s="43"/>
    </row>
    <row r="78" spans="1:70" x14ac:dyDescent="0.25">
      <c r="A78" s="2" t="s">
        <v>104</v>
      </c>
      <c r="B78" s="2" t="s">
        <v>126</v>
      </c>
      <c r="C78" s="2">
        <v>64</v>
      </c>
      <c r="D78" s="3">
        <v>1.7909999999999999</v>
      </c>
      <c r="E78" s="2">
        <v>91.3</v>
      </c>
      <c r="F78" s="11">
        <v>94.8</v>
      </c>
      <c r="G78" s="11">
        <v>93.5</v>
      </c>
      <c r="H78" s="11">
        <v>92.5</v>
      </c>
      <c r="I78" s="11">
        <v>93</v>
      </c>
      <c r="J78" s="3">
        <v>94.2</v>
      </c>
      <c r="K78" s="2">
        <f t="shared" si="13"/>
        <v>28.462930073158773</v>
      </c>
      <c r="L78" s="2">
        <f t="shared" si="14"/>
        <v>29.554061017912943</v>
      </c>
      <c r="M78" s="2">
        <f t="shared" si="15"/>
        <v>29.148783809861396</v>
      </c>
      <c r="N78" s="2">
        <f t="shared" si="16"/>
        <v>28.837032111360205</v>
      </c>
      <c r="O78" s="2">
        <f t="shared" si="17"/>
        <v>28.9929079606108</v>
      </c>
      <c r="P78" s="3">
        <f t="shared" si="18"/>
        <v>29.367009998812232</v>
      </c>
      <c r="Q78" s="2">
        <v>109</v>
      </c>
      <c r="R78" s="2">
        <v>107</v>
      </c>
      <c r="S78" s="2">
        <v>107</v>
      </c>
      <c r="T78" s="11">
        <v>109</v>
      </c>
      <c r="U78" s="11">
        <v>107</v>
      </c>
      <c r="V78" s="3">
        <v>108</v>
      </c>
      <c r="W78" s="2">
        <v>106</v>
      </c>
      <c r="X78" s="2">
        <v>103</v>
      </c>
      <c r="Y78" s="2">
        <v>109.5</v>
      </c>
      <c r="Z78" s="11">
        <v>104.5</v>
      </c>
      <c r="AA78" s="11">
        <v>106</v>
      </c>
      <c r="AB78" s="3">
        <v>105</v>
      </c>
      <c r="AC78" s="2">
        <f t="shared" si="19"/>
        <v>0.97247706422018354</v>
      </c>
      <c r="AD78" s="2">
        <f t="shared" si="20"/>
        <v>0.96261682242990654</v>
      </c>
      <c r="AE78" s="2">
        <f t="shared" si="21"/>
        <v>1.0233644859813085</v>
      </c>
      <c r="AF78" s="2">
        <f t="shared" si="22"/>
        <v>0.95871559633027525</v>
      </c>
      <c r="AG78" s="2">
        <f t="shared" si="23"/>
        <v>0.99065420560747663</v>
      </c>
      <c r="AH78" s="3">
        <f t="shared" si="24"/>
        <v>0.97222222222222221</v>
      </c>
      <c r="AI78" s="3" t="s">
        <v>873</v>
      </c>
      <c r="AJ78" s="3" t="s">
        <v>874</v>
      </c>
      <c r="AK78" s="5" t="s">
        <v>875</v>
      </c>
      <c r="AL78" s="11" t="s">
        <v>952</v>
      </c>
      <c r="AM78" s="11" t="s">
        <v>953</v>
      </c>
      <c r="AN78" s="11" t="s">
        <v>954</v>
      </c>
      <c r="AO78" s="3"/>
      <c r="AP78" s="11" t="s">
        <v>1005</v>
      </c>
      <c r="AQ78" s="11" t="s">
        <v>1006</v>
      </c>
      <c r="AR78" s="11" t="s">
        <v>1007</v>
      </c>
      <c r="AS78" s="3"/>
      <c r="AT78" s="11" t="s">
        <v>1047</v>
      </c>
      <c r="AU78" s="11" t="s">
        <v>1048</v>
      </c>
      <c r="AV78" s="11" t="s">
        <v>812</v>
      </c>
      <c r="AW78" s="3"/>
      <c r="AX78" s="11" t="s">
        <v>1077</v>
      </c>
      <c r="AY78" s="11" t="s">
        <v>1078</v>
      </c>
      <c r="AZ78" s="11" t="s">
        <v>1079</v>
      </c>
      <c r="BA78" s="2"/>
      <c r="BB78" s="12" t="s">
        <v>346</v>
      </c>
      <c r="BC78" s="11" t="s">
        <v>1122</v>
      </c>
      <c r="BD78" s="11" t="s">
        <v>1123</v>
      </c>
      <c r="BF78" s="13" t="s">
        <v>1295</v>
      </c>
      <c r="BG78" s="39" t="s">
        <v>1180</v>
      </c>
      <c r="BH78" s="11" t="s">
        <v>1151</v>
      </c>
      <c r="BI78" s="11" t="s">
        <v>1151</v>
      </c>
      <c r="BJ78" s="11" t="s">
        <v>1151</v>
      </c>
      <c r="BK78" s="11" t="s">
        <v>1151</v>
      </c>
      <c r="BL78" s="11" t="s">
        <v>1151</v>
      </c>
      <c r="BM78" s="11" t="s">
        <v>1225</v>
      </c>
      <c r="BN78" t="s">
        <v>1292</v>
      </c>
      <c r="BO78" s="38">
        <v>1</v>
      </c>
      <c r="BP78" t="s">
        <v>1149</v>
      </c>
      <c r="BQ78">
        <v>5</v>
      </c>
      <c r="BR78" t="s">
        <v>1296</v>
      </c>
    </row>
    <row r="79" spans="1:70" x14ac:dyDescent="0.25">
      <c r="A79" s="2" t="s">
        <v>105</v>
      </c>
      <c r="B79" s="2" t="s">
        <v>126</v>
      </c>
      <c r="C79" s="2">
        <v>67</v>
      </c>
      <c r="D79" s="3">
        <v>1.8049999999999999</v>
      </c>
      <c r="E79" s="2">
        <v>73.2</v>
      </c>
      <c r="F79" s="11">
        <v>73</v>
      </c>
      <c r="G79" s="11">
        <v>72.8</v>
      </c>
      <c r="H79" s="11">
        <v>72.400000000000006</v>
      </c>
      <c r="I79" s="11">
        <v>71.599999999999994</v>
      </c>
      <c r="J79" s="3">
        <v>72.8</v>
      </c>
      <c r="K79" s="2">
        <f t="shared" si="13"/>
        <v>22.467599235733307</v>
      </c>
      <c r="L79" s="2">
        <f t="shared" si="14"/>
        <v>22.406212352575565</v>
      </c>
      <c r="M79" s="2">
        <f t="shared" si="15"/>
        <v>22.34482546941782</v>
      </c>
      <c r="N79" s="2">
        <f t="shared" si="16"/>
        <v>22.222051703102341</v>
      </c>
      <c r="O79" s="2">
        <f t="shared" si="17"/>
        <v>21.976504170471372</v>
      </c>
      <c r="P79" s="3">
        <f t="shared" si="18"/>
        <v>22.34482546941782</v>
      </c>
      <c r="Q79" s="2">
        <v>95</v>
      </c>
      <c r="R79" s="2">
        <v>99</v>
      </c>
      <c r="S79" s="47">
        <v>93</v>
      </c>
      <c r="T79" s="11">
        <v>95</v>
      </c>
      <c r="U79" s="11">
        <v>92</v>
      </c>
      <c r="V79" s="3">
        <v>95</v>
      </c>
      <c r="W79" s="2">
        <v>88</v>
      </c>
      <c r="X79" s="2">
        <v>91</v>
      </c>
      <c r="Y79" s="18">
        <v>103</v>
      </c>
      <c r="Z79" s="11">
        <v>91</v>
      </c>
      <c r="AA79" s="11">
        <v>89.5</v>
      </c>
      <c r="AB79" s="3">
        <v>89.5</v>
      </c>
      <c r="AC79" s="2">
        <f t="shared" si="19"/>
        <v>0.9263157894736842</v>
      </c>
      <c r="AD79" s="2">
        <f t="shared" si="20"/>
        <v>0.91919191919191923</v>
      </c>
      <c r="AE79" s="2">
        <f t="shared" si="21"/>
        <v>1.10752688172043</v>
      </c>
      <c r="AF79" s="2">
        <f t="shared" si="22"/>
        <v>0.95789473684210524</v>
      </c>
      <c r="AG79" s="2">
        <f t="shared" si="23"/>
        <v>0.97282608695652173</v>
      </c>
      <c r="AH79" s="3">
        <f t="shared" si="24"/>
        <v>0.94210526315789478</v>
      </c>
      <c r="AI79" s="3" t="s">
        <v>369</v>
      </c>
      <c r="AJ79" s="3" t="s">
        <v>274</v>
      </c>
      <c r="AK79" s="5" t="s">
        <v>555</v>
      </c>
      <c r="AL79" s="11" t="s">
        <v>529</v>
      </c>
      <c r="AM79" s="11" t="s">
        <v>1026</v>
      </c>
      <c r="AN79" s="11" t="s">
        <v>949</v>
      </c>
      <c r="AO79" s="3"/>
      <c r="AP79" s="11" t="s">
        <v>258</v>
      </c>
      <c r="AQ79" s="11" t="s">
        <v>576</v>
      </c>
      <c r="AR79" s="11" t="s">
        <v>448</v>
      </c>
      <c r="AS79" s="3"/>
      <c r="AT79" s="11" t="s">
        <v>1086</v>
      </c>
      <c r="AU79" s="11" t="s">
        <v>1087</v>
      </c>
      <c r="AV79" s="11" t="s">
        <v>1011</v>
      </c>
      <c r="AW79" s="3"/>
      <c r="AX79" s="11" t="s">
        <v>388</v>
      </c>
      <c r="AY79" s="11" t="s">
        <v>289</v>
      </c>
      <c r="AZ79" s="11" t="s">
        <v>782</v>
      </c>
      <c r="BA79" s="2"/>
      <c r="BB79" s="12" t="s">
        <v>410</v>
      </c>
      <c r="BC79" s="11" t="s">
        <v>292</v>
      </c>
      <c r="BD79" s="11" t="s">
        <v>409</v>
      </c>
      <c r="BF79" s="13" t="s">
        <v>1285</v>
      </c>
      <c r="BG79" s="39" t="s">
        <v>1178</v>
      </c>
      <c r="BH79" s="11" t="s">
        <v>1151</v>
      </c>
      <c r="BI79" s="11" t="s">
        <v>1151</v>
      </c>
      <c r="BJ79" s="11" t="s">
        <v>1195</v>
      </c>
      <c r="BK79" s="11" t="s">
        <v>1196</v>
      </c>
      <c r="BL79" s="11" t="s">
        <v>1151</v>
      </c>
      <c r="BM79" s="11" t="s">
        <v>1185</v>
      </c>
      <c r="BN79" t="s">
        <v>1153</v>
      </c>
      <c r="BO79" s="38">
        <v>3</v>
      </c>
      <c r="BP79" t="s">
        <v>1175</v>
      </c>
      <c r="BQ79">
        <v>6</v>
      </c>
      <c r="BR79" t="s">
        <v>1296</v>
      </c>
    </row>
    <row r="80" spans="1:70" x14ac:dyDescent="0.25">
      <c r="A80" s="2" t="s">
        <v>106</v>
      </c>
      <c r="B80" s="2" t="s">
        <v>126</v>
      </c>
      <c r="C80" s="2">
        <v>58</v>
      </c>
      <c r="D80" s="3">
        <v>1.786</v>
      </c>
      <c r="E80" s="2">
        <v>75.900000000000006</v>
      </c>
      <c r="F80" s="11">
        <v>74.2</v>
      </c>
      <c r="G80" s="11">
        <v>73.599999999999994</v>
      </c>
      <c r="H80" s="11">
        <v>74.2</v>
      </c>
      <c r="I80" s="11">
        <v>74.2</v>
      </c>
      <c r="J80" s="3">
        <v>74.099999999999994</v>
      </c>
      <c r="K80" s="2">
        <f t="shared" si="13"/>
        <v>23.794625110822135</v>
      </c>
      <c r="L80" s="2">
        <f t="shared" si="14"/>
        <v>23.26167566828725</v>
      </c>
      <c r="M80" s="2">
        <f t="shared" si="15"/>
        <v>23.07357586503964</v>
      </c>
      <c r="N80" s="2">
        <f t="shared" si="16"/>
        <v>23.26167566828725</v>
      </c>
      <c r="O80" s="2">
        <f t="shared" si="17"/>
        <v>23.26167566828725</v>
      </c>
      <c r="P80" s="3">
        <f t="shared" si="18"/>
        <v>23.230325701079312</v>
      </c>
      <c r="Q80" s="2">
        <v>100.5</v>
      </c>
      <c r="R80" s="2">
        <v>100.5</v>
      </c>
      <c r="S80" s="2">
        <v>98</v>
      </c>
      <c r="T80" s="11">
        <v>100.5</v>
      </c>
      <c r="U80" s="11">
        <v>97</v>
      </c>
      <c r="V80" s="3">
        <v>98.5</v>
      </c>
      <c r="W80" s="2">
        <v>89</v>
      </c>
      <c r="X80" s="2">
        <v>87</v>
      </c>
      <c r="Y80" s="2">
        <v>89</v>
      </c>
      <c r="Z80" s="11">
        <v>85.5</v>
      </c>
      <c r="AA80" s="11">
        <v>85.5</v>
      </c>
      <c r="AB80" s="3">
        <v>84.5</v>
      </c>
      <c r="AC80" s="2">
        <f t="shared" si="19"/>
        <v>0.88557213930348255</v>
      </c>
      <c r="AD80" s="2">
        <f t="shared" si="20"/>
        <v>0.86567164179104472</v>
      </c>
      <c r="AE80" s="2">
        <f t="shared" si="21"/>
        <v>0.90816326530612246</v>
      </c>
      <c r="AF80" s="2">
        <f t="shared" si="22"/>
        <v>0.85074626865671643</v>
      </c>
      <c r="AG80" s="2">
        <f t="shared" si="23"/>
        <v>0.88144329896907214</v>
      </c>
      <c r="AH80" s="3">
        <f t="shared" si="24"/>
        <v>0.85786802030456855</v>
      </c>
      <c r="AI80" s="3" t="s">
        <v>566</v>
      </c>
      <c r="AJ80" s="3" t="s">
        <v>421</v>
      </c>
      <c r="AK80" s="5" t="s">
        <v>629</v>
      </c>
      <c r="AL80" s="11" t="s">
        <v>981</v>
      </c>
      <c r="AM80" s="11" t="s">
        <v>436</v>
      </c>
      <c r="AN80" s="11" t="s">
        <v>956</v>
      </c>
      <c r="AO80" s="3"/>
      <c r="AP80" s="11" t="s">
        <v>991</v>
      </c>
      <c r="AQ80" s="11" t="s">
        <v>992</v>
      </c>
      <c r="AR80" s="11" t="s">
        <v>943</v>
      </c>
      <c r="AS80" s="3"/>
      <c r="AT80" s="11" t="s">
        <v>1035</v>
      </c>
      <c r="AU80" s="11" t="s">
        <v>503</v>
      </c>
      <c r="AV80" s="11" t="s">
        <v>706</v>
      </c>
      <c r="AW80" s="3"/>
      <c r="AX80" s="11" t="s">
        <v>1060</v>
      </c>
      <c r="AY80" s="11" t="s">
        <v>705</v>
      </c>
      <c r="AZ80" s="11" t="s">
        <v>287</v>
      </c>
      <c r="BA80" s="2"/>
      <c r="BB80" s="12" t="s">
        <v>1108</v>
      </c>
      <c r="BC80" s="11" t="s">
        <v>919</v>
      </c>
      <c r="BD80" s="11" t="s">
        <v>1109</v>
      </c>
      <c r="BF80" s="13" t="s">
        <v>1285</v>
      </c>
      <c r="BG80" s="39" t="s">
        <v>1178</v>
      </c>
      <c r="BH80" s="11" t="s">
        <v>1151</v>
      </c>
      <c r="BI80" s="11" t="s">
        <v>1151</v>
      </c>
      <c r="BJ80" s="11" t="s">
        <v>1151</v>
      </c>
      <c r="BK80" s="11" t="s">
        <v>1194</v>
      </c>
      <c r="BL80" s="11" t="s">
        <v>1151</v>
      </c>
      <c r="BM80" s="11" t="s">
        <v>1151</v>
      </c>
      <c r="BN80" t="s">
        <v>1284</v>
      </c>
      <c r="BO80" s="38">
        <v>2</v>
      </c>
      <c r="BP80" t="s">
        <v>1175</v>
      </c>
      <c r="BQ80">
        <v>4</v>
      </c>
      <c r="BR80" t="s">
        <v>1296</v>
      </c>
    </row>
    <row r="81" spans="1:70" x14ac:dyDescent="0.25">
      <c r="A81" s="2" t="s">
        <v>107</v>
      </c>
      <c r="B81" s="2" t="s">
        <v>126</v>
      </c>
      <c r="C81" s="2">
        <v>69</v>
      </c>
      <c r="D81" s="3">
        <v>1.7210000000000001</v>
      </c>
      <c r="E81" s="2">
        <v>72.900000000000006</v>
      </c>
      <c r="F81" s="11">
        <v>71.900000000000006</v>
      </c>
      <c r="G81" s="11">
        <v>72.2</v>
      </c>
      <c r="H81" s="11">
        <v>70.900000000000006</v>
      </c>
      <c r="I81" s="11">
        <v>71.5</v>
      </c>
      <c r="J81" s="3">
        <v>72</v>
      </c>
      <c r="K81" s="2">
        <f t="shared" si="13"/>
        <v>24.613070046636533</v>
      </c>
      <c r="L81" s="2">
        <f t="shared" si="14"/>
        <v>24.275442199631918</v>
      </c>
      <c r="M81" s="2">
        <f t="shared" si="15"/>
        <v>24.376730553733303</v>
      </c>
      <c r="N81" s="2">
        <f t="shared" si="16"/>
        <v>23.937814352627303</v>
      </c>
      <c r="O81" s="2">
        <f t="shared" si="17"/>
        <v>24.140391060830069</v>
      </c>
      <c r="P81" s="3">
        <f t="shared" si="18"/>
        <v>24.309204984332379</v>
      </c>
      <c r="Q81" s="2">
        <v>98</v>
      </c>
      <c r="R81" s="2">
        <v>100</v>
      </c>
      <c r="S81" s="2">
        <v>101</v>
      </c>
      <c r="T81" s="11">
        <v>101.5</v>
      </c>
      <c r="U81" s="11">
        <v>97.5</v>
      </c>
      <c r="V81" s="3">
        <v>100</v>
      </c>
      <c r="W81" s="2">
        <v>92.5</v>
      </c>
      <c r="X81" s="2">
        <v>92</v>
      </c>
      <c r="Y81" s="2">
        <v>92</v>
      </c>
      <c r="Z81" s="11">
        <v>89</v>
      </c>
      <c r="AA81" s="11">
        <v>91</v>
      </c>
      <c r="AB81" s="3">
        <v>90</v>
      </c>
      <c r="AC81" s="2">
        <f t="shared" si="19"/>
        <v>0.94387755102040816</v>
      </c>
      <c r="AD81" s="2">
        <f t="shared" si="20"/>
        <v>0.92</v>
      </c>
      <c r="AE81" s="2">
        <f t="shared" si="21"/>
        <v>0.91089108910891092</v>
      </c>
      <c r="AF81" s="2">
        <f t="shared" si="22"/>
        <v>0.87684729064039413</v>
      </c>
      <c r="AG81" s="2">
        <f t="shared" si="23"/>
        <v>0.93333333333333335</v>
      </c>
      <c r="AH81" s="3">
        <f t="shared" si="24"/>
        <v>0.9</v>
      </c>
      <c r="AI81" s="3" t="s">
        <v>857</v>
      </c>
      <c r="AJ81" s="3" t="s">
        <v>858</v>
      </c>
      <c r="AK81" s="5" t="s">
        <v>859</v>
      </c>
      <c r="AL81" s="11" t="s">
        <v>960</v>
      </c>
      <c r="AM81" s="11" t="s">
        <v>961</v>
      </c>
      <c r="AN81" s="11" t="s">
        <v>943</v>
      </c>
      <c r="AO81" s="3"/>
      <c r="AP81" s="11" t="s">
        <v>1001</v>
      </c>
      <c r="AQ81" s="11" t="s">
        <v>252</v>
      </c>
      <c r="AR81" s="11" t="s">
        <v>1002</v>
      </c>
      <c r="AS81" s="3"/>
      <c r="AT81" s="11" t="s">
        <v>1001</v>
      </c>
      <c r="AU81" s="11" t="s">
        <v>1043</v>
      </c>
      <c r="AV81" s="11" t="s">
        <v>1044</v>
      </c>
      <c r="AW81" s="3"/>
      <c r="AX81" s="11" t="s">
        <v>1068</v>
      </c>
      <c r="AY81" s="11" t="s">
        <v>1069</v>
      </c>
      <c r="AZ81" s="11" t="s">
        <v>1070</v>
      </c>
      <c r="BA81" s="2"/>
      <c r="BB81" s="12" t="s">
        <v>1116</v>
      </c>
      <c r="BC81" s="11" t="s">
        <v>1124</v>
      </c>
      <c r="BD81" s="11" t="s">
        <v>1117</v>
      </c>
      <c r="BF81" s="13" t="s">
        <v>1285</v>
      </c>
      <c r="BG81" s="39" t="s">
        <v>1179</v>
      </c>
      <c r="BH81" s="11" t="s">
        <v>1193</v>
      </c>
      <c r="BI81" s="11" t="s">
        <v>1151</v>
      </c>
      <c r="BJ81" s="11" t="s">
        <v>1151</v>
      </c>
      <c r="BK81" s="11" t="s">
        <v>1151</v>
      </c>
      <c r="BL81" s="11" t="s">
        <v>1151</v>
      </c>
      <c r="BM81" s="11" t="s">
        <v>1151</v>
      </c>
      <c r="BN81" t="s">
        <v>1292</v>
      </c>
      <c r="BO81" s="38" t="s">
        <v>1156</v>
      </c>
      <c r="BP81" t="s">
        <v>1149</v>
      </c>
      <c r="BQ81" t="s">
        <v>1149</v>
      </c>
      <c r="BR81" t="s">
        <v>1149</v>
      </c>
    </row>
    <row r="82" spans="1:70" x14ac:dyDescent="0.25">
      <c r="A82" s="2" t="s">
        <v>108</v>
      </c>
      <c r="B82" s="2" t="s">
        <v>124</v>
      </c>
      <c r="C82" s="2">
        <v>52</v>
      </c>
      <c r="D82" s="3">
        <v>1.6040000000000001</v>
      </c>
      <c r="E82" s="2">
        <v>56.1</v>
      </c>
      <c r="F82" s="11">
        <v>56.5</v>
      </c>
      <c r="G82" s="11">
        <v>56.4</v>
      </c>
      <c r="H82" s="11">
        <v>55.9</v>
      </c>
      <c r="I82" s="11">
        <v>54.9</v>
      </c>
      <c r="J82" s="3">
        <v>55.9</v>
      </c>
      <c r="K82" s="2">
        <f t="shared" si="13"/>
        <v>21.804901710810253</v>
      </c>
      <c r="L82" s="2">
        <f t="shared" si="14"/>
        <v>21.960373380762555</v>
      </c>
      <c r="M82" s="2">
        <f t="shared" si="15"/>
        <v>21.921505463274478</v>
      </c>
      <c r="N82" s="2">
        <f t="shared" si="16"/>
        <v>21.7271658758341</v>
      </c>
      <c r="O82" s="2">
        <f t="shared" si="17"/>
        <v>21.338486700953347</v>
      </c>
      <c r="P82" s="3">
        <f t="shared" si="18"/>
        <v>21.7271658758341</v>
      </c>
      <c r="Q82" s="2">
        <v>90</v>
      </c>
      <c r="R82" s="2">
        <v>93</v>
      </c>
      <c r="S82" s="2">
        <v>94.5</v>
      </c>
      <c r="T82" s="11">
        <v>92.5</v>
      </c>
      <c r="U82" s="11">
        <v>91.5</v>
      </c>
      <c r="V82" s="3">
        <v>92</v>
      </c>
      <c r="W82" s="2">
        <v>79</v>
      </c>
      <c r="X82" s="2">
        <v>76.5</v>
      </c>
      <c r="Y82" s="2">
        <v>78.75</v>
      </c>
      <c r="Z82" s="11">
        <v>78.25</v>
      </c>
      <c r="AA82" s="21">
        <v>72</v>
      </c>
      <c r="AB82" s="3">
        <v>82</v>
      </c>
      <c r="AC82" s="2">
        <f t="shared" si="19"/>
        <v>0.87777777777777777</v>
      </c>
      <c r="AD82" s="2">
        <f t="shared" si="20"/>
        <v>0.82258064516129037</v>
      </c>
      <c r="AE82" s="2">
        <f t="shared" si="21"/>
        <v>0.83333333333333337</v>
      </c>
      <c r="AF82" s="2">
        <f t="shared" si="22"/>
        <v>0.84594594594594597</v>
      </c>
      <c r="AG82" s="2">
        <f t="shared" si="23"/>
        <v>0.78688524590163933</v>
      </c>
      <c r="AH82" s="3">
        <f t="shared" si="24"/>
        <v>0.89130434782608692</v>
      </c>
      <c r="AI82" s="3" t="s">
        <v>876</v>
      </c>
      <c r="AJ82" s="3" t="s">
        <v>331</v>
      </c>
      <c r="AK82" s="5" t="s">
        <v>567</v>
      </c>
      <c r="AL82" s="11" t="s">
        <v>968</v>
      </c>
      <c r="AM82" s="11" t="s">
        <v>969</v>
      </c>
      <c r="AN82" s="11" t="s">
        <v>970</v>
      </c>
      <c r="AO82" s="3"/>
      <c r="AP82" s="11" t="s">
        <v>993</v>
      </c>
      <c r="AQ82" s="11" t="s">
        <v>970</v>
      </c>
      <c r="AR82" s="11" t="s">
        <v>994</v>
      </c>
      <c r="AS82" s="3"/>
      <c r="AT82" s="11" t="s">
        <v>1039</v>
      </c>
      <c r="AU82" s="11" t="s">
        <v>1040</v>
      </c>
      <c r="AV82" s="11" t="s">
        <v>1041</v>
      </c>
      <c r="AW82" s="3"/>
      <c r="AX82" s="11" t="s">
        <v>1071</v>
      </c>
      <c r="AY82" s="11" t="s">
        <v>1072</v>
      </c>
      <c r="AZ82" s="11" t="s">
        <v>1073</v>
      </c>
      <c r="BA82" s="2"/>
      <c r="BB82" s="12" t="s">
        <v>1113</v>
      </c>
      <c r="BC82" s="11" t="s">
        <v>1047</v>
      </c>
      <c r="BD82" s="11" t="s">
        <v>869</v>
      </c>
      <c r="BF82" s="13" t="s">
        <v>1295</v>
      </c>
      <c r="BG82" s="39" t="s">
        <v>1179</v>
      </c>
      <c r="BH82" s="11" t="s">
        <v>1151</v>
      </c>
      <c r="BI82" s="11" t="s">
        <v>1151</v>
      </c>
      <c r="BJ82" s="11" t="s">
        <v>1151</v>
      </c>
      <c r="BK82" s="11" t="s">
        <v>1151</v>
      </c>
      <c r="BL82" s="11" t="s">
        <v>1151</v>
      </c>
      <c r="BM82" s="11" t="s">
        <v>1151</v>
      </c>
      <c r="BN82" t="s">
        <v>1284</v>
      </c>
      <c r="BO82" s="38">
        <v>1</v>
      </c>
      <c r="BP82" t="s">
        <v>1175</v>
      </c>
      <c r="BQ82">
        <v>4</v>
      </c>
      <c r="BR82" t="s">
        <v>1297</v>
      </c>
    </row>
    <row r="83" spans="1:70" x14ac:dyDescent="0.25">
      <c r="A83" s="2" t="s">
        <v>109</v>
      </c>
      <c r="B83" s="2" t="s">
        <v>124</v>
      </c>
      <c r="C83" s="2">
        <v>54</v>
      </c>
      <c r="D83" s="3">
        <v>1.7030000000000001</v>
      </c>
      <c r="E83" s="2">
        <v>82.5</v>
      </c>
      <c r="F83" s="11">
        <v>82.2</v>
      </c>
      <c r="G83" s="11">
        <v>82.6</v>
      </c>
      <c r="H83" s="11">
        <v>80.900000000000006</v>
      </c>
      <c r="I83" s="11">
        <v>79.8</v>
      </c>
      <c r="J83" s="3">
        <v>80.400000000000006</v>
      </c>
      <c r="K83" s="2">
        <f t="shared" si="13"/>
        <v>28.446225772004706</v>
      </c>
      <c r="L83" s="2">
        <f t="shared" si="14"/>
        <v>28.342784951015599</v>
      </c>
      <c r="M83" s="2">
        <f t="shared" si="15"/>
        <v>28.480706045667738</v>
      </c>
      <c r="N83" s="2">
        <f t="shared" si="16"/>
        <v>27.894541393396132</v>
      </c>
      <c r="O83" s="2">
        <f t="shared" si="17"/>
        <v>27.515258383102733</v>
      </c>
      <c r="P83" s="3">
        <f t="shared" si="18"/>
        <v>27.72214002508095</v>
      </c>
      <c r="Q83" s="2">
        <v>114</v>
      </c>
      <c r="R83" s="2">
        <v>115.5</v>
      </c>
      <c r="S83" s="2">
        <v>113</v>
      </c>
      <c r="T83" s="11">
        <v>114.5</v>
      </c>
      <c r="U83" s="21">
        <v>108</v>
      </c>
      <c r="V83" s="3">
        <v>116</v>
      </c>
      <c r="W83" s="2">
        <v>96</v>
      </c>
      <c r="X83" s="2">
        <v>94</v>
      </c>
      <c r="Y83" s="2">
        <v>92</v>
      </c>
      <c r="Z83" s="11">
        <v>93.5</v>
      </c>
      <c r="AA83" s="11">
        <v>95</v>
      </c>
      <c r="AB83" s="3">
        <v>91</v>
      </c>
      <c r="AC83" s="2">
        <f t="shared" si="19"/>
        <v>0.84210526315789469</v>
      </c>
      <c r="AD83" s="2">
        <f t="shared" si="20"/>
        <v>0.81385281385281383</v>
      </c>
      <c r="AE83" s="2">
        <f t="shared" si="21"/>
        <v>0.81415929203539827</v>
      </c>
      <c r="AF83" s="2">
        <f t="shared" si="22"/>
        <v>0.81659388646288211</v>
      </c>
      <c r="AG83" s="2">
        <f t="shared" si="23"/>
        <v>0.87962962962962965</v>
      </c>
      <c r="AH83" s="3">
        <f t="shared" si="24"/>
        <v>0.78448275862068961</v>
      </c>
      <c r="AI83" s="3" t="s">
        <v>940</v>
      </c>
      <c r="AJ83" s="3" t="s">
        <v>773</v>
      </c>
      <c r="AK83" s="5" t="s">
        <v>356</v>
      </c>
      <c r="AL83" s="11" t="s">
        <v>467</v>
      </c>
      <c r="AM83" s="11" t="s">
        <v>535</v>
      </c>
      <c r="AN83" s="11" t="s">
        <v>1029</v>
      </c>
      <c r="AO83" s="3"/>
      <c r="AP83" s="11" t="s">
        <v>772</v>
      </c>
      <c r="AQ83" s="11" t="s">
        <v>615</v>
      </c>
      <c r="AR83" s="11" t="s">
        <v>1053</v>
      </c>
      <c r="AS83" s="3"/>
      <c r="AT83" s="11" t="s">
        <v>422</v>
      </c>
      <c r="AU83" s="11" t="s">
        <v>570</v>
      </c>
      <c r="AV83" s="11" t="s">
        <v>1089</v>
      </c>
      <c r="AW83" s="3"/>
      <c r="AX83" s="11" t="s">
        <v>1101</v>
      </c>
      <c r="AY83" s="11" t="s">
        <v>842</v>
      </c>
      <c r="AZ83" s="11" t="s">
        <v>936</v>
      </c>
      <c r="BA83" s="2"/>
      <c r="BB83" s="12" t="s">
        <v>287</v>
      </c>
      <c r="BC83" s="11" t="s">
        <v>863</v>
      </c>
      <c r="BD83" s="11" t="s">
        <v>845</v>
      </c>
      <c r="BF83" s="13" t="s">
        <v>1295</v>
      </c>
      <c r="BG83" s="39" t="s">
        <v>1179</v>
      </c>
      <c r="BI83" s="11" t="s">
        <v>1151</v>
      </c>
      <c r="BJ83" s="11" t="s">
        <v>1151</v>
      </c>
      <c r="BK83" s="11" t="s">
        <v>1159</v>
      </c>
      <c r="BL83" s="11" t="s">
        <v>1151</v>
      </c>
      <c r="BM83" s="11" t="s">
        <v>1151</v>
      </c>
      <c r="BN83" t="s">
        <v>1154</v>
      </c>
      <c r="BO83" s="38">
        <v>4</v>
      </c>
      <c r="BP83" t="s">
        <v>1175</v>
      </c>
      <c r="BQ83">
        <v>3</v>
      </c>
      <c r="BR83" t="s">
        <v>1296</v>
      </c>
    </row>
    <row r="84" spans="1:70" x14ac:dyDescent="0.25">
      <c r="A84" s="2" t="s">
        <v>110</v>
      </c>
      <c r="B84" s="2" t="s">
        <v>124</v>
      </c>
      <c r="C84" s="2">
        <v>60</v>
      </c>
      <c r="D84" s="3">
        <v>1.6839999999999999</v>
      </c>
      <c r="E84" s="2">
        <v>63.3</v>
      </c>
      <c r="F84" s="11">
        <v>65.3</v>
      </c>
      <c r="G84" s="11">
        <v>65.3</v>
      </c>
      <c r="H84" s="11">
        <v>65.8</v>
      </c>
      <c r="I84" s="11">
        <v>66.900000000000006</v>
      </c>
      <c r="J84" s="3">
        <v>67.2</v>
      </c>
      <c r="K84" s="2">
        <f t="shared" si="13"/>
        <v>22.321302633137933</v>
      </c>
      <c r="L84" s="2">
        <f t="shared" si="14"/>
        <v>23.026557060725228</v>
      </c>
      <c r="M84" s="2">
        <f t="shared" si="15"/>
        <v>23.026557060725228</v>
      </c>
      <c r="N84" s="2">
        <f t="shared" si="16"/>
        <v>23.202870667622054</v>
      </c>
      <c r="O84" s="2">
        <f t="shared" si="17"/>
        <v>23.590760602795068</v>
      </c>
      <c r="P84" s="3">
        <f t="shared" si="18"/>
        <v>23.696548766933162</v>
      </c>
      <c r="Q84" s="2">
        <v>97</v>
      </c>
      <c r="R84" s="2">
        <v>96.5</v>
      </c>
      <c r="S84" s="2">
        <v>99.5</v>
      </c>
      <c r="T84" s="11">
        <v>100.5</v>
      </c>
      <c r="U84" s="11">
        <v>100</v>
      </c>
      <c r="V84" s="3">
        <v>100</v>
      </c>
      <c r="W84" s="2">
        <v>77</v>
      </c>
      <c r="X84" s="2">
        <v>77.5</v>
      </c>
      <c r="Y84" s="2">
        <v>79.5</v>
      </c>
      <c r="Z84" s="11">
        <v>82.5</v>
      </c>
      <c r="AA84" s="11">
        <v>84</v>
      </c>
      <c r="AB84" s="3">
        <v>80</v>
      </c>
      <c r="AC84" s="2">
        <f t="shared" si="19"/>
        <v>0.79381443298969068</v>
      </c>
      <c r="AD84" s="2">
        <f t="shared" si="20"/>
        <v>0.80310880829015541</v>
      </c>
      <c r="AE84" s="2">
        <f t="shared" si="21"/>
        <v>0.79899497487437188</v>
      </c>
      <c r="AF84" s="2">
        <f t="shared" si="22"/>
        <v>0.82089552238805974</v>
      </c>
      <c r="AG84" s="2">
        <f t="shared" si="23"/>
        <v>0.84</v>
      </c>
      <c r="AH84" s="3">
        <f t="shared" si="24"/>
        <v>0.8</v>
      </c>
      <c r="AI84" s="3" t="s">
        <v>889</v>
      </c>
      <c r="AJ84" s="3" t="s">
        <v>890</v>
      </c>
      <c r="AK84" s="5" t="s">
        <v>891</v>
      </c>
      <c r="AL84" s="11" t="s">
        <v>1018</v>
      </c>
      <c r="AM84" s="11" t="s">
        <v>1019</v>
      </c>
      <c r="AN84" s="11" t="s">
        <v>1020</v>
      </c>
      <c r="AO84" s="3"/>
      <c r="AP84" s="11" t="s">
        <v>1054</v>
      </c>
      <c r="AQ84" s="11" t="s">
        <v>679</v>
      </c>
      <c r="AR84" s="11" t="s">
        <v>1055</v>
      </c>
      <c r="AS84" s="3"/>
      <c r="AT84" s="11" t="s">
        <v>314</v>
      </c>
      <c r="AU84" s="11" t="s">
        <v>888</v>
      </c>
      <c r="AV84" s="11" t="s">
        <v>1090</v>
      </c>
      <c r="AW84" s="3"/>
      <c r="AX84" s="11" t="s">
        <v>1119</v>
      </c>
      <c r="AY84" s="11" t="s">
        <v>1120</v>
      </c>
      <c r="AZ84" s="11" t="s">
        <v>926</v>
      </c>
      <c r="BA84" s="2"/>
      <c r="BB84" s="12" t="s">
        <v>1130</v>
      </c>
      <c r="BC84" s="11" t="s">
        <v>889</v>
      </c>
      <c r="BD84" s="11" t="s">
        <v>1131</v>
      </c>
      <c r="BF84" s="13" t="s">
        <v>1295</v>
      </c>
      <c r="BG84" s="39" t="s">
        <v>1179</v>
      </c>
      <c r="BH84" s="11" t="s">
        <v>1151</v>
      </c>
      <c r="BI84" s="11" t="s">
        <v>1151</v>
      </c>
      <c r="BJ84" s="11" t="s">
        <v>1151</v>
      </c>
      <c r="BK84" s="11" t="s">
        <v>1151</v>
      </c>
      <c r="BL84" s="11" t="s">
        <v>1151</v>
      </c>
      <c r="BM84" s="11" t="s">
        <v>1294</v>
      </c>
      <c r="BN84" t="s">
        <v>1149</v>
      </c>
      <c r="BO84" s="38" t="s">
        <v>1149</v>
      </c>
      <c r="BP84" t="s">
        <v>1149</v>
      </c>
      <c r="BQ84">
        <v>3</v>
      </c>
      <c r="BR84" t="s">
        <v>1297</v>
      </c>
    </row>
    <row r="85" spans="1:70" x14ac:dyDescent="0.25">
      <c r="A85" s="2" t="s">
        <v>111</v>
      </c>
      <c r="B85" s="2" t="s">
        <v>124</v>
      </c>
      <c r="C85" s="2">
        <v>59</v>
      </c>
      <c r="D85" s="3">
        <v>1.55</v>
      </c>
      <c r="E85" s="2">
        <v>60.1</v>
      </c>
      <c r="F85" s="11">
        <v>62.4</v>
      </c>
      <c r="G85" s="11">
        <v>61.5</v>
      </c>
      <c r="H85" s="11">
        <v>61.3</v>
      </c>
      <c r="I85" s="11">
        <v>61.4</v>
      </c>
      <c r="J85" s="3">
        <v>61.7</v>
      </c>
      <c r="K85" s="2">
        <f t="shared" si="13"/>
        <v>25.015608740894898</v>
      </c>
      <c r="L85" s="2">
        <f t="shared" si="14"/>
        <v>25.9729448491155</v>
      </c>
      <c r="M85" s="2">
        <f t="shared" si="15"/>
        <v>25.598335067637873</v>
      </c>
      <c r="N85" s="2">
        <f t="shared" si="16"/>
        <v>25.515088449531735</v>
      </c>
      <c r="O85" s="2">
        <f t="shared" si="17"/>
        <v>25.556711758584804</v>
      </c>
      <c r="P85" s="3">
        <f t="shared" si="18"/>
        <v>25.681581685744014</v>
      </c>
      <c r="Q85" s="2">
        <v>100</v>
      </c>
      <c r="R85" s="2">
        <v>107.5</v>
      </c>
      <c r="S85" s="2">
        <v>103.5</v>
      </c>
      <c r="T85" s="11">
        <v>105.5</v>
      </c>
      <c r="U85" s="11">
        <v>103</v>
      </c>
      <c r="V85" s="3">
        <v>104</v>
      </c>
      <c r="W85" s="2">
        <v>78</v>
      </c>
      <c r="X85" s="2">
        <v>88</v>
      </c>
      <c r="Y85" s="2">
        <v>82.5</v>
      </c>
      <c r="Z85" s="11">
        <v>81.5</v>
      </c>
      <c r="AA85" s="11">
        <v>88</v>
      </c>
      <c r="AB85" s="3">
        <v>78</v>
      </c>
      <c r="AC85" s="2">
        <f t="shared" si="19"/>
        <v>0.78</v>
      </c>
      <c r="AD85" s="2">
        <f t="shared" si="20"/>
        <v>0.81860465116279069</v>
      </c>
      <c r="AE85" s="2">
        <f t="shared" si="21"/>
        <v>0.79710144927536231</v>
      </c>
      <c r="AF85" s="2">
        <f t="shared" si="22"/>
        <v>0.77251184834123221</v>
      </c>
      <c r="AG85" s="2">
        <f t="shared" si="23"/>
        <v>0.85436893203883491</v>
      </c>
      <c r="AH85" s="3">
        <f t="shared" si="24"/>
        <v>0.75</v>
      </c>
      <c r="AI85" s="3" t="s">
        <v>919</v>
      </c>
      <c r="AJ85" s="3" t="s">
        <v>432</v>
      </c>
      <c r="AK85" s="5" t="s">
        <v>920</v>
      </c>
      <c r="AL85" s="11" t="s">
        <v>566</v>
      </c>
      <c r="AM85" s="11" t="s">
        <v>838</v>
      </c>
      <c r="AN85" s="11" t="s">
        <v>453</v>
      </c>
      <c r="AO85" s="3"/>
      <c r="AP85" s="11" t="s">
        <v>777</v>
      </c>
      <c r="AQ85" s="11" t="s">
        <v>392</v>
      </c>
      <c r="AR85" s="11" t="s">
        <v>852</v>
      </c>
      <c r="AS85" s="3"/>
      <c r="AT85" s="11" t="s">
        <v>495</v>
      </c>
      <c r="AU85" s="11" t="s">
        <v>494</v>
      </c>
      <c r="AV85" s="11" t="s">
        <v>1092</v>
      </c>
      <c r="AW85" s="3"/>
      <c r="AX85" s="11" t="s">
        <v>653</v>
      </c>
      <c r="AY85" s="11" t="s">
        <v>295</v>
      </c>
      <c r="AZ85" s="11" t="s">
        <v>1102</v>
      </c>
      <c r="BA85" s="2"/>
      <c r="BB85" s="12" t="s">
        <v>418</v>
      </c>
      <c r="BC85" s="11" t="s">
        <v>750</v>
      </c>
      <c r="BD85" s="11" t="s">
        <v>1080</v>
      </c>
      <c r="BF85" s="13" t="s">
        <v>1147</v>
      </c>
      <c r="BG85" s="39" t="s">
        <v>1180</v>
      </c>
      <c r="BH85" s="11" t="s">
        <v>1189</v>
      </c>
      <c r="BI85" s="11" t="s">
        <v>1151</v>
      </c>
      <c r="BJ85" s="11" t="s">
        <v>1190</v>
      </c>
      <c r="BK85" s="11" t="s">
        <v>1191</v>
      </c>
      <c r="BL85" s="11" t="s">
        <v>1192</v>
      </c>
      <c r="BM85" s="11" t="s">
        <v>1151</v>
      </c>
      <c r="BN85" t="s">
        <v>1292</v>
      </c>
      <c r="BO85" s="38" t="s">
        <v>1156</v>
      </c>
      <c r="BP85" t="s">
        <v>1166</v>
      </c>
      <c r="BQ85">
        <v>4</v>
      </c>
      <c r="BR85" t="s">
        <v>1297</v>
      </c>
    </row>
    <row r="86" spans="1:70" x14ac:dyDescent="0.25">
      <c r="A86" s="2" t="s">
        <v>112</v>
      </c>
      <c r="B86" s="2" t="s">
        <v>126</v>
      </c>
      <c r="C86" s="2">
        <v>63</v>
      </c>
      <c r="D86" s="3">
        <v>1.7949999999999999</v>
      </c>
      <c r="E86" s="2">
        <v>83</v>
      </c>
      <c r="F86" s="11">
        <v>80.5</v>
      </c>
      <c r="G86" s="11">
        <v>80.3</v>
      </c>
      <c r="H86" s="11">
        <v>81</v>
      </c>
      <c r="I86" s="11">
        <v>81.2</v>
      </c>
      <c r="J86" s="3">
        <v>81.599999999999994</v>
      </c>
      <c r="K86" s="2">
        <f t="shared" si="13"/>
        <v>25.760197391392062</v>
      </c>
      <c r="L86" s="2">
        <f t="shared" si="14"/>
        <v>24.98428783141037</v>
      </c>
      <c r="M86" s="2">
        <f t="shared" si="15"/>
        <v>24.922215066611834</v>
      </c>
      <c r="N86" s="2">
        <f t="shared" si="16"/>
        <v>25.13946974340671</v>
      </c>
      <c r="O86" s="2">
        <f t="shared" si="17"/>
        <v>25.201542508205247</v>
      </c>
      <c r="P86" s="3">
        <f t="shared" si="18"/>
        <v>25.325688037802312</v>
      </c>
      <c r="Q86" s="2">
        <v>99.5</v>
      </c>
      <c r="R86" s="2">
        <v>101</v>
      </c>
      <c r="S86" s="2">
        <v>101.5</v>
      </c>
      <c r="T86" s="11">
        <v>103</v>
      </c>
      <c r="U86" s="11">
        <v>101</v>
      </c>
      <c r="V86" s="3">
        <v>102</v>
      </c>
      <c r="W86" s="2">
        <v>90</v>
      </c>
      <c r="X86" s="2">
        <v>93.5</v>
      </c>
      <c r="Y86" s="2">
        <v>90</v>
      </c>
      <c r="Z86" s="11">
        <v>92.5</v>
      </c>
      <c r="AA86" s="11">
        <v>92</v>
      </c>
      <c r="AB86" s="3">
        <v>91.5</v>
      </c>
      <c r="AC86" s="2">
        <f t="shared" si="19"/>
        <v>0.90452261306532666</v>
      </c>
      <c r="AD86" s="2">
        <f t="shared" si="20"/>
        <v>0.92574257425742579</v>
      </c>
      <c r="AE86" s="2">
        <f t="shared" si="21"/>
        <v>0.88669950738916259</v>
      </c>
      <c r="AF86" s="2">
        <f t="shared" si="22"/>
        <v>0.89805825242718451</v>
      </c>
      <c r="AG86" s="2">
        <f t="shared" si="23"/>
        <v>0.91089108910891092</v>
      </c>
      <c r="AH86" s="3">
        <f t="shared" si="24"/>
        <v>0.8970588235294118</v>
      </c>
      <c r="AI86" s="3" t="s">
        <v>869</v>
      </c>
      <c r="AJ86" s="3" t="s">
        <v>870</v>
      </c>
      <c r="AK86" s="5" t="s">
        <v>871</v>
      </c>
      <c r="AL86" s="11" t="s">
        <v>431</v>
      </c>
      <c r="AM86" s="11" t="s">
        <v>982</v>
      </c>
      <c r="AN86" s="11" t="s">
        <v>983</v>
      </c>
      <c r="AO86" s="3"/>
      <c r="AP86" s="2" t="s">
        <v>978</v>
      </c>
      <c r="AQ86" s="2" t="s">
        <v>979</v>
      </c>
      <c r="AR86" s="2" t="s">
        <v>980</v>
      </c>
      <c r="AS86" s="3"/>
      <c r="AT86" s="11" t="s">
        <v>749</v>
      </c>
      <c r="AU86" s="11" t="s">
        <v>1032</v>
      </c>
      <c r="AV86" s="11" t="s">
        <v>454</v>
      </c>
      <c r="AW86" s="3"/>
      <c r="AX86" s="11" t="s">
        <v>1058</v>
      </c>
      <c r="AY86" s="11" t="s">
        <v>881</v>
      </c>
      <c r="AZ86" s="11" t="s">
        <v>1059</v>
      </c>
      <c r="BA86" s="2"/>
      <c r="BB86" s="12" t="s">
        <v>881</v>
      </c>
      <c r="BC86" s="11" t="s">
        <v>279</v>
      </c>
      <c r="BD86" s="11" t="s">
        <v>1107</v>
      </c>
      <c r="BF86" s="13" t="s">
        <v>1147</v>
      </c>
      <c r="BG86" s="39" t="s">
        <v>1179</v>
      </c>
      <c r="BH86" s="11" t="s">
        <v>1151</v>
      </c>
      <c r="BI86" s="11" t="s">
        <v>1197</v>
      </c>
      <c r="BJ86" s="11" t="s">
        <v>1198</v>
      </c>
      <c r="BK86" s="11" t="s">
        <v>1151</v>
      </c>
      <c r="BL86" s="11" t="s">
        <v>1151</v>
      </c>
      <c r="BM86" s="11" t="s">
        <v>1151</v>
      </c>
      <c r="BN86" t="s">
        <v>1292</v>
      </c>
      <c r="BO86" s="38">
        <v>1</v>
      </c>
      <c r="BP86" t="s">
        <v>1166</v>
      </c>
      <c r="BQ86">
        <v>4</v>
      </c>
      <c r="BR86" t="s">
        <v>1296</v>
      </c>
    </row>
    <row r="87" spans="1:70" x14ac:dyDescent="0.25">
      <c r="A87" s="2" t="s">
        <v>113</v>
      </c>
      <c r="B87" s="2" t="s">
        <v>124</v>
      </c>
      <c r="C87" s="2">
        <v>56</v>
      </c>
      <c r="D87" s="3">
        <v>1.6850000000000001</v>
      </c>
      <c r="E87" s="2">
        <v>62.5</v>
      </c>
      <c r="F87" s="11">
        <v>62.4</v>
      </c>
      <c r="G87" s="11">
        <v>61.7</v>
      </c>
      <c r="H87" s="11">
        <v>62.2</v>
      </c>
      <c r="I87" s="11">
        <v>63.1</v>
      </c>
      <c r="J87" s="3">
        <v>63.4</v>
      </c>
      <c r="K87" s="2">
        <f t="shared" si="13"/>
        <v>22.013049335646169</v>
      </c>
      <c r="L87" s="2">
        <f t="shared" si="14"/>
        <v>21.977828456709133</v>
      </c>
      <c r="M87" s="2">
        <f t="shared" si="15"/>
        <v>21.7312823041499</v>
      </c>
      <c r="N87" s="2">
        <f t="shared" si="16"/>
        <v>21.907386698835069</v>
      </c>
      <c r="O87" s="2">
        <f t="shared" si="17"/>
        <v>22.224374609268374</v>
      </c>
      <c r="P87" s="3">
        <f t="shared" si="18"/>
        <v>22.330037246079474</v>
      </c>
      <c r="Q87" s="2">
        <v>95</v>
      </c>
      <c r="R87" s="2">
        <v>100</v>
      </c>
      <c r="S87" s="2">
        <v>98.5</v>
      </c>
      <c r="T87" s="11">
        <v>98.5</v>
      </c>
      <c r="U87" s="21">
        <v>105</v>
      </c>
      <c r="V87" s="3">
        <v>98</v>
      </c>
      <c r="W87" s="2">
        <v>73</v>
      </c>
      <c r="X87" s="2">
        <v>76.5</v>
      </c>
      <c r="Y87" s="2">
        <v>78</v>
      </c>
      <c r="Z87" s="11">
        <v>81</v>
      </c>
      <c r="AA87" s="11">
        <v>76</v>
      </c>
      <c r="AB87" s="3">
        <v>76</v>
      </c>
      <c r="AC87" s="2">
        <f t="shared" si="19"/>
        <v>0.76842105263157889</v>
      </c>
      <c r="AD87" s="2">
        <f t="shared" si="20"/>
        <v>0.76500000000000001</v>
      </c>
      <c r="AE87" s="2">
        <f t="shared" si="21"/>
        <v>0.79187817258883253</v>
      </c>
      <c r="AF87" s="2">
        <f t="shared" si="22"/>
        <v>0.82233502538071068</v>
      </c>
      <c r="AG87" s="2">
        <f t="shared" si="23"/>
        <v>0.72380952380952379</v>
      </c>
      <c r="AH87" s="3">
        <f t="shared" si="24"/>
        <v>0.77551020408163263</v>
      </c>
      <c r="AI87" s="3" t="s">
        <v>896</v>
      </c>
      <c r="AJ87" s="3" t="s">
        <v>897</v>
      </c>
      <c r="AK87" s="5" t="s">
        <v>898</v>
      </c>
      <c r="AL87" s="11" t="s">
        <v>505</v>
      </c>
      <c r="AM87" s="11" t="s">
        <v>273</v>
      </c>
      <c r="AN87" s="11" t="s">
        <v>473</v>
      </c>
      <c r="AO87" s="3"/>
      <c r="AP87" s="11" t="s">
        <v>666</v>
      </c>
      <c r="AQ87" s="11" t="s">
        <v>996</v>
      </c>
      <c r="AR87" s="11" t="s">
        <v>434</v>
      </c>
      <c r="AS87" s="3"/>
      <c r="AT87" s="11" t="s">
        <v>570</v>
      </c>
      <c r="AU87" s="11" t="s">
        <v>1036</v>
      </c>
      <c r="AV87" s="11" t="s">
        <v>237</v>
      </c>
      <c r="AW87" s="3"/>
      <c r="AX87" s="11" t="s">
        <v>258</v>
      </c>
      <c r="AY87" s="11" t="s">
        <v>726</v>
      </c>
      <c r="AZ87" s="11" t="s">
        <v>1062</v>
      </c>
      <c r="BA87" s="2"/>
      <c r="BB87" s="12" t="s">
        <v>738</v>
      </c>
      <c r="BC87" s="11" t="s">
        <v>631</v>
      </c>
      <c r="BD87" s="11" t="s">
        <v>529</v>
      </c>
      <c r="BF87" s="13" t="s">
        <v>1295</v>
      </c>
      <c r="BG87" s="39" t="s">
        <v>1179</v>
      </c>
      <c r="BH87" s="11" t="s">
        <v>1151</v>
      </c>
      <c r="BI87" s="11" t="s">
        <v>1151</v>
      </c>
      <c r="BJ87" s="11" t="s">
        <v>1151</v>
      </c>
      <c r="BK87" s="11" t="s">
        <v>1151</v>
      </c>
      <c r="BL87" s="11" t="s">
        <v>1151</v>
      </c>
      <c r="BM87" s="11" t="s">
        <v>1151</v>
      </c>
      <c r="BN87" t="s">
        <v>1284</v>
      </c>
      <c r="BO87" s="38">
        <v>3</v>
      </c>
      <c r="BP87" t="s">
        <v>1175</v>
      </c>
      <c r="BQ87">
        <v>2</v>
      </c>
      <c r="BR87" t="s">
        <v>1296</v>
      </c>
    </row>
    <row r="88" spans="1:70" x14ac:dyDescent="0.25">
      <c r="A88" s="2" t="s">
        <v>114</v>
      </c>
      <c r="B88" s="2" t="s">
        <v>126</v>
      </c>
      <c r="C88" s="2">
        <v>60</v>
      </c>
      <c r="D88" s="3">
        <v>1.87</v>
      </c>
      <c r="E88" s="2">
        <v>82.5</v>
      </c>
      <c r="F88" s="11">
        <v>81.599999999999994</v>
      </c>
      <c r="G88" s="11">
        <v>82.3</v>
      </c>
      <c r="H88" s="11">
        <v>82.2</v>
      </c>
      <c r="I88" s="11">
        <v>82.5</v>
      </c>
      <c r="J88" s="3">
        <v>85.8</v>
      </c>
      <c r="K88" s="2">
        <f t="shared" si="13"/>
        <v>23.592324630386912</v>
      </c>
      <c r="L88" s="2">
        <f t="shared" si="14"/>
        <v>23.334953816237235</v>
      </c>
      <c r="M88" s="2">
        <f t="shared" si="15"/>
        <v>23.535131116131428</v>
      </c>
      <c r="N88" s="2">
        <f t="shared" si="16"/>
        <v>23.506534359003687</v>
      </c>
      <c r="O88" s="2">
        <f t="shared" si="17"/>
        <v>23.592324630386912</v>
      </c>
      <c r="P88" s="3">
        <f t="shared" si="18"/>
        <v>24.536017615602386</v>
      </c>
      <c r="Q88" s="2">
        <v>100</v>
      </c>
      <c r="R88" s="2">
        <v>101</v>
      </c>
      <c r="S88" s="2">
        <v>100.5</v>
      </c>
      <c r="T88" s="11">
        <v>99</v>
      </c>
      <c r="U88" s="11">
        <v>103</v>
      </c>
      <c r="V88" s="3">
        <v>102</v>
      </c>
      <c r="W88" s="2">
        <v>89</v>
      </c>
      <c r="X88" s="2">
        <v>90.5</v>
      </c>
      <c r="Y88" s="2">
        <v>91</v>
      </c>
      <c r="Z88" s="11">
        <v>92</v>
      </c>
      <c r="AA88" s="11">
        <v>92</v>
      </c>
      <c r="AB88" s="3">
        <v>92</v>
      </c>
      <c r="AC88" s="2">
        <f t="shared" si="19"/>
        <v>0.89</v>
      </c>
      <c r="AD88" s="2">
        <f t="shared" si="20"/>
        <v>0.89603960396039606</v>
      </c>
      <c r="AE88" s="2">
        <f t="shared" si="21"/>
        <v>0.90547263681592038</v>
      </c>
      <c r="AF88" s="2">
        <f t="shared" si="22"/>
        <v>0.92929292929292928</v>
      </c>
      <c r="AG88" s="2">
        <f t="shared" si="23"/>
        <v>0.89320388349514568</v>
      </c>
      <c r="AH88" s="3">
        <f t="shared" si="24"/>
        <v>0.90196078431372551</v>
      </c>
      <c r="AI88" s="3" t="s">
        <v>899</v>
      </c>
      <c r="AJ88" s="3" t="s">
        <v>900</v>
      </c>
      <c r="AK88" s="5" t="s">
        <v>346</v>
      </c>
      <c r="AL88" s="11" t="s">
        <v>971</v>
      </c>
      <c r="AM88" s="11" t="s">
        <v>972</v>
      </c>
      <c r="AN88" s="11" t="s">
        <v>505</v>
      </c>
      <c r="AO88" s="3"/>
      <c r="AP88" s="11" t="s">
        <v>995</v>
      </c>
      <c r="AQ88" s="11" t="s">
        <v>658</v>
      </c>
      <c r="AR88" s="11" t="s">
        <v>295</v>
      </c>
      <c r="AS88" s="3"/>
      <c r="AT88" s="11" t="s">
        <v>433</v>
      </c>
      <c r="AU88" s="11" t="s">
        <v>861</v>
      </c>
      <c r="AV88" s="11" t="s">
        <v>567</v>
      </c>
      <c r="AW88" s="3"/>
      <c r="AX88" s="11" t="s">
        <v>1063</v>
      </c>
      <c r="AY88" s="11" t="s">
        <v>382</v>
      </c>
      <c r="AZ88" s="11" t="s">
        <v>277</v>
      </c>
      <c r="BA88" s="2"/>
      <c r="BB88" s="12" t="s">
        <v>1110</v>
      </c>
      <c r="BC88" s="11" t="s">
        <v>1111</v>
      </c>
      <c r="BD88" s="11" t="s">
        <v>861</v>
      </c>
      <c r="BF88" s="13" t="s">
        <v>1285</v>
      </c>
      <c r="BG88" s="39" t="s">
        <v>1178</v>
      </c>
      <c r="BH88" s="11" t="s">
        <v>1151</v>
      </c>
      <c r="BI88" s="11" t="s">
        <v>1151</v>
      </c>
      <c r="BJ88" s="11" t="s">
        <v>1151</v>
      </c>
      <c r="BK88" s="11" t="s">
        <v>1151</v>
      </c>
      <c r="BL88" s="11" t="s">
        <v>1151</v>
      </c>
      <c r="BM88" s="11" t="s">
        <v>1151</v>
      </c>
      <c r="BN88" t="s">
        <v>1284</v>
      </c>
      <c r="BO88" s="38">
        <v>2</v>
      </c>
      <c r="BP88" t="s">
        <v>1165</v>
      </c>
      <c r="BQ88">
        <v>7</v>
      </c>
      <c r="BR88" t="s">
        <v>1297</v>
      </c>
    </row>
    <row r="89" spans="1:70" x14ac:dyDescent="0.25">
      <c r="A89" s="2" t="s">
        <v>115</v>
      </c>
      <c r="B89" s="2" t="s">
        <v>126</v>
      </c>
      <c r="C89" s="2">
        <v>34</v>
      </c>
      <c r="D89" s="3">
        <v>1.825</v>
      </c>
      <c r="E89" s="2">
        <v>75.400000000000006</v>
      </c>
      <c r="F89" s="11">
        <v>75.3</v>
      </c>
      <c r="G89" s="11">
        <v>75.5</v>
      </c>
      <c r="H89" s="11">
        <v>76.5</v>
      </c>
      <c r="I89" s="11">
        <v>75.7</v>
      </c>
      <c r="J89" s="3">
        <v>75.599999999999994</v>
      </c>
      <c r="K89" s="2">
        <f t="shared" si="13"/>
        <v>22.638393694877088</v>
      </c>
      <c r="L89" s="2">
        <f t="shared" si="14"/>
        <v>22.608369300056296</v>
      </c>
      <c r="M89" s="2">
        <f t="shared" si="15"/>
        <v>22.66841808969788</v>
      </c>
      <c r="N89" s="2">
        <f t="shared" si="16"/>
        <v>22.968662037905798</v>
      </c>
      <c r="O89" s="2">
        <f t="shared" si="17"/>
        <v>22.728466879339464</v>
      </c>
      <c r="P89" s="3">
        <f t="shared" si="18"/>
        <v>22.698442484518669</v>
      </c>
      <c r="Q89" s="2">
        <v>98.5</v>
      </c>
      <c r="R89" s="2">
        <v>97</v>
      </c>
      <c r="S89" s="2">
        <v>99.5</v>
      </c>
      <c r="T89" s="11">
        <v>98.5</v>
      </c>
      <c r="U89" s="11">
        <v>103</v>
      </c>
      <c r="V89" s="3">
        <v>103</v>
      </c>
      <c r="W89" s="2">
        <v>77.5</v>
      </c>
      <c r="X89" s="2">
        <v>76</v>
      </c>
      <c r="Y89" s="2">
        <v>79.5</v>
      </c>
      <c r="Z89" s="11">
        <v>77.5</v>
      </c>
      <c r="AA89" s="11">
        <v>82</v>
      </c>
      <c r="AB89" s="3">
        <v>79.5</v>
      </c>
      <c r="AC89" s="2">
        <f t="shared" si="19"/>
        <v>0.78680203045685282</v>
      </c>
      <c r="AD89" s="2">
        <f t="shared" si="20"/>
        <v>0.78350515463917525</v>
      </c>
      <c r="AE89" s="2">
        <f t="shared" si="21"/>
        <v>0.79899497487437188</v>
      </c>
      <c r="AF89" s="2">
        <f t="shared" si="22"/>
        <v>0.78680203045685282</v>
      </c>
      <c r="AG89" s="2">
        <f t="shared" si="23"/>
        <v>0.79611650485436891</v>
      </c>
      <c r="AH89" s="3">
        <f t="shared" si="24"/>
        <v>0.77184466019417475</v>
      </c>
      <c r="AI89" s="3" t="s">
        <v>616</v>
      </c>
      <c r="AJ89" s="3" t="s">
        <v>395</v>
      </c>
      <c r="AK89" s="5" t="s">
        <v>265</v>
      </c>
      <c r="AL89" s="11" t="s">
        <v>620</v>
      </c>
      <c r="AM89" s="11" t="s">
        <v>258</v>
      </c>
      <c r="AN89" s="11" t="s">
        <v>940</v>
      </c>
      <c r="AO89" s="3"/>
      <c r="AP89" s="11" t="s">
        <v>461</v>
      </c>
      <c r="AQ89" s="11" t="s">
        <v>293</v>
      </c>
      <c r="AR89" s="11" t="s">
        <v>802</v>
      </c>
      <c r="AS89" s="3"/>
      <c r="AT89" s="11" t="s">
        <v>1093</v>
      </c>
      <c r="AU89" s="11" t="s">
        <v>447</v>
      </c>
      <c r="AV89" s="11" t="s">
        <v>237</v>
      </c>
      <c r="AW89" s="3"/>
      <c r="AX89" s="11" t="s">
        <v>505</v>
      </c>
      <c r="AY89" s="11" t="s">
        <v>241</v>
      </c>
      <c r="AZ89" s="11" t="s">
        <v>370</v>
      </c>
      <c r="BA89" s="2"/>
      <c r="BB89" s="12" t="s">
        <v>1128</v>
      </c>
      <c r="BC89" s="11" t="s">
        <v>291</v>
      </c>
      <c r="BD89" s="11" t="s">
        <v>1013</v>
      </c>
      <c r="BF89" s="13" t="s">
        <v>1295</v>
      </c>
      <c r="BG89" s="39" t="s">
        <v>1179</v>
      </c>
      <c r="BH89" s="11" t="s">
        <v>1151</v>
      </c>
      <c r="BI89" s="11" t="s">
        <v>1151</v>
      </c>
      <c r="BJ89" s="11" t="s">
        <v>1151</v>
      </c>
      <c r="BK89" s="11" t="s">
        <v>1184</v>
      </c>
      <c r="BL89" s="11" t="s">
        <v>1151</v>
      </c>
      <c r="BM89" s="11" t="s">
        <v>1185</v>
      </c>
      <c r="BN89" t="s">
        <v>1151</v>
      </c>
      <c r="BO89" s="38">
        <v>0</v>
      </c>
      <c r="BP89">
        <v>0</v>
      </c>
      <c r="BQ89">
        <v>5</v>
      </c>
      <c r="BR89" t="s">
        <v>1297</v>
      </c>
    </row>
    <row r="90" spans="1:70" x14ac:dyDescent="0.25">
      <c r="A90" s="2" t="s">
        <v>116</v>
      </c>
      <c r="B90" s="2" t="s">
        <v>124</v>
      </c>
      <c r="C90" s="2">
        <v>40</v>
      </c>
      <c r="D90" s="3">
        <v>1.6779999999999999</v>
      </c>
      <c r="E90" s="2">
        <v>60.8</v>
      </c>
      <c r="F90" s="11">
        <v>61.5</v>
      </c>
      <c r="G90" s="11">
        <v>63</v>
      </c>
      <c r="H90" s="11">
        <v>61.9</v>
      </c>
      <c r="I90" s="11">
        <v>63.7</v>
      </c>
      <c r="J90" s="3">
        <v>62.8</v>
      </c>
      <c r="K90" s="2">
        <f t="shared" si="13"/>
        <v>21.593332206312926</v>
      </c>
      <c r="L90" s="2">
        <f t="shared" si="14"/>
        <v>21.841939649477712</v>
      </c>
      <c r="M90" s="2">
        <f t="shared" si="15"/>
        <v>22.37466988483083</v>
      </c>
      <c r="N90" s="2">
        <f t="shared" si="16"/>
        <v>21.984001045571876</v>
      </c>
      <c r="O90" s="2">
        <f t="shared" si="17"/>
        <v>22.623277327995616</v>
      </c>
      <c r="P90" s="3">
        <f t="shared" si="18"/>
        <v>22.303639186783744</v>
      </c>
      <c r="Q90" s="2">
        <v>95.5</v>
      </c>
      <c r="R90" s="2">
        <v>96</v>
      </c>
      <c r="S90" s="27" t="s">
        <v>1052</v>
      </c>
      <c r="T90" s="2">
        <v>97.5</v>
      </c>
      <c r="U90" s="11">
        <v>96</v>
      </c>
      <c r="V90" s="3">
        <v>97</v>
      </c>
      <c r="W90" s="2">
        <v>75.5</v>
      </c>
      <c r="X90" s="2">
        <v>74</v>
      </c>
      <c r="Y90" s="2">
        <v>74</v>
      </c>
      <c r="Z90" s="11">
        <v>76</v>
      </c>
      <c r="AA90" s="11">
        <v>77</v>
      </c>
      <c r="AB90" s="3">
        <v>71.5</v>
      </c>
      <c r="AC90" s="2">
        <f t="shared" si="19"/>
        <v>0.79057591623036649</v>
      </c>
      <c r="AD90" s="2">
        <f t="shared" si="20"/>
        <v>0.77083333333333337</v>
      </c>
      <c r="AE90" s="2">
        <f t="shared" si="21"/>
        <v>0.77486910994764402</v>
      </c>
      <c r="AF90" s="2">
        <f t="shared" si="22"/>
        <v>0.77948717948717949</v>
      </c>
      <c r="AG90" s="2">
        <f t="shared" si="23"/>
        <v>0.80208333333333337</v>
      </c>
      <c r="AH90" s="3">
        <f t="shared" si="24"/>
        <v>0.73711340206185572</v>
      </c>
      <c r="AI90" s="3" t="s">
        <v>943</v>
      </c>
      <c r="AJ90" s="3" t="s">
        <v>520</v>
      </c>
      <c r="AK90" s="5" t="s">
        <v>528</v>
      </c>
      <c r="AL90" s="11" t="s">
        <v>1014</v>
      </c>
      <c r="AM90" s="11" t="s">
        <v>342</v>
      </c>
      <c r="AN90" s="11" t="s">
        <v>676</v>
      </c>
      <c r="AO90" s="3"/>
      <c r="AP90" s="11" t="s">
        <v>288</v>
      </c>
      <c r="AQ90" s="11" t="s">
        <v>929</v>
      </c>
      <c r="AR90" s="11" t="s">
        <v>740</v>
      </c>
      <c r="AS90" s="3"/>
      <c r="AT90" s="11" t="s">
        <v>378</v>
      </c>
      <c r="AU90" s="11" t="s">
        <v>735</v>
      </c>
      <c r="AV90" s="11" t="s">
        <v>981</v>
      </c>
      <c r="AW90" s="3"/>
      <c r="AX90" s="11" t="s">
        <v>793</v>
      </c>
      <c r="AY90" s="11" t="s">
        <v>925</v>
      </c>
      <c r="AZ90" s="11" t="s">
        <v>572</v>
      </c>
      <c r="BA90" s="2"/>
      <c r="BB90" s="12" t="s">
        <v>853</v>
      </c>
      <c r="BC90" s="11" t="s">
        <v>539</v>
      </c>
      <c r="BD90" s="11" t="s">
        <v>306</v>
      </c>
      <c r="BF90" s="13" t="s">
        <v>1147</v>
      </c>
      <c r="BG90" s="39" t="s">
        <v>1179</v>
      </c>
      <c r="BH90" s="11" t="s">
        <v>1151</v>
      </c>
      <c r="BI90" s="11" t="s">
        <v>1148</v>
      </c>
      <c r="BJ90" s="11" t="s">
        <v>1151</v>
      </c>
      <c r="BK90" s="11" t="s">
        <v>1151</v>
      </c>
      <c r="BL90" s="11" t="s">
        <v>1151</v>
      </c>
      <c r="BM90" s="11" t="s">
        <v>1150</v>
      </c>
      <c r="BN90" t="s">
        <v>1151</v>
      </c>
      <c r="BO90" s="38">
        <v>0</v>
      </c>
      <c r="BP90">
        <v>0</v>
      </c>
      <c r="BQ90">
        <v>4</v>
      </c>
      <c r="BR90" t="s">
        <v>1296</v>
      </c>
    </row>
    <row r="91" spans="1:70" s="24" customFormat="1" x14ac:dyDescent="0.25">
      <c r="D91" s="17"/>
      <c r="F91" s="36"/>
      <c r="J91" s="17"/>
      <c r="P91" s="17"/>
      <c r="Q91" s="24">
        <v>91</v>
      </c>
      <c r="R91" s="24">
        <v>93.5</v>
      </c>
      <c r="V91" s="17"/>
      <c r="W91" s="24">
        <v>67</v>
      </c>
      <c r="X91" s="24">
        <v>68</v>
      </c>
      <c r="AB91" s="17"/>
      <c r="AC91" s="24">
        <f t="shared" si="19"/>
        <v>0.73626373626373631</v>
      </c>
      <c r="AD91" s="24">
        <f t="shared" si="20"/>
        <v>0.72727272727272729</v>
      </c>
      <c r="AE91" s="24" t="e">
        <f t="shared" si="21"/>
        <v>#DIV/0!</v>
      </c>
      <c r="AF91" s="24" t="e">
        <f t="shared" si="22"/>
        <v>#DIV/0!</v>
      </c>
      <c r="AG91" s="24" t="e">
        <f t="shared" si="23"/>
        <v>#DIV/0!</v>
      </c>
      <c r="AH91" s="17" t="e">
        <f t="shared" si="24"/>
        <v>#DIV/0!</v>
      </c>
      <c r="AI91" s="17" t="s">
        <v>461</v>
      </c>
      <c r="AJ91" s="17" t="s">
        <v>284</v>
      </c>
      <c r="AK91" s="34" t="s">
        <v>519</v>
      </c>
      <c r="AL91" s="36" t="s">
        <v>516</v>
      </c>
      <c r="AM91" s="36" t="s">
        <v>553</v>
      </c>
      <c r="AN91" s="36" t="s">
        <v>366</v>
      </c>
      <c r="AO91" s="17"/>
      <c r="AS91" s="17"/>
      <c r="AW91" s="17"/>
      <c r="BB91" s="35"/>
      <c r="BF91" s="35"/>
      <c r="BG91" s="36"/>
      <c r="BH91" s="36"/>
      <c r="BO91" s="43"/>
    </row>
    <row r="92" spans="1:70" x14ac:dyDescent="0.25">
      <c r="A92" s="2" t="s">
        <v>117</v>
      </c>
      <c r="B92" s="2" t="s">
        <v>124</v>
      </c>
      <c r="C92" s="2">
        <v>29</v>
      </c>
      <c r="D92" s="3">
        <v>1.65</v>
      </c>
      <c r="E92" s="2">
        <v>52.8</v>
      </c>
      <c r="F92" s="11">
        <v>49.9</v>
      </c>
      <c r="G92" s="11">
        <v>51.3</v>
      </c>
      <c r="H92" s="11">
        <v>51.3</v>
      </c>
      <c r="I92" s="11">
        <v>52.5</v>
      </c>
      <c r="J92" s="3">
        <v>51.8</v>
      </c>
      <c r="K92" s="2">
        <f t="shared" si="13"/>
        <v>19.393939393939394</v>
      </c>
      <c r="L92" s="2">
        <f t="shared" si="14"/>
        <v>18.328741965105603</v>
      </c>
      <c r="M92" s="2">
        <f t="shared" si="15"/>
        <v>18.84297520661157</v>
      </c>
      <c r="N92" s="2">
        <f t="shared" si="16"/>
        <v>18.84297520661157</v>
      </c>
      <c r="O92" s="2">
        <f t="shared" si="17"/>
        <v>19.283746556473833</v>
      </c>
      <c r="P92" s="3">
        <f t="shared" si="18"/>
        <v>19.026629935720845</v>
      </c>
      <c r="Q92" s="2">
        <v>90</v>
      </c>
      <c r="R92" s="2">
        <v>89.5</v>
      </c>
      <c r="S92" s="2">
        <v>91.5</v>
      </c>
      <c r="T92" s="11">
        <v>90</v>
      </c>
      <c r="U92" s="11">
        <v>91</v>
      </c>
      <c r="V92" s="3">
        <v>90</v>
      </c>
      <c r="W92" s="2">
        <v>65.5</v>
      </c>
      <c r="X92" s="2">
        <v>64.5</v>
      </c>
      <c r="Y92" s="2">
        <v>66.5</v>
      </c>
      <c r="Z92" s="11">
        <v>63</v>
      </c>
      <c r="AA92" s="11">
        <v>67</v>
      </c>
      <c r="AB92" s="3">
        <v>65.5</v>
      </c>
      <c r="AC92" s="2">
        <f t="shared" si="19"/>
        <v>0.72777777777777775</v>
      </c>
      <c r="AD92" s="2">
        <f t="shared" si="20"/>
        <v>0.72067039106145248</v>
      </c>
      <c r="AE92" s="2">
        <f t="shared" si="21"/>
        <v>0.72677595628415304</v>
      </c>
      <c r="AF92" s="2">
        <f t="shared" si="22"/>
        <v>0.7</v>
      </c>
      <c r="AG92" s="2">
        <f t="shared" si="23"/>
        <v>0.73626373626373631</v>
      </c>
      <c r="AH92" s="3">
        <f t="shared" si="24"/>
        <v>0.72777777777777775</v>
      </c>
      <c r="AI92" s="3" t="s">
        <v>886</v>
      </c>
      <c r="AJ92" s="3" t="s">
        <v>921</v>
      </c>
      <c r="AK92" s="5" t="s">
        <v>348</v>
      </c>
      <c r="AL92" s="11" t="s">
        <v>1015</v>
      </c>
      <c r="AM92" s="11" t="s">
        <v>1016</v>
      </c>
      <c r="AN92" s="11" t="s">
        <v>1017</v>
      </c>
      <c r="AO92" s="3"/>
      <c r="AP92" s="11" t="s">
        <v>1049</v>
      </c>
      <c r="AQ92" s="11" t="s">
        <v>1050</v>
      </c>
      <c r="AR92" s="11" t="s">
        <v>1051</v>
      </c>
      <c r="AS92" s="3"/>
      <c r="AT92" s="11" t="s">
        <v>909</v>
      </c>
      <c r="AU92" s="11" t="s">
        <v>489</v>
      </c>
      <c r="AV92" s="11" t="s">
        <v>1095</v>
      </c>
      <c r="AW92" s="3"/>
      <c r="AX92" s="11" t="s">
        <v>1114</v>
      </c>
      <c r="AY92" s="11" t="s">
        <v>850</v>
      </c>
      <c r="AZ92" s="11" t="s">
        <v>1023</v>
      </c>
      <c r="BA92" s="2"/>
      <c r="BB92" s="12" t="s">
        <v>1133</v>
      </c>
      <c r="BC92" s="11" t="s">
        <v>559</v>
      </c>
      <c r="BD92" s="11" t="s">
        <v>1134</v>
      </c>
      <c r="BF92" s="13" t="s">
        <v>1295</v>
      </c>
      <c r="BG92" s="39" t="s">
        <v>1179</v>
      </c>
      <c r="BH92" s="11" t="s">
        <v>1151</v>
      </c>
      <c r="BI92" s="11" t="s">
        <v>1151</v>
      </c>
      <c r="BJ92" s="11" t="s">
        <v>1151</v>
      </c>
      <c r="BK92" s="11" t="s">
        <v>1151</v>
      </c>
      <c r="BL92" s="11" t="s">
        <v>1151</v>
      </c>
      <c r="BM92" s="11" t="s">
        <v>1151</v>
      </c>
      <c r="BN92" t="s">
        <v>1154</v>
      </c>
      <c r="BO92" s="38">
        <v>1</v>
      </c>
      <c r="BP92" t="s">
        <v>1149</v>
      </c>
      <c r="BQ92">
        <v>4</v>
      </c>
      <c r="BR92" t="s">
        <v>1302</v>
      </c>
    </row>
    <row r="93" spans="1:70" x14ac:dyDescent="0.25">
      <c r="A93" s="2" t="s">
        <v>118</v>
      </c>
      <c r="B93" s="2" t="s">
        <v>126</v>
      </c>
      <c r="C93" s="2">
        <v>61</v>
      </c>
      <c r="D93" s="3">
        <v>1.772</v>
      </c>
      <c r="E93" s="2">
        <v>69.400000000000006</v>
      </c>
      <c r="F93" s="11">
        <v>70.599999999999994</v>
      </c>
      <c r="G93" s="11">
        <v>70</v>
      </c>
      <c r="H93" s="11">
        <v>69.5</v>
      </c>
      <c r="I93" s="11">
        <v>68.400000000000006</v>
      </c>
      <c r="J93" s="3">
        <v>67.8</v>
      </c>
      <c r="K93" s="2">
        <f t="shared" si="13"/>
        <v>22.10202344980102</v>
      </c>
      <c r="L93" s="2">
        <f t="shared" si="14"/>
        <v>22.484191002247144</v>
      </c>
      <c r="M93" s="2">
        <f t="shared" si="15"/>
        <v>22.29310722602408</v>
      </c>
      <c r="N93" s="2">
        <f t="shared" si="16"/>
        <v>22.133870745838195</v>
      </c>
      <c r="O93" s="2">
        <f t="shared" si="17"/>
        <v>21.783550489429246</v>
      </c>
      <c r="P93" s="3">
        <f t="shared" si="18"/>
        <v>21.592466713206182</v>
      </c>
      <c r="Q93" s="2">
        <v>97</v>
      </c>
      <c r="R93" s="2">
        <v>98</v>
      </c>
      <c r="S93" s="2">
        <v>98.5</v>
      </c>
      <c r="T93" s="11">
        <v>99.5</v>
      </c>
      <c r="U93" s="21">
        <v>90</v>
      </c>
      <c r="V93" s="3">
        <v>95.5</v>
      </c>
      <c r="W93" s="2">
        <v>87</v>
      </c>
      <c r="X93" s="2">
        <v>88.5</v>
      </c>
      <c r="Y93" s="2">
        <v>89.5</v>
      </c>
      <c r="Z93" s="11">
        <v>88</v>
      </c>
      <c r="AA93" s="11">
        <v>86</v>
      </c>
      <c r="AB93" s="3">
        <v>84.5</v>
      </c>
      <c r="AC93" s="2">
        <f t="shared" si="19"/>
        <v>0.89690721649484539</v>
      </c>
      <c r="AD93" s="2">
        <f t="shared" si="20"/>
        <v>0.90306122448979587</v>
      </c>
      <c r="AE93" s="2">
        <f t="shared" si="21"/>
        <v>0.90862944162436543</v>
      </c>
      <c r="AF93" s="2">
        <f t="shared" si="22"/>
        <v>0.88442211055276387</v>
      </c>
      <c r="AG93" s="2">
        <f t="shared" si="23"/>
        <v>0.9555555555555556</v>
      </c>
      <c r="AH93" s="3">
        <f t="shared" si="24"/>
        <v>0.88481675392670156</v>
      </c>
      <c r="AI93" s="3" t="s">
        <v>504</v>
      </c>
      <c r="AJ93" s="3" t="s">
        <v>416</v>
      </c>
      <c r="AK93" s="5" t="s">
        <v>906</v>
      </c>
      <c r="AL93" s="11" t="s">
        <v>576</v>
      </c>
      <c r="AM93" s="11" t="s">
        <v>700</v>
      </c>
      <c r="AN93" s="11" t="s">
        <v>632</v>
      </c>
      <c r="AO93" s="3"/>
      <c r="AP93" s="11" t="s">
        <v>1056</v>
      </c>
      <c r="AQ93" s="11" t="s">
        <v>454</v>
      </c>
      <c r="AR93" s="11" t="s">
        <v>435</v>
      </c>
      <c r="AS93" s="3"/>
      <c r="AT93" s="11" t="s">
        <v>434</v>
      </c>
      <c r="AU93" s="11" t="s">
        <v>434</v>
      </c>
      <c r="AV93" s="11" t="s">
        <v>1091</v>
      </c>
      <c r="AW93" s="3"/>
      <c r="AX93" s="11" t="s">
        <v>1010</v>
      </c>
      <c r="AY93" s="11" t="s">
        <v>680</v>
      </c>
      <c r="AZ93" s="11" t="s">
        <v>1022</v>
      </c>
      <c r="BA93" s="2"/>
      <c r="BB93" s="12" t="s">
        <v>260</v>
      </c>
      <c r="BC93" s="11" t="s">
        <v>678</v>
      </c>
      <c r="BD93" s="11" t="s">
        <v>483</v>
      </c>
      <c r="BF93" s="13" t="s">
        <v>1285</v>
      </c>
      <c r="BG93" s="39" t="s">
        <v>1179</v>
      </c>
      <c r="BH93" s="11" t="s">
        <v>1151</v>
      </c>
      <c r="BI93" s="11" t="s">
        <v>1151</v>
      </c>
      <c r="BJ93" s="11" t="s">
        <v>1151</v>
      </c>
      <c r="BK93" s="11" t="s">
        <v>1151</v>
      </c>
      <c r="BL93" s="11" t="s">
        <v>1151</v>
      </c>
      <c r="BM93" s="11" t="s">
        <v>1290</v>
      </c>
      <c r="BN93" t="s">
        <v>1149</v>
      </c>
      <c r="BO93" s="38" t="s">
        <v>1149</v>
      </c>
      <c r="BP93" t="s">
        <v>1149</v>
      </c>
      <c r="BQ93">
        <v>4</v>
      </c>
      <c r="BR93" t="s">
        <v>1296</v>
      </c>
    </row>
    <row r="94" spans="1:70" x14ac:dyDescent="0.25">
      <c r="A94" s="2" t="s">
        <v>119</v>
      </c>
      <c r="B94" s="2" t="s">
        <v>124</v>
      </c>
      <c r="C94" s="2">
        <v>37</v>
      </c>
      <c r="D94" s="3">
        <v>1.6</v>
      </c>
      <c r="E94" s="2">
        <v>51.9</v>
      </c>
      <c r="F94" s="11">
        <v>52.7</v>
      </c>
      <c r="G94" s="11">
        <v>52.6</v>
      </c>
      <c r="H94" s="11">
        <v>52.3</v>
      </c>
      <c r="I94" s="11">
        <v>52.8</v>
      </c>
      <c r="J94" s="3">
        <v>53.4</v>
      </c>
      <c r="K94" s="2">
        <f t="shared" si="13"/>
        <v>20.273437499999996</v>
      </c>
      <c r="L94" s="2">
        <f t="shared" si="14"/>
        <v>20.585937499999996</v>
      </c>
      <c r="M94" s="2">
        <f t="shared" si="15"/>
        <v>20.546874999999996</v>
      </c>
      <c r="N94" s="2">
        <f t="shared" si="16"/>
        <v>20.429687499999996</v>
      </c>
      <c r="O94" s="2">
        <f t="shared" si="17"/>
        <v>20.624999999999996</v>
      </c>
      <c r="P94" s="3">
        <f t="shared" si="18"/>
        <v>20.859374999999996</v>
      </c>
      <c r="Q94" s="2">
        <v>90</v>
      </c>
      <c r="R94" s="2">
        <v>91.5</v>
      </c>
      <c r="S94" s="18">
        <v>98</v>
      </c>
      <c r="T94" s="11">
        <v>93</v>
      </c>
      <c r="U94" s="11">
        <v>89</v>
      </c>
      <c r="V94" s="3">
        <v>92</v>
      </c>
      <c r="W94" s="2">
        <v>64.5</v>
      </c>
      <c r="X94" s="2">
        <v>69</v>
      </c>
      <c r="Y94" s="2">
        <v>69.5</v>
      </c>
      <c r="Z94" s="11">
        <v>67</v>
      </c>
      <c r="AA94" s="11">
        <v>65</v>
      </c>
      <c r="AB94" s="3">
        <v>70</v>
      </c>
      <c r="AC94" s="2">
        <f t="shared" si="19"/>
        <v>0.71666666666666667</v>
      </c>
      <c r="AD94" s="2">
        <f t="shared" si="20"/>
        <v>0.75409836065573765</v>
      </c>
      <c r="AE94" s="2">
        <f t="shared" si="21"/>
        <v>0.70918367346938771</v>
      </c>
      <c r="AF94" s="2">
        <f t="shared" si="22"/>
        <v>0.72043010752688175</v>
      </c>
      <c r="AG94" s="2">
        <f t="shared" si="23"/>
        <v>0.7303370786516854</v>
      </c>
      <c r="AH94" s="3">
        <f t="shared" si="24"/>
        <v>0.76086956521739135</v>
      </c>
      <c r="AI94" s="3" t="s">
        <v>557</v>
      </c>
      <c r="AJ94" s="25" t="s">
        <v>901</v>
      </c>
      <c r="AK94" s="5" t="s">
        <v>902</v>
      </c>
      <c r="AL94" s="11" t="s">
        <v>846</v>
      </c>
      <c r="AM94" s="11" t="s">
        <v>729</v>
      </c>
      <c r="AN94" s="11" t="s">
        <v>775</v>
      </c>
      <c r="AO94" s="3"/>
      <c r="AP94" s="11" t="s">
        <v>487</v>
      </c>
      <c r="AQ94" s="11" t="s">
        <v>432</v>
      </c>
      <c r="AR94" s="11" t="s">
        <v>236</v>
      </c>
      <c r="AS94" s="3"/>
      <c r="AT94" s="11" t="s">
        <v>964</v>
      </c>
      <c r="AU94" s="11" t="s">
        <v>1085</v>
      </c>
      <c r="AV94" s="11" t="s">
        <v>285</v>
      </c>
      <c r="AW94" s="3"/>
      <c r="AX94" s="11" t="s">
        <v>1099</v>
      </c>
      <c r="AY94" s="11" t="s">
        <v>394</v>
      </c>
      <c r="AZ94" s="11" t="s">
        <v>721</v>
      </c>
      <c r="BA94" s="2"/>
      <c r="BB94" s="12" t="s">
        <v>1087</v>
      </c>
      <c r="BC94" s="11" t="s">
        <v>237</v>
      </c>
      <c r="BD94" s="11" t="s">
        <v>304</v>
      </c>
      <c r="BF94" s="13" t="s">
        <v>1295</v>
      </c>
      <c r="BG94" s="39" t="s">
        <v>1179</v>
      </c>
      <c r="BH94" s="11" t="s">
        <v>1151</v>
      </c>
      <c r="BI94" s="11" t="s">
        <v>1151</v>
      </c>
      <c r="BJ94" s="11" t="s">
        <v>1151</v>
      </c>
      <c r="BK94" s="11" t="s">
        <v>1151</v>
      </c>
      <c r="BL94" s="11" t="s">
        <v>1151</v>
      </c>
      <c r="BM94" s="11" t="s">
        <v>1261</v>
      </c>
      <c r="BN94" t="s">
        <v>1284</v>
      </c>
      <c r="BO94" s="38">
        <v>2</v>
      </c>
      <c r="BP94" t="s">
        <v>1175</v>
      </c>
      <c r="BQ94">
        <v>4</v>
      </c>
      <c r="BR94" t="s">
        <v>1301</v>
      </c>
    </row>
    <row r="95" spans="1:70" x14ac:dyDescent="0.25">
      <c r="A95" s="2" t="s">
        <v>120</v>
      </c>
      <c r="B95" s="2" t="s">
        <v>124</v>
      </c>
      <c r="C95" s="2">
        <v>68</v>
      </c>
      <c r="D95" s="3">
        <v>1.694</v>
      </c>
      <c r="E95" s="2">
        <v>52</v>
      </c>
      <c r="F95" s="11">
        <v>52.5</v>
      </c>
      <c r="G95" s="11">
        <v>52.1</v>
      </c>
      <c r="H95" s="11">
        <v>51.8</v>
      </c>
      <c r="I95" s="11">
        <v>53</v>
      </c>
      <c r="J95" s="3">
        <v>53.5</v>
      </c>
      <c r="K95" s="2">
        <f t="shared" si="13"/>
        <v>18.120765142338612</v>
      </c>
      <c r="L95" s="2">
        <f t="shared" si="14"/>
        <v>18.295003268707251</v>
      </c>
      <c r="M95" s="2">
        <f t="shared" si="15"/>
        <v>18.15561276761234</v>
      </c>
      <c r="N95" s="2">
        <f t="shared" si="16"/>
        <v>18.051069891791155</v>
      </c>
      <c r="O95" s="2">
        <f t="shared" si="17"/>
        <v>18.46924139507589</v>
      </c>
      <c r="P95" s="3">
        <f t="shared" si="18"/>
        <v>18.643479521444533</v>
      </c>
      <c r="Q95" s="2">
        <v>88</v>
      </c>
      <c r="R95" s="2">
        <v>90</v>
      </c>
      <c r="S95" s="2">
        <v>91</v>
      </c>
      <c r="T95" s="11">
        <v>89</v>
      </c>
      <c r="U95" s="11">
        <v>90.5</v>
      </c>
      <c r="V95" s="3">
        <v>91</v>
      </c>
      <c r="W95" s="2">
        <v>67</v>
      </c>
      <c r="X95" s="2">
        <v>70.5</v>
      </c>
      <c r="Y95" s="2">
        <v>70</v>
      </c>
      <c r="Z95" s="11">
        <v>68</v>
      </c>
      <c r="AA95" s="11">
        <v>71.75</v>
      </c>
      <c r="AB95" s="3">
        <v>68</v>
      </c>
      <c r="AC95" s="2">
        <f t="shared" si="19"/>
        <v>0.76136363636363635</v>
      </c>
      <c r="AD95" s="2">
        <f t="shared" si="20"/>
        <v>0.78333333333333333</v>
      </c>
      <c r="AE95" s="2">
        <f t="shared" si="21"/>
        <v>0.76923076923076927</v>
      </c>
      <c r="AF95" s="2">
        <f t="shared" si="22"/>
        <v>0.7640449438202247</v>
      </c>
      <c r="AG95" s="2">
        <f t="shared" si="23"/>
        <v>0.79281767955801108</v>
      </c>
      <c r="AH95" s="3">
        <f t="shared" si="24"/>
        <v>0.74725274725274726</v>
      </c>
      <c r="AI95" s="3" t="s">
        <v>903</v>
      </c>
      <c r="AJ95" s="3" t="s">
        <v>904</v>
      </c>
      <c r="AK95" s="5" t="s">
        <v>905</v>
      </c>
      <c r="AL95" s="11" t="s">
        <v>1023</v>
      </c>
      <c r="AM95" s="11" t="s">
        <v>1024</v>
      </c>
      <c r="AN95" s="11" t="s">
        <v>1025</v>
      </c>
      <c r="AO95" s="3"/>
      <c r="AP95" s="11" t="s">
        <v>386</v>
      </c>
      <c r="AQ95" s="11" t="s">
        <v>408</v>
      </c>
      <c r="AR95" s="11" t="s">
        <v>458</v>
      </c>
      <c r="AS95" s="3"/>
      <c r="AT95" s="11" t="s">
        <v>581</v>
      </c>
      <c r="AU95" s="11" t="s">
        <v>743</v>
      </c>
      <c r="AV95" s="11" t="s">
        <v>449</v>
      </c>
      <c r="AW95" s="3"/>
      <c r="AX95" s="11" t="s">
        <v>662</v>
      </c>
      <c r="AY95" s="11" t="s">
        <v>984</v>
      </c>
      <c r="AZ95" s="11" t="s">
        <v>1098</v>
      </c>
      <c r="BA95" s="2"/>
      <c r="BB95" s="12" t="s">
        <v>358</v>
      </c>
      <c r="BC95" s="11" t="s">
        <v>747</v>
      </c>
      <c r="BD95" s="21" t="s">
        <v>662</v>
      </c>
      <c r="BE95" s="11" t="s">
        <v>1129</v>
      </c>
      <c r="BF95" s="13" t="s">
        <v>1295</v>
      </c>
      <c r="BG95" s="39" t="s">
        <v>1180</v>
      </c>
      <c r="BH95" s="11" t="s">
        <v>1151</v>
      </c>
      <c r="BI95" s="11" t="s">
        <v>1291</v>
      </c>
      <c r="BJ95" s="11" t="s">
        <v>1262</v>
      </c>
      <c r="BK95" s="11" t="s">
        <v>1263</v>
      </c>
      <c r="BL95" s="11" t="s">
        <v>1151</v>
      </c>
      <c r="BM95" s="11" t="s">
        <v>1264</v>
      </c>
      <c r="BN95" t="s">
        <v>1284</v>
      </c>
      <c r="BO95" s="38">
        <v>2</v>
      </c>
      <c r="BP95" t="s">
        <v>1175</v>
      </c>
      <c r="BQ95">
        <v>2</v>
      </c>
      <c r="BR95" t="s">
        <v>1302</v>
      </c>
    </row>
    <row r="96" spans="1:70" s="28" customFormat="1" x14ac:dyDescent="0.25">
      <c r="D96" s="29"/>
      <c r="J96" s="29"/>
      <c r="P96" s="29"/>
      <c r="V96" s="29"/>
      <c r="AB96" s="29"/>
      <c r="AH96" s="29"/>
      <c r="AI96" s="29"/>
      <c r="AJ96" s="29"/>
      <c r="AK96" s="30"/>
      <c r="AO96" s="29"/>
      <c r="AS96" s="29"/>
      <c r="AW96" s="29"/>
      <c r="BB96" s="31"/>
      <c r="BF96" s="31"/>
      <c r="BG96" s="40"/>
      <c r="BH96" s="40" t="s">
        <v>1151</v>
      </c>
      <c r="BO96" s="44"/>
    </row>
    <row r="97" spans="1:70" x14ac:dyDescent="0.25">
      <c r="A97" s="2" t="s">
        <v>121</v>
      </c>
      <c r="B97" s="2" t="s">
        <v>124</v>
      </c>
      <c r="C97" s="2">
        <v>53</v>
      </c>
      <c r="D97" s="3">
        <v>1.66</v>
      </c>
      <c r="E97" s="2">
        <v>62.4</v>
      </c>
      <c r="F97" s="11">
        <v>62.1</v>
      </c>
      <c r="G97" s="11">
        <v>61.3</v>
      </c>
      <c r="H97" s="11">
        <v>61.4</v>
      </c>
      <c r="I97" s="11">
        <v>62.6</v>
      </c>
      <c r="J97" s="3">
        <v>63.1</v>
      </c>
      <c r="K97" s="2">
        <f t="shared" si="13"/>
        <v>22.644796051676586</v>
      </c>
      <c r="L97" s="2">
        <f t="shared" si="14"/>
        <v>22.535926839889679</v>
      </c>
      <c r="M97" s="2">
        <f t="shared" si="15"/>
        <v>22.245608941791261</v>
      </c>
      <c r="N97" s="2">
        <f t="shared" si="16"/>
        <v>22.281898679053565</v>
      </c>
      <c r="O97" s="2">
        <f t="shared" si="17"/>
        <v>22.717375526201192</v>
      </c>
      <c r="P97" s="3">
        <f t="shared" si="18"/>
        <v>22.898824212512704</v>
      </c>
      <c r="Q97" s="2">
        <v>98</v>
      </c>
      <c r="R97" s="2">
        <v>101</v>
      </c>
      <c r="S97" s="2">
        <v>100</v>
      </c>
      <c r="T97" s="11">
        <v>103</v>
      </c>
      <c r="U97" s="11">
        <v>99</v>
      </c>
      <c r="V97" s="3">
        <v>101</v>
      </c>
      <c r="W97" s="2">
        <v>78</v>
      </c>
      <c r="X97" s="2">
        <v>84.5</v>
      </c>
      <c r="Y97" s="2">
        <v>80</v>
      </c>
      <c r="Z97" s="11">
        <v>77.5</v>
      </c>
      <c r="AA97" s="11">
        <v>79</v>
      </c>
      <c r="AB97" s="3">
        <v>78</v>
      </c>
      <c r="AC97" s="2">
        <f t="shared" si="19"/>
        <v>0.79591836734693877</v>
      </c>
      <c r="AD97" s="2">
        <f t="shared" si="20"/>
        <v>0.8366336633663366</v>
      </c>
      <c r="AE97" s="2">
        <f t="shared" si="21"/>
        <v>0.8</v>
      </c>
      <c r="AF97" s="2">
        <f t="shared" si="22"/>
        <v>0.75242718446601942</v>
      </c>
      <c r="AG97" s="2">
        <f t="shared" si="23"/>
        <v>0.79797979797979801</v>
      </c>
      <c r="AH97" s="3">
        <f t="shared" si="24"/>
        <v>0.7722772277227723</v>
      </c>
      <c r="AI97" s="3" t="s">
        <v>913</v>
      </c>
      <c r="AJ97" s="3" t="s">
        <v>914</v>
      </c>
      <c r="AK97" s="5" t="s">
        <v>266</v>
      </c>
      <c r="AL97" s="11" t="s">
        <v>464</v>
      </c>
      <c r="AM97" s="11" t="s">
        <v>878</v>
      </c>
      <c r="AN97" s="11" t="s">
        <v>556</v>
      </c>
      <c r="AO97" s="3"/>
      <c r="AP97" s="11" t="s">
        <v>302</v>
      </c>
      <c r="AQ97" s="11" t="s">
        <v>552</v>
      </c>
      <c r="AR97" s="11" t="s">
        <v>380</v>
      </c>
      <c r="AS97" s="3"/>
      <c r="AT97" s="11" t="s">
        <v>1084</v>
      </c>
      <c r="AU97" s="11" t="s">
        <v>443</v>
      </c>
      <c r="AV97" s="11" t="s">
        <v>802</v>
      </c>
      <c r="AW97" s="3"/>
      <c r="AX97" s="11" t="s">
        <v>1096</v>
      </c>
      <c r="AY97" s="11" t="s">
        <v>1076</v>
      </c>
      <c r="AZ97" s="11" t="s">
        <v>1097</v>
      </c>
      <c r="BA97" s="2"/>
      <c r="BB97" s="12" t="s">
        <v>708</v>
      </c>
      <c r="BC97" s="11" t="s">
        <v>1125</v>
      </c>
      <c r="BD97" s="11" t="s">
        <v>366</v>
      </c>
      <c r="BF97" s="13" t="s">
        <v>1147</v>
      </c>
      <c r="BG97" s="39" t="s">
        <v>1178</v>
      </c>
      <c r="BH97" s="11" t="s">
        <v>1151</v>
      </c>
      <c r="BI97" s="11" t="s">
        <v>1151</v>
      </c>
      <c r="BJ97" s="11" t="s">
        <v>1151</v>
      </c>
      <c r="BK97" s="11" t="s">
        <v>1149</v>
      </c>
      <c r="BL97" s="11" t="s">
        <v>1151</v>
      </c>
      <c r="BM97" s="11" t="s">
        <v>1151</v>
      </c>
      <c r="BN97" t="s">
        <v>1284</v>
      </c>
      <c r="BO97" s="38">
        <v>2</v>
      </c>
      <c r="BP97">
        <v>0</v>
      </c>
      <c r="BQ97">
        <v>3</v>
      </c>
      <c r="BR97" t="s">
        <v>1302</v>
      </c>
    </row>
    <row r="98" spans="1:70" s="28" customFormat="1" x14ac:dyDescent="0.25">
      <c r="D98" s="29"/>
      <c r="J98" s="29"/>
      <c r="P98" s="29"/>
      <c r="V98" s="29"/>
      <c r="AB98" s="29"/>
      <c r="AH98" s="29"/>
      <c r="AI98" s="29"/>
      <c r="AJ98" s="29"/>
      <c r="AK98" s="30"/>
      <c r="AO98" s="29"/>
      <c r="AS98" s="29"/>
      <c r="AW98" s="29"/>
      <c r="BB98" s="31"/>
      <c r="BF98" s="31"/>
      <c r="BG98" s="40"/>
      <c r="BH98" s="40"/>
      <c r="BO98" s="44"/>
    </row>
    <row r="99" spans="1:70" x14ac:dyDescent="0.25">
      <c r="A99" s="2" t="s">
        <v>122</v>
      </c>
      <c r="B99" s="2" t="s">
        <v>126</v>
      </c>
      <c r="C99" s="2">
        <v>30</v>
      </c>
      <c r="D99" s="3">
        <v>1.81</v>
      </c>
      <c r="E99" s="2">
        <v>75.5</v>
      </c>
      <c r="F99" s="11">
        <v>73</v>
      </c>
      <c r="G99" s="11">
        <v>75.3</v>
      </c>
      <c r="H99" s="11">
        <v>74.7</v>
      </c>
      <c r="I99" s="11">
        <v>74.8</v>
      </c>
      <c r="J99" s="3">
        <v>74.099999999999994</v>
      </c>
      <c r="K99" s="2">
        <f t="shared" ref="K99" si="31">E99/(D99*D99)</f>
        <v>23.045694575867646</v>
      </c>
      <c r="L99" s="2">
        <f t="shared" ref="L99" si="32">F99/(D99*D99)</f>
        <v>22.282592106468055</v>
      </c>
      <c r="M99" s="2">
        <f t="shared" ref="M99" si="33">G99/(D99*D99)</f>
        <v>22.984646378315681</v>
      </c>
      <c r="N99" s="2">
        <f t="shared" ref="N99" si="34">H99/(D99*D99)</f>
        <v>22.801501785659781</v>
      </c>
      <c r="O99" s="2">
        <f t="shared" ref="O99" si="35">I99/(D99*D99)</f>
        <v>22.832025884435762</v>
      </c>
      <c r="P99" s="3">
        <f t="shared" ref="P99" si="36">J99/(D99*D99)</f>
        <v>22.618357193003874</v>
      </c>
      <c r="Q99" s="2">
        <v>100</v>
      </c>
      <c r="R99" s="2">
        <v>101</v>
      </c>
      <c r="S99" s="2">
        <v>102.5</v>
      </c>
      <c r="T99" s="11">
        <v>100</v>
      </c>
      <c r="U99" s="11">
        <v>99</v>
      </c>
      <c r="V99" s="3">
        <v>100.5</v>
      </c>
      <c r="W99" s="18">
        <v>83</v>
      </c>
      <c r="X99" s="2">
        <v>76</v>
      </c>
      <c r="Y99" s="2">
        <v>78</v>
      </c>
      <c r="Z99" s="11">
        <v>75</v>
      </c>
      <c r="AA99" s="11">
        <v>78</v>
      </c>
      <c r="AB99" s="3">
        <v>79</v>
      </c>
      <c r="AC99" s="2">
        <f>W99/Q99</f>
        <v>0.83</v>
      </c>
      <c r="AD99" s="2">
        <f t="shared" ref="AD99" si="37">X99/R99</f>
        <v>0.75247524752475248</v>
      </c>
      <c r="AE99" s="2">
        <f t="shared" ref="AE99" si="38">Y99/S99</f>
        <v>0.76097560975609757</v>
      </c>
      <c r="AF99" s="2">
        <f t="shared" ref="AF99" si="39">Z99/T99</f>
        <v>0.75</v>
      </c>
      <c r="AG99" s="2">
        <f t="shared" ref="AG99" si="40">AA99/U99</f>
        <v>0.78787878787878785</v>
      </c>
      <c r="AH99" s="3">
        <f t="shared" ref="AH99" si="41">AB99/V99</f>
        <v>0.78606965174129351</v>
      </c>
      <c r="AI99" s="3" t="s">
        <v>252</v>
      </c>
      <c r="AJ99" s="3" t="s">
        <v>927</v>
      </c>
      <c r="AK99" s="3" t="s">
        <v>271</v>
      </c>
      <c r="AL99" s="2" t="s">
        <v>1042</v>
      </c>
      <c r="AM99" s="2" t="s">
        <v>885</v>
      </c>
      <c r="AN99" s="2" t="s">
        <v>937</v>
      </c>
      <c r="AO99" s="3"/>
      <c r="AP99" s="11" t="s">
        <v>433</v>
      </c>
      <c r="AQ99" s="11" t="s">
        <v>1065</v>
      </c>
      <c r="AR99" s="11" t="s">
        <v>983</v>
      </c>
      <c r="AS99" s="3"/>
      <c r="AT99" s="11" t="s">
        <v>504</v>
      </c>
      <c r="AU99" s="11" t="s">
        <v>1094</v>
      </c>
      <c r="AV99" s="11" t="s">
        <v>481</v>
      </c>
      <c r="AW99" s="3"/>
      <c r="AX99" s="11" t="s">
        <v>951</v>
      </c>
      <c r="AY99" s="11" t="s">
        <v>1035</v>
      </c>
      <c r="AZ99" s="11" t="s">
        <v>1038</v>
      </c>
      <c r="BA99" s="2"/>
      <c r="BB99" s="12" t="s">
        <v>1042</v>
      </c>
      <c r="BC99" s="11" t="s">
        <v>1132</v>
      </c>
      <c r="BD99" s="11" t="s">
        <v>567</v>
      </c>
      <c r="BF99" s="13" t="s">
        <v>1295</v>
      </c>
      <c r="BG99" s="39" t="s">
        <v>1178</v>
      </c>
      <c r="BI99" s="11" t="s">
        <v>1149</v>
      </c>
      <c r="BJ99" s="11" t="s">
        <v>1151</v>
      </c>
      <c r="BK99" s="11" t="s">
        <v>1151</v>
      </c>
      <c r="BL99" s="11" t="s">
        <v>1151</v>
      </c>
      <c r="BM99" s="11" t="s">
        <v>1151</v>
      </c>
      <c r="BN99" t="s">
        <v>1292</v>
      </c>
      <c r="BO99" s="38">
        <v>1</v>
      </c>
      <c r="BP99" t="s">
        <v>1175</v>
      </c>
      <c r="BQ99">
        <v>4</v>
      </c>
      <c r="BR99" t="s">
        <v>1296</v>
      </c>
    </row>
    <row r="100" spans="1:70" ht="15" customHeight="1" x14ac:dyDescent="0.25">
      <c r="C100" t="s">
        <v>1137</v>
      </c>
      <c r="K100" s="2"/>
      <c r="L100" s="2"/>
      <c r="M100" s="2"/>
      <c r="N100" s="2"/>
      <c r="O100" s="2"/>
      <c r="P100" s="3"/>
    </row>
    <row r="101" spans="1:70" ht="15" customHeight="1" x14ac:dyDescent="0.25">
      <c r="A101" t="s">
        <v>1135</v>
      </c>
      <c r="C101">
        <f>AVERAGE(C2:C99)</f>
        <v>44.967032967032964</v>
      </c>
      <c r="K101">
        <f>AVERAGE(K2:K99)</f>
        <v>24.106107317171467</v>
      </c>
      <c r="AC101">
        <f>AVERAGE(AC2:AC99)</f>
        <v>0.82180044451471812</v>
      </c>
    </row>
    <row r="102" spans="1:70" ht="15" customHeight="1" x14ac:dyDescent="0.25">
      <c r="A102" t="s">
        <v>1136</v>
      </c>
      <c r="C102">
        <f>STDEV(C2:C99)</f>
        <v>14.138560785981753</v>
      </c>
      <c r="K102">
        <f>STDEV(K2:K99)</f>
        <v>2.9137481893911192</v>
      </c>
      <c r="AC102">
        <f>STDEV(AC2:AC99)</f>
        <v>8.6320705862456465E-2</v>
      </c>
    </row>
    <row r="103" spans="1:70" ht="15" customHeight="1" x14ac:dyDescent="0.25">
      <c r="A103" t="s">
        <v>1138</v>
      </c>
      <c r="C103">
        <f>MAX(C2:C99)</f>
        <v>69</v>
      </c>
      <c r="K103">
        <f>MAX(K2:K99)</f>
        <v>30.777410207939507</v>
      </c>
    </row>
    <row r="104" spans="1:70" ht="15" customHeight="1" x14ac:dyDescent="0.25">
      <c r="A104" t="s">
        <v>1139</v>
      </c>
      <c r="C104">
        <f>MIN(C2:C99)</f>
        <v>21</v>
      </c>
      <c r="K104">
        <f>MIN(K2:K99)</f>
        <v>18.058607430919235</v>
      </c>
    </row>
    <row r="105" spans="1:70" ht="15" customHeight="1" x14ac:dyDescent="0.25">
      <c r="BO105">
        <v>0</v>
      </c>
      <c r="BP105">
        <v>0</v>
      </c>
      <c r="BQ105" t="s">
        <v>1174</v>
      </c>
      <c r="BR105" t="s">
        <v>1170</v>
      </c>
    </row>
    <row r="106" spans="1:70" ht="15" customHeight="1" x14ac:dyDescent="0.25">
      <c r="A106">
        <f>COUNTA(A2:A99)</f>
        <v>90</v>
      </c>
      <c r="BF106" s="13" t="s">
        <v>1147</v>
      </c>
      <c r="BN106" t="s">
        <v>1151</v>
      </c>
      <c r="BO106">
        <v>1</v>
      </c>
      <c r="BP106" t="s">
        <v>1165</v>
      </c>
      <c r="BQ106">
        <v>1</v>
      </c>
      <c r="BR106" t="s">
        <v>1171</v>
      </c>
    </row>
    <row r="107" spans="1:70" ht="15" customHeight="1" x14ac:dyDescent="0.25">
      <c r="BF107" s="37" t="s">
        <v>1143</v>
      </c>
      <c r="BG107" s="37"/>
      <c r="BH107" s="37"/>
      <c r="BN107" t="s">
        <v>1152</v>
      </c>
      <c r="BO107">
        <v>2</v>
      </c>
      <c r="BP107" t="s">
        <v>1166</v>
      </c>
      <c r="BQ107">
        <v>2</v>
      </c>
      <c r="BR107" t="s">
        <v>1172</v>
      </c>
    </row>
    <row r="108" spans="1:70" ht="15" customHeight="1" x14ac:dyDescent="0.25">
      <c r="BF108" s="13" t="s">
        <v>1144</v>
      </c>
      <c r="BG108" s="39" t="s">
        <v>1178</v>
      </c>
      <c r="BN108" t="s">
        <v>1153</v>
      </c>
      <c r="BO108">
        <v>3</v>
      </c>
      <c r="BP108" t="s">
        <v>1175</v>
      </c>
      <c r="BQ108">
        <v>3</v>
      </c>
      <c r="BR108" s="41" t="s">
        <v>1173</v>
      </c>
    </row>
    <row r="109" spans="1:70" ht="15" customHeight="1" x14ac:dyDescent="0.25">
      <c r="BF109" s="13" t="s">
        <v>1145</v>
      </c>
      <c r="BG109" s="39" t="s">
        <v>1179</v>
      </c>
      <c r="BN109" t="s">
        <v>1154</v>
      </c>
      <c r="BO109">
        <v>4</v>
      </c>
      <c r="BP109" t="s">
        <v>1176</v>
      </c>
      <c r="BQ109">
        <v>4</v>
      </c>
      <c r="BR109" s="41" t="s">
        <v>1186</v>
      </c>
    </row>
    <row r="110" spans="1:70" ht="15" customHeight="1" x14ac:dyDescent="0.25">
      <c r="BF110" s="13" t="s">
        <v>1146</v>
      </c>
      <c r="BG110" s="39" t="s">
        <v>1180</v>
      </c>
      <c r="BN110" t="s">
        <v>1155</v>
      </c>
      <c r="BO110" s="38" t="s">
        <v>1156</v>
      </c>
      <c r="BP110" t="s">
        <v>1149</v>
      </c>
      <c r="BQ110">
        <v>5</v>
      </c>
      <c r="BR110" s="41" t="s">
        <v>1187</v>
      </c>
    </row>
    <row r="111" spans="1:70" ht="15" customHeight="1" x14ac:dyDescent="0.25">
      <c r="BG111" s="11" t="s">
        <v>1181</v>
      </c>
      <c r="BN111" s="41" t="s">
        <v>1149</v>
      </c>
      <c r="BO111" s="38" t="s">
        <v>1149</v>
      </c>
      <c r="BP111" s="41"/>
      <c r="BQ111" s="38">
        <v>6</v>
      </c>
      <c r="BR111" s="41" t="s">
        <v>1188</v>
      </c>
    </row>
    <row r="112" spans="1:70" ht="15" customHeight="1" x14ac:dyDescent="0.25">
      <c r="BG112" s="11" t="s">
        <v>1182</v>
      </c>
      <c r="BN112" s="41"/>
      <c r="BO112" s="41"/>
      <c r="BP112" s="41"/>
      <c r="BQ112" s="38">
        <v>7</v>
      </c>
      <c r="BR112" s="41" t="s">
        <v>1149</v>
      </c>
    </row>
    <row r="113" spans="66:70" ht="15" customHeight="1" x14ac:dyDescent="0.25">
      <c r="BN113" s="41"/>
      <c r="BO113" s="41"/>
      <c r="BP113" s="41"/>
      <c r="BQ113" s="38" t="s">
        <v>1149</v>
      </c>
      <c r="BR113" s="41"/>
    </row>
    <row r="114" spans="66:70" ht="15" customHeight="1" x14ac:dyDescent="0.25">
      <c r="BN114" s="41"/>
      <c r="BO114" s="41"/>
      <c r="BP114" s="41"/>
      <c r="BQ114" s="41"/>
      <c r="BR114" s="41"/>
    </row>
    <row r="115" spans="66:70" x14ac:dyDescent="0.25">
      <c r="BN115" s="41"/>
      <c r="BO115" s="41"/>
      <c r="BP115" s="41"/>
      <c r="BQ115" s="41"/>
      <c r="BR115" s="41"/>
    </row>
    <row r="116" spans="66:70" x14ac:dyDescent="0.25">
      <c r="BN116" s="41"/>
      <c r="BO116" s="41"/>
      <c r="BP116" s="41"/>
      <c r="BQ116" s="41"/>
      <c r="BR116" s="41"/>
    </row>
  </sheetData>
  <dataValidations count="7">
    <dataValidation type="list" allowBlank="1" showInputMessage="1" showErrorMessage="1" sqref="BF2:BF99">
      <formula1>$BF$106:$BF$110</formula1>
    </dataValidation>
    <dataValidation type="list" allowBlank="1" showInputMessage="1" showErrorMessage="1" sqref="BO2:BO99">
      <formula1>$BO$105:$BO$111</formula1>
    </dataValidation>
    <dataValidation type="list" allowBlank="1" showInputMessage="1" showErrorMessage="1" sqref="BN2:BN99">
      <formula1>$BN$106:$BN$111</formula1>
    </dataValidation>
    <dataValidation type="list" allowBlank="1" showInputMessage="1" showErrorMessage="1" sqref="BP2:BP99">
      <formula1>$BP$105:$BP$110</formula1>
    </dataValidation>
    <dataValidation type="list" allowBlank="1" showInputMessage="1" showErrorMessage="1" sqref="BQ2:BQ99">
      <formula1>$BQ$105:$BQ$113</formula1>
    </dataValidation>
    <dataValidation type="list" allowBlank="1" showInputMessage="1" showErrorMessage="1" sqref="BG2:BG99">
      <formula1>$BG$108:$BG$112</formula1>
    </dataValidation>
    <dataValidation type="list" allowBlank="1" showInputMessage="1" showErrorMessage="1" sqref="BR2:BR99">
      <formula1>$BR$105:$BR$112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2" sqref="B2"/>
    </sheetView>
  </sheetViews>
  <sheetFormatPr defaultColWidth="11.42578125" defaultRowHeight="15" x14ac:dyDescent="0.25"/>
  <cols>
    <col min="1" max="1" width="16" customWidth="1"/>
  </cols>
  <sheetData>
    <row r="1" spans="1:11" x14ac:dyDescent="0.25">
      <c r="A1" t="s">
        <v>637</v>
      </c>
      <c r="B1">
        <f>COUNTIF(I2:I101,"W")+COUNTIF(I2:I101,"M")</f>
        <v>89</v>
      </c>
      <c r="E1" t="s">
        <v>233</v>
      </c>
      <c r="F1" t="s">
        <v>234</v>
      </c>
      <c r="H1" t="s">
        <v>233</v>
      </c>
      <c r="I1" t="s">
        <v>123</v>
      </c>
      <c r="J1" t="s">
        <v>234</v>
      </c>
      <c r="K1" t="s">
        <v>235</v>
      </c>
    </row>
    <row r="2" spans="1:11" x14ac:dyDescent="0.25">
      <c r="A2" t="s">
        <v>129</v>
      </c>
      <c r="B2">
        <f>COUNTIF(J2:J101,"normal")</f>
        <v>65</v>
      </c>
      <c r="D2" t="s">
        <v>133</v>
      </c>
      <c r="E2">
        <f>Daten!C2</f>
        <v>50</v>
      </c>
      <c r="F2">
        <f>Daten!K2</f>
        <v>20.202020202020204</v>
      </c>
      <c r="H2" t="str">
        <f>IF(E22&gt;40,"ü40","U40")</f>
        <v>U40</v>
      </c>
      <c r="I2" t="str">
        <f>Daten!B2</f>
        <v>W</v>
      </c>
      <c r="J2" t="str">
        <f>IF(F2&lt;25,"normal","über")</f>
        <v>normal</v>
      </c>
      <c r="K2" t="str">
        <f>(IF(I2="W","W","M"))</f>
        <v>W</v>
      </c>
    </row>
    <row r="3" spans="1:11" x14ac:dyDescent="0.25">
      <c r="A3" s="1" t="s">
        <v>130</v>
      </c>
      <c r="B3" s="1">
        <f>COUNTIF(J2:J101,"über")</f>
        <v>34</v>
      </c>
      <c r="D3" t="s">
        <v>134</v>
      </c>
      <c r="E3">
        <f>Daten!C3</f>
        <v>45</v>
      </c>
      <c r="F3">
        <f>Daten!K3</f>
        <v>23.665244361576249</v>
      </c>
      <c r="H3" t="str">
        <f t="shared" ref="H3:H66" si="0">IF(E23&gt;40,"ü40","U40")</f>
        <v>ü40</v>
      </c>
      <c r="I3" t="str">
        <f>Daten!B3</f>
        <v>W</v>
      </c>
      <c r="J3" t="str">
        <f t="shared" ref="J3:J66" si="1">IF(F3&lt;25,"normal","über")</f>
        <v>normal</v>
      </c>
    </row>
    <row r="4" spans="1:11" x14ac:dyDescent="0.25">
      <c r="A4" t="s">
        <v>131</v>
      </c>
      <c r="B4">
        <f>COUNTIF(H2:H101,"U40")</f>
        <v>63</v>
      </c>
      <c r="C4">
        <f>B4-57</f>
        <v>6</v>
      </c>
      <c r="D4" t="s">
        <v>135</v>
      </c>
      <c r="E4">
        <f>Daten!C4</f>
        <v>54</v>
      </c>
      <c r="F4">
        <f>Daten!K4</f>
        <v>24.919900320398717</v>
      </c>
      <c r="H4" t="str">
        <f t="shared" si="0"/>
        <v>U40</v>
      </c>
      <c r="I4" t="str">
        <f>Daten!B4</f>
        <v>W</v>
      </c>
      <c r="J4" t="str">
        <f t="shared" si="1"/>
        <v>normal</v>
      </c>
    </row>
    <row r="5" spans="1:11" x14ac:dyDescent="0.25">
      <c r="A5" s="1" t="s">
        <v>132</v>
      </c>
      <c r="B5" s="1">
        <f>COUNTIF(H2:H101,"ü40")</f>
        <v>35</v>
      </c>
      <c r="D5" t="s">
        <v>136</v>
      </c>
      <c r="E5">
        <f>Daten!C5</f>
        <v>50</v>
      </c>
      <c r="F5">
        <f>Daten!K5</f>
        <v>22.206330686137981</v>
      </c>
      <c r="H5" t="str">
        <f t="shared" si="0"/>
        <v>ü40</v>
      </c>
      <c r="I5" t="str">
        <f>Daten!B5</f>
        <v>W</v>
      </c>
      <c r="J5" t="str">
        <f t="shared" si="1"/>
        <v>normal</v>
      </c>
    </row>
    <row r="6" spans="1:11" x14ac:dyDescent="0.25">
      <c r="A6" t="s">
        <v>127</v>
      </c>
      <c r="B6">
        <f>COUNTIF(I2:I101,"W")</f>
        <v>49</v>
      </c>
      <c r="D6" t="s">
        <v>137</v>
      </c>
      <c r="E6">
        <f>Daten!C6</f>
        <v>41</v>
      </c>
      <c r="F6">
        <f>Daten!K6</f>
        <v>24.38824034099725</v>
      </c>
      <c r="H6" t="str">
        <f t="shared" si="0"/>
        <v>U40</v>
      </c>
      <c r="I6" t="str">
        <f>Daten!B6</f>
        <v>W</v>
      </c>
      <c r="J6" t="str">
        <f t="shared" si="1"/>
        <v>normal</v>
      </c>
    </row>
    <row r="7" spans="1:11" x14ac:dyDescent="0.25">
      <c r="A7" t="s">
        <v>128</v>
      </c>
      <c r="B7">
        <f>COUNTIF(I2:I101,"M")</f>
        <v>40</v>
      </c>
      <c r="D7" t="s">
        <v>138</v>
      </c>
      <c r="E7">
        <f>Daten!C7</f>
        <v>55</v>
      </c>
      <c r="F7">
        <f>Daten!K7</f>
        <v>25.987861570247933</v>
      </c>
      <c r="H7" t="str">
        <f t="shared" si="0"/>
        <v>U40</v>
      </c>
      <c r="I7" t="str">
        <f>Daten!B7</f>
        <v>M</v>
      </c>
      <c r="J7" t="str">
        <f t="shared" si="1"/>
        <v>über</v>
      </c>
    </row>
    <row r="8" spans="1:11" x14ac:dyDescent="0.25">
      <c r="D8" t="s">
        <v>139</v>
      </c>
      <c r="E8">
        <f>Daten!C8</f>
        <v>39</v>
      </c>
      <c r="F8">
        <f>Daten!K8</f>
        <v>21.338365510233707</v>
      </c>
      <c r="H8" t="str">
        <f t="shared" si="0"/>
        <v>U40</v>
      </c>
      <c r="I8" t="str">
        <f>Daten!B8</f>
        <v>W</v>
      </c>
      <c r="J8" t="str">
        <f t="shared" si="1"/>
        <v>normal</v>
      </c>
    </row>
    <row r="9" spans="1:11" x14ac:dyDescent="0.25">
      <c r="D9" t="s">
        <v>140</v>
      </c>
      <c r="E9">
        <f>Daten!C9</f>
        <v>56</v>
      </c>
      <c r="F9">
        <f>Daten!K9</f>
        <v>20.5456936226167</v>
      </c>
      <c r="H9" t="str">
        <f t="shared" si="0"/>
        <v>U40</v>
      </c>
      <c r="I9" t="str">
        <f>Daten!B9</f>
        <v>W</v>
      </c>
      <c r="J9" t="str">
        <f t="shared" si="1"/>
        <v>normal</v>
      </c>
    </row>
    <row r="10" spans="1:11" x14ac:dyDescent="0.25">
      <c r="D10" t="s">
        <v>141</v>
      </c>
      <c r="E10">
        <f>Daten!C10</f>
        <v>51</v>
      </c>
      <c r="F10">
        <f>Daten!K10</f>
        <v>26.863093331780554</v>
      </c>
      <c r="H10" t="str">
        <f t="shared" si="0"/>
        <v>ü40</v>
      </c>
      <c r="I10" t="str">
        <f>Daten!B10</f>
        <v>W</v>
      </c>
      <c r="J10" t="str">
        <f t="shared" si="1"/>
        <v>über</v>
      </c>
    </row>
    <row r="11" spans="1:11" x14ac:dyDescent="0.25">
      <c r="D11" t="s">
        <v>142</v>
      </c>
      <c r="E11">
        <f>Daten!C11</f>
        <v>59</v>
      </c>
      <c r="F11">
        <f>Daten!K11</f>
        <v>22.010582010582013</v>
      </c>
      <c r="H11" t="str">
        <f t="shared" si="0"/>
        <v>U40</v>
      </c>
      <c r="I11" t="str">
        <f>Daten!B11</f>
        <v>W</v>
      </c>
      <c r="J11" t="str">
        <f t="shared" si="1"/>
        <v>normal</v>
      </c>
    </row>
    <row r="12" spans="1:11" x14ac:dyDescent="0.25">
      <c r="D12" t="s">
        <v>143</v>
      </c>
      <c r="E12">
        <f>Daten!C12</f>
        <v>55</v>
      </c>
      <c r="F12">
        <f>Daten!K12</f>
        <v>26.903030492181895</v>
      </c>
      <c r="H12" t="str">
        <f t="shared" si="0"/>
        <v>U40</v>
      </c>
      <c r="I12" t="str">
        <f>Daten!B12</f>
        <v>M</v>
      </c>
      <c r="J12" t="str">
        <f t="shared" si="1"/>
        <v>über</v>
      </c>
    </row>
    <row r="13" spans="1:11" x14ac:dyDescent="0.25">
      <c r="D13" t="s">
        <v>144</v>
      </c>
      <c r="E13">
        <f>Daten!C13</f>
        <v>60</v>
      </c>
      <c r="F13">
        <f>Daten!K13</f>
        <v>19.99637755591996</v>
      </c>
      <c r="H13" t="str">
        <f t="shared" si="0"/>
        <v>U40</v>
      </c>
      <c r="I13" t="str">
        <f>Daten!B13</f>
        <v>M</v>
      </c>
      <c r="J13" t="str">
        <f t="shared" si="1"/>
        <v>normal</v>
      </c>
    </row>
    <row r="14" spans="1:11" x14ac:dyDescent="0.25">
      <c r="D14" t="s">
        <v>145</v>
      </c>
      <c r="E14">
        <f>Daten!C14</f>
        <v>41</v>
      </c>
      <c r="F14">
        <f>Daten!K14</f>
        <v>27.332361516034986</v>
      </c>
      <c r="H14" t="str">
        <f t="shared" si="0"/>
        <v>ü40</v>
      </c>
      <c r="I14" t="str">
        <f>Daten!B14</f>
        <v>M</v>
      </c>
      <c r="J14" t="str">
        <f t="shared" si="1"/>
        <v>über</v>
      </c>
    </row>
    <row r="15" spans="1:11" x14ac:dyDescent="0.25">
      <c r="D15" t="s">
        <v>146</v>
      </c>
      <c r="E15">
        <f>Daten!C15</f>
        <v>56</v>
      </c>
      <c r="F15">
        <f>Daten!K15</f>
        <v>25.78678154935443</v>
      </c>
      <c r="H15" t="str">
        <f t="shared" si="0"/>
        <v>U40</v>
      </c>
      <c r="I15" t="str">
        <f>Daten!B15</f>
        <v>W</v>
      </c>
      <c r="J15" t="str">
        <f t="shared" si="1"/>
        <v>über</v>
      </c>
    </row>
    <row r="16" spans="1:11" x14ac:dyDescent="0.25">
      <c r="D16" t="s">
        <v>147</v>
      </c>
      <c r="E16">
        <f>Daten!C16</f>
        <v>42</v>
      </c>
      <c r="F16">
        <f>Daten!K16</f>
        <v>23.507805325987146</v>
      </c>
      <c r="H16" t="str">
        <f t="shared" si="0"/>
        <v>U40</v>
      </c>
      <c r="I16" t="str">
        <f>Daten!B16</f>
        <v>W</v>
      </c>
      <c r="J16" t="str">
        <f t="shared" si="1"/>
        <v>normal</v>
      </c>
    </row>
    <row r="17" spans="4:10" x14ac:dyDescent="0.25">
      <c r="D17" t="s">
        <v>148</v>
      </c>
      <c r="E17">
        <f>Daten!C17</f>
        <v>34</v>
      </c>
      <c r="F17">
        <f>Daten!K17</f>
        <v>24.835646457268076</v>
      </c>
      <c r="H17" t="str">
        <f t="shared" si="0"/>
        <v>ü40</v>
      </c>
      <c r="I17" t="str">
        <f>Daten!B17</f>
        <v>M</v>
      </c>
      <c r="J17" t="str">
        <f t="shared" si="1"/>
        <v>normal</v>
      </c>
    </row>
    <row r="18" spans="4:10" x14ac:dyDescent="0.25">
      <c r="D18" t="s">
        <v>149</v>
      </c>
      <c r="E18">
        <f>Daten!C18</f>
        <v>40</v>
      </c>
      <c r="F18">
        <f>Daten!K18</f>
        <v>21.221831601013193</v>
      </c>
      <c r="H18" t="str">
        <f t="shared" si="0"/>
        <v>U40</v>
      </c>
      <c r="I18" t="str">
        <f>Daten!B18</f>
        <v>M</v>
      </c>
      <c r="J18" t="str">
        <f t="shared" si="1"/>
        <v>normal</v>
      </c>
    </row>
    <row r="19" spans="4:10" x14ac:dyDescent="0.25">
      <c r="D19" t="s">
        <v>150</v>
      </c>
      <c r="E19">
        <f>Daten!C19</f>
        <v>42</v>
      </c>
      <c r="F19">
        <f>Daten!K19</f>
        <v>25.060700659035724</v>
      </c>
      <c r="H19" t="str">
        <f t="shared" si="0"/>
        <v>U40</v>
      </c>
      <c r="I19" t="str">
        <f>Daten!B19</f>
        <v>M</v>
      </c>
      <c r="J19" t="str">
        <f t="shared" si="1"/>
        <v>über</v>
      </c>
    </row>
    <row r="20" spans="4:10" x14ac:dyDescent="0.25">
      <c r="D20" t="s">
        <v>151</v>
      </c>
      <c r="E20">
        <f>Daten!C20</f>
        <v>23</v>
      </c>
      <c r="F20">
        <f>Daten!K20</f>
        <v>22.230987127541326</v>
      </c>
      <c r="H20" t="str">
        <f t="shared" si="0"/>
        <v>U40</v>
      </c>
      <c r="I20" t="str">
        <f>Daten!B20</f>
        <v>W</v>
      </c>
      <c r="J20" t="str">
        <f t="shared" si="1"/>
        <v>normal</v>
      </c>
    </row>
    <row r="21" spans="4:10" x14ac:dyDescent="0.25">
      <c r="D21" t="s">
        <v>152</v>
      </c>
      <c r="E21">
        <f>Daten!C21</f>
        <v>56</v>
      </c>
      <c r="F21">
        <f>Daten!K21</f>
        <v>29.684956430144592</v>
      </c>
      <c r="H21" t="str">
        <f t="shared" si="0"/>
        <v>U40</v>
      </c>
      <c r="I21" t="str">
        <f>Daten!B21</f>
        <v>M</v>
      </c>
      <c r="J21" t="str">
        <f t="shared" si="1"/>
        <v>über</v>
      </c>
    </row>
    <row r="22" spans="4:10" x14ac:dyDescent="0.25">
      <c r="D22" t="s">
        <v>153</v>
      </c>
      <c r="E22">
        <f>Daten!C22</f>
        <v>21</v>
      </c>
      <c r="F22">
        <f>Daten!K22</f>
        <v>22.033311823733506</v>
      </c>
      <c r="H22" t="str">
        <f t="shared" si="0"/>
        <v>U40</v>
      </c>
      <c r="I22" t="str">
        <f>Daten!B22</f>
        <v>W</v>
      </c>
      <c r="J22" t="str">
        <f t="shared" si="1"/>
        <v>normal</v>
      </c>
    </row>
    <row r="23" spans="4:10" x14ac:dyDescent="0.25">
      <c r="D23" t="s">
        <v>154</v>
      </c>
      <c r="E23">
        <f>Daten!C23</f>
        <v>51</v>
      </c>
      <c r="F23">
        <f>Daten!K23</f>
        <v>22.845728909834275</v>
      </c>
      <c r="H23" t="str">
        <f t="shared" si="0"/>
        <v>U40</v>
      </c>
      <c r="I23" t="str">
        <f>Daten!B23</f>
        <v>M</v>
      </c>
      <c r="J23" t="str">
        <f t="shared" si="1"/>
        <v>normal</v>
      </c>
    </row>
    <row r="24" spans="4:10" x14ac:dyDescent="0.25">
      <c r="D24" t="s">
        <v>155</v>
      </c>
      <c r="E24">
        <f>Daten!C24</f>
        <v>0</v>
      </c>
      <c r="F24">
        <f>Daten!K24</f>
        <v>0</v>
      </c>
      <c r="H24" t="str">
        <f t="shared" si="0"/>
        <v>U40</v>
      </c>
      <c r="I24">
        <f>Daten!B24</f>
        <v>0</v>
      </c>
      <c r="J24" t="str">
        <f t="shared" si="1"/>
        <v>normal</v>
      </c>
    </row>
    <row r="25" spans="4:10" x14ac:dyDescent="0.25">
      <c r="D25" t="s">
        <v>156</v>
      </c>
      <c r="E25">
        <f>Daten!C25</f>
        <v>62</v>
      </c>
      <c r="F25">
        <f>Daten!K25</f>
        <v>25.993780421849653</v>
      </c>
      <c r="H25" t="str">
        <f t="shared" si="0"/>
        <v>U40</v>
      </c>
      <c r="I25" t="str">
        <f>Daten!B25</f>
        <v>W</v>
      </c>
      <c r="J25" t="str">
        <f t="shared" si="1"/>
        <v>über</v>
      </c>
    </row>
    <row r="26" spans="4:10" x14ac:dyDescent="0.25">
      <c r="D26" t="s">
        <v>157</v>
      </c>
      <c r="E26">
        <f>Daten!C26</f>
        <v>27</v>
      </c>
      <c r="F26">
        <f>Daten!K26</f>
        <v>21.899757467400462</v>
      </c>
      <c r="H26" t="str">
        <f t="shared" si="0"/>
        <v>U40</v>
      </c>
      <c r="I26" t="str">
        <f>Daten!B26</f>
        <v>W</v>
      </c>
      <c r="J26" t="str">
        <f t="shared" si="1"/>
        <v>normal</v>
      </c>
    </row>
    <row r="27" spans="4:10" x14ac:dyDescent="0.25">
      <c r="D27" t="s">
        <v>158</v>
      </c>
      <c r="E27">
        <f>Daten!C27</f>
        <v>28</v>
      </c>
      <c r="F27">
        <f>Daten!K27</f>
        <v>25.198821914949967</v>
      </c>
      <c r="H27" t="str">
        <f t="shared" si="0"/>
        <v>U40</v>
      </c>
      <c r="I27" t="str">
        <f>Daten!B27</f>
        <v>W</v>
      </c>
      <c r="J27" t="str">
        <f t="shared" si="1"/>
        <v>über</v>
      </c>
    </row>
    <row r="28" spans="4:10" x14ac:dyDescent="0.25">
      <c r="D28" t="s">
        <v>159</v>
      </c>
      <c r="E28">
        <f>Daten!C28</f>
        <v>34</v>
      </c>
      <c r="F28">
        <f>Daten!K28</f>
        <v>22.720438370810918</v>
      </c>
      <c r="H28" t="e">
        <f t="shared" si="0"/>
        <v>#REF!</v>
      </c>
      <c r="I28" t="str">
        <f>Daten!B28</f>
        <v>W</v>
      </c>
      <c r="J28" t="str">
        <f t="shared" si="1"/>
        <v>normal</v>
      </c>
    </row>
    <row r="29" spans="4:10" x14ac:dyDescent="0.25">
      <c r="D29" t="s">
        <v>160</v>
      </c>
      <c r="E29">
        <f>Daten!C29</f>
        <v>29</v>
      </c>
      <c r="F29">
        <f>Daten!K29</f>
        <v>24.657159467870457</v>
      </c>
      <c r="H29" t="str">
        <f t="shared" si="0"/>
        <v>ü40</v>
      </c>
      <c r="I29" t="str">
        <f>Daten!B29</f>
        <v>W</v>
      </c>
      <c r="J29" t="str">
        <f t="shared" si="1"/>
        <v>normal</v>
      </c>
    </row>
    <row r="30" spans="4:10" x14ac:dyDescent="0.25">
      <c r="D30" t="s">
        <v>161</v>
      </c>
      <c r="E30">
        <f>Daten!C30</f>
        <v>49</v>
      </c>
      <c r="F30">
        <f>Daten!K30</f>
        <v>26.194977045638669</v>
      </c>
      <c r="H30" t="str">
        <f t="shared" si="0"/>
        <v>ü40</v>
      </c>
      <c r="I30" t="str">
        <f>Daten!B30</f>
        <v>W</v>
      </c>
      <c r="J30" t="str">
        <f t="shared" si="1"/>
        <v>über</v>
      </c>
    </row>
    <row r="31" spans="4:10" x14ac:dyDescent="0.25">
      <c r="D31" t="s">
        <v>162</v>
      </c>
      <c r="E31">
        <f>Daten!C31</f>
        <v>34</v>
      </c>
      <c r="F31">
        <f>Daten!K31</f>
        <v>30.371880116275186</v>
      </c>
      <c r="H31" t="str">
        <f t="shared" si="0"/>
        <v>ü40</v>
      </c>
      <c r="I31" t="str">
        <f>Daten!B31</f>
        <v>M</v>
      </c>
      <c r="J31" t="str">
        <f t="shared" si="1"/>
        <v>über</v>
      </c>
    </row>
    <row r="32" spans="4:10" x14ac:dyDescent="0.25">
      <c r="D32" t="s">
        <v>163</v>
      </c>
      <c r="E32">
        <f>Daten!C32</f>
        <v>29</v>
      </c>
      <c r="F32">
        <f>Daten!K32</f>
        <v>28.124048734492053</v>
      </c>
      <c r="H32" t="str">
        <f t="shared" si="0"/>
        <v>ü40</v>
      </c>
      <c r="I32" t="str">
        <f>Daten!B32</f>
        <v>M</v>
      </c>
      <c r="J32" t="str">
        <f t="shared" si="1"/>
        <v>über</v>
      </c>
    </row>
    <row r="33" spans="4:10" x14ac:dyDescent="0.25">
      <c r="D33" t="s">
        <v>164</v>
      </c>
      <c r="E33">
        <f>Daten!C33</f>
        <v>33</v>
      </c>
      <c r="F33">
        <f>Daten!K33</f>
        <v>24.968712798754616</v>
      </c>
      <c r="H33" t="str">
        <f t="shared" si="0"/>
        <v>U40</v>
      </c>
      <c r="I33" t="str">
        <f>Daten!B33</f>
        <v>M</v>
      </c>
      <c r="J33" t="str">
        <f t="shared" si="1"/>
        <v>normal</v>
      </c>
    </row>
    <row r="34" spans="4:10" x14ac:dyDescent="0.25">
      <c r="D34" t="s">
        <v>165</v>
      </c>
      <c r="E34">
        <f>Daten!C34</f>
        <v>43</v>
      </c>
      <c r="F34">
        <f>Daten!K34</f>
        <v>27.681660899653981</v>
      </c>
      <c r="H34" t="str">
        <f t="shared" si="0"/>
        <v>U40</v>
      </c>
      <c r="I34" t="str">
        <f>Daten!B34</f>
        <v>M</v>
      </c>
      <c r="J34" t="str">
        <f t="shared" si="1"/>
        <v>über</v>
      </c>
    </row>
    <row r="35" spans="4:10" x14ac:dyDescent="0.25">
      <c r="D35" t="s">
        <v>166</v>
      </c>
      <c r="E35">
        <f>Daten!C35</f>
        <v>0</v>
      </c>
      <c r="F35">
        <f>Daten!K35</f>
        <v>0</v>
      </c>
      <c r="H35" t="str">
        <f t="shared" si="0"/>
        <v>U40</v>
      </c>
      <c r="I35">
        <f>Daten!B35</f>
        <v>0</v>
      </c>
      <c r="J35" t="str">
        <f t="shared" si="1"/>
        <v>normal</v>
      </c>
    </row>
    <row r="36" spans="4:10" x14ac:dyDescent="0.25">
      <c r="D36" t="s">
        <v>167</v>
      </c>
      <c r="E36">
        <f>Daten!C36</f>
        <v>29</v>
      </c>
      <c r="F36">
        <f>Daten!K36</f>
        <v>20.18855168269231</v>
      </c>
      <c r="H36" t="str">
        <f t="shared" si="0"/>
        <v>ü40</v>
      </c>
      <c r="I36" t="str">
        <f>Daten!B36</f>
        <v>W</v>
      </c>
      <c r="J36" t="str">
        <f t="shared" si="1"/>
        <v>normal</v>
      </c>
    </row>
    <row r="37" spans="4:10" x14ac:dyDescent="0.25">
      <c r="D37" t="s">
        <v>168</v>
      </c>
      <c r="E37">
        <f>Daten!C37</f>
        <v>62</v>
      </c>
      <c r="F37">
        <f>Daten!K37</f>
        <v>27.122603880960213</v>
      </c>
      <c r="H37" t="str">
        <f t="shared" si="0"/>
        <v>U40</v>
      </c>
      <c r="I37" t="str">
        <f>Daten!B37</f>
        <v>W</v>
      </c>
      <c r="J37" t="str">
        <f t="shared" si="1"/>
        <v>über</v>
      </c>
    </row>
    <row r="38" spans="4:10" x14ac:dyDescent="0.25">
      <c r="D38" t="s">
        <v>169</v>
      </c>
      <c r="E38">
        <f>Daten!C38</f>
        <v>30</v>
      </c>
      <c r="F38">
        <f>Daten!K38</f>
        <v>24.04234594943982</v>
      </c>
      <c r="H38" t="str">
        <f t="shared" si="0"/>
        <v>ü40</v>
      </c>
      <c r="I38" t="str">
        <f>Daten!B38</f>
        <v>W</v>
      </c>
      <c r="J38" t="str">
        <f t="shared" si="1"/>
        <v>normal</v>
      </c>
    </row>
    <row r="39" spans="4:10" x14ac:dyDescent="0.25">
      <c r="D39" t="s">
        <v>170</v>
      </c>
      <c r="E39">
        <f>Daten!C39</f>
        <v>0</v>
      </c>
      <c r="F39">
        <f>Daten!K39</f>
        <v>0</v>
      </c>
      <c r="H39" t="str">
        <f t="shared" si="0"/>
        <v>ü40</v>
      </c>
      <c r="I39">
        <f>Daten!B39</f>
        <v>0</v>
      </c>
      <c r="J39" t="str">
        <f t="shared" si="1"/>
        <v>normal</v>
      </c>
    </row>
    <row r="40" spans="4:10" x14ac:dyDescent="0.25">
      <c r="D40" t="s">
        <v>171</v>
      </c>
      <c r="E40">
        <f>Daten!C40</f>
        <v>32</v>
      </c>
      <c r="F40">
        <f>Daten!K40</f>
        <v>18.922234277767213</v>
      </c>
      <c r="H40" t="str">
        <f t="shared" si="0"/>
        <v>ü40</v>
      </c>
      <c r="I40" t="str">
        <f>Daten!B40</f>
        <v>M</v>
      </c>
      <c r="J40" t="str">
        <f t="shared" si="1"/>
        <v>normal</v>
      </c>
    </row>
    <row r="41" spans="4:10" x14ac:dyDescent="0.25">
      <c r="D41" t="s">
        <v>172</v>
      </c>
      <c r="E41">
        <f>Daten!C41</f>
        <v>25</v>
      </c>
      <c r="F41">
        <f>Daten!K41</f>
        <v>23.904472362130807</v>
      </c>
      <c r="H41" t="str">
        <f t="shared" si="0"/>
        <v>ü40</v>
      </c>
      <c r="I41" t="str">
        <f>Daten!B41</f>
        <v>M</v>
      </c>
      <c r="J41" t="str">
        <f t="shared" si="1"/>
        <v>normal</v>
      </c>
    </row>
    <row r="42" spans="4:10" x14ac:dyDescent="0.25">
      <c r="D42" t="s">
        <v>173</v>
      </c>
      <c r="E42">
        <f>Daten!C42</f>
        <v>35</v>
      </c>
      <c r="F42">
        <f>Daten!K42</f>
        <v>22.192985248296178</v>
      </c>
      <c r="H42" t="str">
        <f t="shared" si="0"/>
        <v>U40</v>
      </c>
      <c r="I42" t="str">
        <f>Daten!B42</f>
        <v>M</v>
      </c>
      <c r="J42" t="str">
        <f t="shared" si="1"/>
        <v>normal</v>
      </c>
    </row>
    <row r="43" spans="4:10" x14ac:dyDescent="0.25">
      <c r="D43" t="s">
        <v>174</v>
      </c>
      <c r="E43">
        <f>Daten!C43</f>
        <v>23</v>
      </c>
      <c r="F43">
        <f>Daten!K43</f>
        <v>19.792082375366558</v>
      </c>
      <c r="H43" t="str">
        <f t="shared" si="0"/>
        <v>U40</v>
      </c>
      <c r="I43" t="str">
        <f>Daten!B43</f>
        <v>W</v>
      </c>
      <c r="J43" t="str">
        <f t="shared" si="1"/>
        <v>normal</v>
      </c>
    </row>
    <row r="44" spans="4:10" x14ac:dyDescent="0.25">
      <c r="D44" t="s">
        <v>175</v>
      </c>
      <c r="E44">
        <f>Daten!C44</f>
        <v>33</v>
      </c>
      <c r="F44">
        <f>Daten!K44</f>
        <v>27.126878675698695</v>
      </c>
      <c r="H44" t="str">
        <f t="shared" si="0"/>
        <v>ü40</v>
      </c>
      <c r="I44" t="str">
        <f>Daten!B44</f>
        <v>M</v>
      </c>
      <c r="J44" t="str">
        <f t="shared" si="1"/>
        <v>über</v>
      </c>
    </row>
    <row r="45" spans="4:10" x14ac:dyDescent="0.25">
      <c r="D45" t="s">
        <v>176</v>
      </c>
      <c r="E45">
        <f>Daten!C45</f>
        <v>27</v>
      </c>
      <c r="F45">
        <f>Daten!K45</f>
        <v>22.14337600394726</v>
      </c>
      <c r="H45" t="str">
        <f t="shared" si="0"/>
        <v>U40</v>
      </c>
      <c r="I45" t="str">
        <f>Daten!B45</f>
        <v>W</v>
      </c>
      <c r="J45" t="str">
        <f t="shared" si="1"/>
        <v>normal</v>
      </c>
    </row>
    <row r="46" spans="4:10" x14ac:dyDescent="0.25">
      <c r="D46" t="s">
        <v>177</v>
      </c>
      <c r="E46">
        <f>Daten!C46</f>
        <v>36</v>
      </c>
      <c r="F46">
        <f>Daten!K46</f>
        <v>22.120080436656131</v>
      </c>
      <c r="H46" t="str">
        <f t="shared" si="0"/>
        <v>ü40</v>
      </c>
      <c r="I46" t="str">
        <f>Daten!B46</f>
        <v>M</v>
      </c>
      <c r="J46" t="str">
        <f t="shared" si="1"/>
        <v>normal</v>
      </c>
    </row>
    <row r="47" spans="4:10" x14ac:dyDescent="0.25">
      <c r="D47" t="s">
        <v>178</v>
      </c>
      <c r="E47">
        <f>Daten!C47</f>
        <v>0</v>
      </c>
      <c r="F47">
        <f>Daten!K47</f>
        <v>0</v>
      </c>
      <c r="H47" t="str">
        <f t="shared" si="0"/>
        <v>U40</v>
      </c>
      <c r="I47">
        <f>Daten!B47</f>
        <v>0</v>
      </c>
      <c r="J47" t="str">
        <f t="shared" si="1"/>
        <v>normal</v>
      </c>
    </row>
    <row r="48" spans="4:10" x14ac:dyDescent="0.25">
      <c r="D48" t="s">
        <v>179</v>
      </c>
      <c r="E48" t="e">
        <f>Daten!#REF!</f>
        <v>#REF!</v>
      </c>
      <c r="F48" t="e">
        <f>Daten!#REF!</f>
        <v>#REF!</v>
      </c>
      <c r="H48" t="str">
        <f t="shared" si="0"/>
        <v>U40</v>
      </c>
      <c r="I48" t="e">
        <f>Daten!#REF!</f>
        <v>#REF!</v>
      </c>
      <c r="J48" t="e">
        <f t="shared" si="1"/>
        <v>#REF!</v>
      </c>
    </row>
    <row r="49" spans="4:10" x14ac:dyDescent="0.25">
      <c r="D49" t="s">
        <v>180</v>
      </c>
      <c r="E49">
        <f>Daten!C48</f>
        <v>64</v>
      </c>
      <c r="F49">
        <f>Daten!K48</f>
        <v>28.953350956350782</v>
      </c>
      <c r="H49" t="str">
        <f t="shared" si="0"/>
        <v>U40</v>
      </c>
      <c r="I49" t="str">
        <f>Daten!B48</f>
        <v>M</v>
      </c>
      <c r="J49" t="str">
        <f t="shared" si="1"/>
        <v>über</v>
      </c>
    </row>
    <row r="50" spans="4:10" x14ac:dyDescent="0.25">
      <c r="D50" t="s">
        <v>181</v>
      </c>
      <c r="E50">
        <f>Daten!C49</f>
        <v>54</v>
      </c>
      <c r="F50">
        <f>Daten!K49</f>
        <v>28.394550546613072</v>
      </c>
      <c r="H50" t="str">
        <f t="shared" si="0"/>
        <v>U40</v>
      </c>
      <c r="I50" t="str">
        <f>Daten!B49</f>
        <v>W</v>
      </c>
      <c r="J50" t="str">
        <f t="shared" si="1"/>
        <v>über</v>
      </c>
    </row>
    <row r="51" spans="4:10" x14ac:dyDescent="0.25">
      <c r="D51" t="s">
        <v>182</v>
      </c>
      <c r="E51">
        <f>Daten!C50</f>
        <v>63</v>
      </c>
      <c r="F51">
        <f>Daten!K50</f>
        <v>30.777410207939507</v>
      </c>
      <c r="H51" t="str">
        <f t="shared" si="0"/>
        <v>U40</v>
      </c>
      <c r="I51" t="str">
        <f>Daten!B50</f>
        <v>M</v>
      </c>
      <c r="J51" t="str">
        <f t="shared" si="1"/>
        <v>über</v>
      </c>
    </row>
    <row r="52" spans="4:10" x14ac:dyDescent="0.25">
      <c r="D52" t="s">
        <v>183</v>
      </c>
      <c r="E52">
        <f>Daten!C51</f>
        <v>62</v>
      </c>
      <c r="F52">
        <f>Daten!K51</f>
        <v>21.203105228959341</v>
      </c>
      <c r="H52" t="str">
        <f t="shared" si="0"/>
        <v>U40</v>
      </c>
      <c r="I52" t="str">
        <f>Daten!B51</f>
        <v>W</v>
      </c>
      <c r="J52" t="str">
        <f t="shared" si="1"/>
        <v>normal</v>
      </c>
    </row>
    <row r="53" spans="4:10" x14ac:dyDescent="0.25">
      <c r="D53" t="s">
        <v>184</v>
      </c>
      <c r="E53">
        <f>Daten!C52</f>
        <v>33</v>
      </c>
      <c r="F53">
        <f>Daten!K52</f>
        <v>26.39826484918613</v>
      </c>
      <c r="H53" t="e">
        <f t="shared" si="0"/>
        <v>#REF!</v>
      </c>
      <c r="I53" t="str">
        <f>Daten!B52</f>
        <v>M</v>
      </c>
      <c r="J53" t="str">
        <f t="shared" si="1"/>
        <v>über</v>
      </c>
    </row>
    <row r="54" spans="4:10" x14ac:dyDescent="0.25">
      <c r="D54" t="s">
        <v>185</v>
      </c>
      <c r="E54">
        <f>Daten!C53</f>
        <v>28</v>
      </c>
      <c r="F54">
        <f>Daten!K53</f>
        <v>24.659185005393123</v>
      </c>
      <c r="H54" t="str">
        <f t="shared" si="0"/>
        <v>U40</v>
      </c>
      <c r="I54" t="str">
        <f>Daten!B53</f>
        <v>M</v>
      </c>
      <c r="J54" t="str">
        <f t="shared" si="1"/>
        <v>normal</v>
      </c>
    </row>
    <row r="55" spans="4:10" x14ac:dyDescent="0.25">
      <c r="D55" t="s">
        <v>186</v>
      </c>
      <c r="E55">
        <f>Daten!C54</f>
        <v>29</v>
      </c>
      <c r="F55">
        <f>Daten!K54</f>
        <v>22.058521771248003</v>
      </c>
      <c r="H55" t="str">
        <f t="shared" si="0"/>
        <v>ü40</v>
      </c>
      <c r="I55" t="str">
        <f>Daten!B54</f>
        <v>M</v>
      </c>
      <c r="J55" t="str">
        <f t="shared" si="1"/>
        <v>normal</v>
      </c>
    </row>
    <row r="56" spans="4:10" x14ac:dyDescent="0.25">
      <c r="D56" t="s">
        <v>187</v>
      </c>
      <c r="E56">
        <f>Daten!C55</f>
        <v>56</v>
      </c>
      <c r="F56">
        <f>Daten!K55</f>
        <v>24.612602801413917</v>
      </c>
      <c r="H56" t="str">
        <f t="shared" si="0"/>
        <v>ü40</v>
      </c>
      <c r="I56" t="str">
        <f>Daten!B55</f>
        <v>M</v>
      </c>
      <c r="J56" t="str">
        <f t="shared" si="1"/>
        <v>normal</v>
      </c>
    </row>
    <row r="57" spans="4:10" x14ac:dyDescent="0.25">
      <c r="D57" t="s">
        <v>188</v>
      </c>
      <c r="E57">
        <f>Daten!C56</f>
        <v>31</v>
      </c>
      <c r="F57">
        <f>Daten!K56</f>
        <v>29.210109943608259</v>
      </c>
      <c r="H57" t="str">
        <f t="shared" si="0"/>
        <v>ü40</v>
      </c>
      <c r="I57" t="str">
        <f>Daten!B56</f>
        <v>W</v>
      </c>
      <c r="J57" t="str">
        <f t="shared" si="1"/>
        <v>über</v>
      </c>
    </row>
    <row r="58" spans="4:10" x14ac:dyDescent="0.25">
      <c r="D58" t="s">
        <v>189</v>
      </c>
      <c r="E58">
        <f>Daten!C57</f>
        <v>51</v>
      </c>
      <c r="F58">
        <f>Daten!K57</f>
        <v>21.392740030579507</v>
      </c>
      <c r="H58" t="str">
        <f t="shared" si="0"/>
        <v>ü40</v>
      </c>
      <c r="I58" t="str">
        <f>Daten!B57</f>
        <v>W</v>
      </c>
      <c r="J58" t="str">
        <f t="shared" si="1"/>
        <v>normal</v>
      </c>
    </row>
    <row r="59" spans="4:10" x14ac:dyDescent="0.25">
      <c r="D59" t="s">
        <v>190</v>
      </c>
      <c r="E59">
        <f>Daten!C58</f>
        <v>47</v>
      </c>
      <c r="F59">
        <f>Daten!K58</f>
        <v>23.077413663377214</v>
      </c>
      <c r="H59" t="str">
        <f t="shared" si="0"/>
        <v>ü40</v>
      </c>
      <c r="I59" t="str">
        <f>Daten!B58</f>
        <v>W</v>
      </c>
      <c r="J59" t="str">
        <f t="shared" si="1"/>
        <v>normal</v>
      </c>
    </row>
    <row r="60" spans="4:10" x14ac:dyDescent="0.25">
      <c r="D60" t="s">
        <v>191</v>
      </c>
      <c r="E60">
        <f>Daten!C59</f>
        <v>46</v>
      </c>
      <c r="F60">
        <f>Daten!K59</f>
        <v>25.687284868989224</v>
      </c>
      <c r="H60" t="str">
        <f t="shared" si="0"/>
        <v>ü40</v>
      </c>
      <c r="I60" t="str">
        <f>Daten!B59</f>
        <v>W</v>
      </c>
      <c r="J60" t="str">
        <f t="shared" si="1"/>
        <v>über</v>
      </c>
    </row>
    <row r="61" spans="4:10" x14ac:dyDescent="0.25">
      <c r="D61" t="s">
        <v>192</v>
      </c>
      <c r="E61">
        <f>Daten!C60</f>
        <v>54</v>
      </c>
      <c r="F61">
        <f>Daten!K60</f>
        <v>29.680355616322373</v>
      </c>
      <c r="H61" t="str">
        <f t="shared" si="0"/>
        <v>ü40</v>
      </c>
      <c r="I61" t="str">
        <f>Daten!B60</f>
        <v>W</v>
      </c>
      <c r="J61" t="str">
        <f t="shared" si="1"/>
        <v>über</v>
      </c>
    </row>
    <row r="62" spans="4:10" x14ac:dyDescent="0.25">
      <c r="D62" t="s">
        <v>193</v>
      </c>
      <c r="E62">
        <f>Daten!C61</f>
        <v>28</v>
      </c>
      <c r="F62">
        <f>Daten!K61</f>
        <v>25.498579944446181</v>
      </c>
      <c r="H62" t="str">
        <f t="shared" si="0"/>
        <v>ü40</v>
      </c>
      <c r="I62" t="str">
        <f>Daten!B61</f>
        <v>W</v>
      </c>
      <c r="J62" t="str">
        <f t="shared" si="1"/>
        <v>über</v>
      </c>
    </row>
    <row r="63" spans="4:10" x14ac:dyDescent="0.25">
      <c r="D63" t="s">
        <v>194</v>
      </c>
      <c r="E63">
        <f>Daten!C62</f>
        <v>32</v>
      </c>
      <c r="F63">
        <f>Daten!K62</f>
        <v>26.792138781518176</v>
      </c>
      <c r="H63" t="str">
        <f t="shared" si="0"/>
        <v>ü40</v>
      </c>
      <c r="I63" t="str">
        <f>Daten!B62</f>
        <v>M</v>
      </c>
      <c r="J63" t="str">
        <f t="shared" si="1"/>
        <v>über</v>
      </c>
    </row>
    <row r="64" spans="4:10" x14ac:dyDescent="0.25">
      <c r="D64" t="s">
        <v>195</v>
      </c>
      <c r="E64">
        <f>Daten!C63</f>
        <v>64</v>
      </c>
      <c r="F64">
        <f>Daten!K63</f>
        <v>23.598613493925289</v>
      </c>
      <c r="H64" t="str">
        <f t="shared" si="0"/>
        <v>ü40</v>
      </c>
      <c r="I64" t="str">
        <f>Daten!B63</f>
        <v>W</v>
      </c>
      <c r="J64" t="str">
        <f t="shared" si="1"/>
        <v>normal</v>
      </c>
    </row>
    <row r="65" spans="4:10" x14ac:dyDescent="0.25">
      <c r="D65" t="s">
        <v>196</v>
      </c>
      <c r="E65">
        <f>Daten!C64</f>
        <v>27</v>
      </c>
      <c r="F65">
        <f>Daten!K64</f>
        <v>25.245680061428892</v>
      </c>
      <c r="H65" t="str">
        <f t="shared" si="0"/>
        <v>ü40</v>
      </c>
      <c r="I65" t="str">
        <f>Daten!B64</f>
        <v>W</v>
      </c>
      <c r="J65" t="str">
        <f t="shared" si="1"/>
        <v>über</v>
      </c>
    </row>
    <row r="66" spans="4:10" x14ac:dyDescent="0.25">
      <c r="D66" t="s">
        <v>197</v>
      </c>
      <c r="E66">
        <f>Daten!C65</f>
        <v>57</v>
      </c>
      <c r="F66">
        <f>Daten!K65</f>
        <v>22.695312499999996</v>
      </c>
      <c r="H66" t="str">
        <f t="shared" si="0"/>
        <v>ü40</v>
      </c>
      <c r="I66" t="str">
        <f>Daten!B65</f>
        <v>W</v>
      </c>
      <c r="J66" t="str">
        <f t="shared" si="1"/>
        <v>normal</v>
      </c>
    </row>
    <row r="67" spans="4:10" x14ac:dyDescent="0.25">
      <c r="D67" t="s">
        <v>198</v>
      </c>
      <c r="E67">
        <f>Daten!C66</f>
        <v>30</v>
      </c>
      <c r="F67">
        <f>Daten!K66</f>
        <v>20.317058805787806</v>
      </c>
      <c r="H67" t="str">
        <f t="shared" ref="H67:H101" si="2">IF(E87&gt;40,"ü40","U40")</f>
        <v>ü40</v>
      </c>
      <c r="I67" t="str">
        <f>Daten!B66</f>
        <v>W</v>
      </c>
      <c r="J67" t="str">
        <f t="shared" ref="J67:J101" si="3">IF(F67&lt;25,"normal","über")</f>
        <v>normal</v>
      </c>
    </row>
    <row r="68" spans="4:10" x14ac:dyDescent="0.25">
      <c r="D68" t="s">
        <v>199</v>
      </c>
      <c r="E68">
        <f>Daten!C67</f>
        <v>28</v>
      </c>
      <c r="F68">
        <f>Daten!K67</f>
        <v>26.993421561094927</v>
      </c>
      <c r="H68" t="str">
        <f t="shared" si="2"/>
        <v>ü40</v>
      </c>
      <c r="I68" t="str">
        <f>Daten!B67</f>
        <v>M</v>
      </c>
      <c r="J68" t="str">
        <f t="shared" si="3"/>
        <v>über</v>
      </c>
    </row>
    <row r="69" spans="4:10" x14ac:dyDescent="0.25">
      <c r="D69" t="s">
        <v>200</v>
      </c>
      <c r="E69">
        <f>Daten!C68</f>
        <v>30</v>
      </c>
      <c r="F69">
        <f>Daten!K68</f>
        <v>19.897591296172905</v>
      </c>
      <c r="H69" t="str">
        <f t="shared" si="2"/>
        <v>ü40</v>
      </c>
      <c r="I69" t="str">
        <f>Daten!B68</f>
        <v>W</v>
      </c>
      <c r="J69" t="str">
        <f t="shared" si="3"/>
        <v>normal</v>
      </c>
    </row>
    <row r="70" spans="4:10" x14ac:dyDescent="0.25">
      <c r="D70" t="s">
        <v>201</v>
      </c>
      <c r="E70">
        <f>Daten!C69</f>
        <v>36</v>
      </c>
      <c r="F70">
        <f>Daten!K69</f>
        <v>22.19756533791255</v>
      </c>
      <c r="H70" t="str">
        <f t="shared" si="2"/>
        <v>U40</v>
      </c>
      <c r="I70" t="str">
        <f>Daten!B69</f>
        <v>M</v>
      </c>
      <c r="J70" t="str">
        <f t="shared" si="3"/>
        <v>normal</v>
      </c>
    </row>
    <row r="71" spans="4:10" x14ac:dyDescent="0.25">
      <c r="D71" t="s">
        <v>202</v>
      </c>
      <c r="E71">
        <f>Daten!C70</f>
        <v>21</v>
      </c>
      <c r="F71">
        <f>Daten!K70</f>
        <v>18.058607430919235</v>
      </c>
      <c r="H71" t="str">
        <f t="shared" si="2"/>
        <v>U40</v>
      </c>
      <c r="I71" t="str">
        <f>Daten!B70</f>
        <v>W</v>
      </c>
      <c r="J71" t="str">
        <f t="shared" si="3"/>
        <v>normal</v>
      </c>
    </row>
    <row r="72" spans="4:10" x14ac:dyDescent="0.25">
      <c r="D72" t="s">
        <v>203</v>
      </c>
      <c r="E72">
        <f>Daten!C72</f>
        <v>35</v>
      </c>
      <c r="F72">
        <f>Daten!K71</f>
        <v>23.906249999999996</v>
      </c>
      <c r="H72" t="str">
        <f t="shared" si="2"/>
        <v>U40</v>
      </c>
      <c r="I72" t="str">
        <f>Daten!B72</f>
        <v>M</v>
      </c>
      <c r="J72" t="str">
        <f t="shared" si="3"/>
        <v>normal</v>
      </c>
    </row>
    <row r="73" spans="4:10" x14ac:dyDescent="0.25">
      <c r="D73" t="s">
        <v>204</v>
      </c>
      <c r="E73" t="e">
        <f>Daten!#REF!</f>
        <v>#REF!</v>
      </c>
      <c r="F73">
        <f>Daten!K72</f>
        <v>28.331683289767433</v>
      </c>
      <c r="H73" t="str">
        <f t="shared" si="2"/>
        <v>U40</v>
      </c>
      <c r="I73" t="e">
        <f>Daten!#REF!</f>
        <v>#REF!</v>
      </c>
      <c r="J73" t="str">
        <f t="shared" si="3"/>
        <v>über</v>
      </c>
    </row>
    <row r="74" spans="4:10" x14ac:dyDescent="0.25">
      <c r="D74" t="s">
        <v>205</v>
      </c>
      <c r="E74">
        <f>Daten!C73</f>
        <v>34</v>
      </c>
      <c r="F74">
        <f>Daten!K73</f>
        <v>24.972256547265896</v>
      </c>
      <c r="H74" t="str">
        <f t="shared" si="2"/>
        <v>ü40</v>
      </c>
      <c r="I74" t="str">
        <f>Daten!B73</f>
        <v>M</v>
      </c>
      <c r="J74" t="str">
        <f t="shared" si="3"/>
        <v>normal</v>
      </c>
    </row>
    <row r="75" spans="4:10" x14ac:dyDescent="0.25">
      <c r="D75" t="s">
        <v>206</v>
      </c>
      <c r="E75">
        <f>Daten!C74</f>
        <v>67</v>
      </c>
      <c r="F75">
        <f>Daten!K74</f>
        <v>24.506489994591675</v>
      </c>
      <c r="H75" t="str">
        <f t="shared" si="2"/>
        <v>U40</v>
      </c>
      <c r="I75" t="str">
        <f>Daten!B74</f>
        <v>M</v>
      </c>
      <c r="J75" t="str">
        <f t="shared" si="3"/>
        <v>normal</v>
      </c>
    </row>
    <row r="76" spans="4:10" x14ac:dyDescent="0.25">
      <c r="D76" t="s">
        <v>207</v>
      </c>
      <c r="E76">
        <f>Daten!C75</f>
        <v>65</v>
      </c>
      <c r="F76">
        <f>Daten!K75</f>
        <v>27.433629469178776</v>
      </c>
      <c r="H76" t="str">
        <f t="shared" si="2"/>
        <v>ü40</v>
      </c>
      <c r="I76" t="str">
        <f>Daten!B75</f>
        <v>M</v>
      </c>
      <c r="J76" t="str">
        <f t="shared" si="3"/>
        <v>über</v>
      </c>
    </row>
    <row r="77" spans="4:10" x14ac:dyDescent="0.25">
      <c r="D77" t="s">
        <v>208</v>
      </c>
      <c r="E77">
        <f>Daten!C76</f>
        <v>60</v>
      </c>
      <c r="F77">
        <f>Daten!K76</f>
        <v>25.447011254004618</v>
      </c>
      <c r="H77" t="str">
        <f t="shared" si="2"/>
        <v>U40</v>
      </c>
      <c r="I77" t="str">
        <f>Daten!B76</f>
        <v>W</v>
      </c>
      <c r="J77" t="str">
        <f t="shared" si="3"/>
        <v>über</v>
      </c>
    </row>
    <row r="78" spans="4:10" x14ac:dyDescent="0.25">
      <c r="D78" t="s">
        <v>209</v>
      </c>
      <c r="E78">
        <f>Daten!C77</f>
        <v>68</v>
      </c>
      <c r="F78">
        <f>Daten!K77</f>
        <v>24.621064373879417</v>
      </c>
      <c r="H78" t="str">
        <f t="shared" si="2"/>
        <v>ü40</v>
      </c>
      <c r="I78">
        <f>Daten!B77</f>
        <v>0</v>
      </c>
      <c r="J78" t="str">
        <f t="shared" si="3"/>
        <v>normal</v>
      </c>
    </row>
    <row r="79" spans="4:10" x14ac:dyDescent="0.25">
      <c r="D79" t="s">
        <v>210</v>
      </c>
      <c r="E79">
        <f>Daten!C78</f>
        <v>64</v>
      </c>
      <c r="F79">
        <f>Daten!K78</f>
        <v>28.462930073158773</v>
      </c>
      <c r="H79" t="str">
        <f t="shared" si="2"/>
        <v>U40</v>
      </c>
      <c r="I79" t="str">
        <f>Daten!B78</f>
        <v>M</v>
      </c>
      <c r="J79" t="str">
        <f t="shared" si="3"/>
        <v>über</v>
      </c>
    </row>
    <row r="80" spans="4:10" x14ac:dyDescent="0.25">
      <c r="D80" t="s">
        <v>211</v>
      </c>
      <c r="E80">
        <f>Daten!C79</f>
        <v>67</v>
      </c>
      <c r="F80">
        <f>Daten!K79</f>
        <v>22.467599235733307</v>
      </c>
      <c r="H80" t="str">
        <f t="shared" si="2"/>
        <v>U40</v>
      </c>
      <c r="I80" t="str">
        <f>Daten!B79</f>
        <v>M</v>
      </c>
      <c r="J80" t="str">
        <f t="shared" si="3"/>
        <v>normal</v>
      </c>
    </row>
    <row r="81" spans="4:10" x14ac:dyDescent="0.25">
      <c r="D81" t="s">
        <v>212</v>
      </c>
      <c r="E81">
        <f>Daten!C80</f>
        <v>58</v>
      </c>
      <c r="F81">
        <f>Daten!K80</f>
        <v>23.794625110822135</v>
      </c>
      <c r="H81" t="str">
        <f t="shared" si="2"/>
        <v>ü40</v>
      </c>
      <c r="I81" t="str">
        <f>Daten!B80</f>
        <v>M</v>
      </c>
      <c r="J81" t="str">
        <f t="shared" si="3"/>
        <v>normal</v>
      </c>
    </row>
    <row r="82" spans="4:10" x14ac:dyDescent="0.25">
      <c r="D82" t="s">
        <v>213</v>
      </c>
      <c r="E82">
        <f>Daten!C81</f>
        <v>69</v>
      </c>
      <c r="F82">
        <f>Daten!K81</f>
        <v>24.613070046636533</v>
      </c>
      <c r="H82" t="str">
        <f t="shared" si="2"/>
        <v>U40</v>
      </c>
      <c r="I82" t="str">
        <f>Daten!B81</f>
        <v>M</v>
      </c>
      <c r="J82" t="str">
        <f t="shared" si="3"/>
        <v>normal</v>
      </c>
    </row>
    <row r="83" spans="4:10" x14ac:dyDescent="0.25">
      <c r="D83" t="s">
        <v>214</v>
      </c>
      <c r="E83">
        <f>Daten!C82</f>
        <v>52</v>
      </c>
      <c r="F83">
        <f>Daten!K82</f>
        <v>21.804901710810253</v>
      </c>
      <c r="H83" t="str">
        <f t="shared" si="2"/>
        <v>U40</v>
      </c>
      <c r="I83" t="str">
        <f>Daten!B82</f>
        <v>W</v>
      </c>
      <c r="J83" t="str">
        <f t="shared" si="3"/>
        <v>normal</v>
      </c>
    </row>
    <row r="84" spans="4:10" x14ac:dyDescent="0.25">
      <c r="D84" t="s">
        <v>215</v>
      </c>
      <c r="E84">
        <f>Daten!C83</f>
        <v>54</v>
      </c>
      <c r="F84">
        <f>Daten!K83</f>
        <v>28.446225772004706</v>
      </c>
      <c r="H84" t="str">
        <f t="shared" si="2"/>
        <v>U40</v>
      </c>
      <c r="I84" t="str">
        <f>Daten!B83</f>
        <v>W</v>
      </c>
      <c r="J84" t="str">
        <f t="shared" si="3"/>
        <v>über</v>
      </c>
    </row>
    <row r="85" spans="4:10" x14ac:dyDescent="0.25">
      <c r="D85" t="s">
        <v>216</v>
      </c>
      <c r="E85">
        <f>Daten!C84</f>
        <v>60</v>
      </c>
      <c r="F85">
        <f>Daten!K84</f>
        <v>22.321302633137933</v>
      </c>
      <c r="H85" t="str">
        <f t="shared" si="2"/>
        <v>U40</v>
      </c>
      <c r="I85" t="str">
        <f>Daten!B84</f>
        <v>W</v>
      </c>
      <c r="J85" t="str">
        <f t="shared" si="3"/>
        <v>normal</v>
      </c>
    </row>
    <row r="86" spans="4:10" x14ac:dyDescent="0.25">
      <c r="D86" t="s">
        <v>217</v>
      </c>
      <c r="E86">
        <f>Daten!C85</f>
        <v>59</v>
      </c>
      <c r="F86">
        <f>Daten!K85</f>
        <v>25.015608740894898</v>
      </c>
      <c r="H86" t="str">
        <f t="shared" si="2"/>
        <v>U40</v>
      </c>
      <c r="I86" t="str">
        <f>Daten!B85</f>
        <v>W</v>
      </c>
      <c r="J86" t="str">
        <f t="shared" si="3"/>
        <v>über</v>
      </c>
    </row>
    <row r="87" spans="4:10" x14ac:dyDescent="0.25">
      <c r="D87" t="s">
        <v>218</v>
      </c>
      <c r="E87">
        <f>Daten!C86</f>
        <v>63</v>
      </c>
      <c r="F87">
        <f>Daten!K86</f>
        <v>25.760197391392062</v>
      </c>
      <c r="H87" t="str">
        <f t="shared" si="2"/>
        <v>U40</v>
      </c>
      <c r="I87" t="str">
        <f>Daten!B86</f>
        <v>M</v>
      </c>
      <c r="J87" t="str">
        <f t="shared" si="3"/>
        <v>über</v>
      </c>
    </row>
    <row r="88" spans="4:10" x14ac:dyDescent="0.25">
      <c r="D88" t="s">
        <v>219</v>
      </c>
      <c r="E88">
        <f>Daten!C87</f>
        <v>56</v>
      </c>
      <c r="F88">
        <f>Daten!K87</f>
        <v>22.013049335646169</v>
      </c>
      <c r="H88" t="str">
        <f t="shared" si="2"/>
        <v>U40</v>
      </c>
      <c r="I88" t="str">
        <f>Daten!B87</f>
        <v>W</v>
      </c>
      <c r="J88" t="str">
        <f t="shared" si="3"/>
        <v>normal</v>
      </c>
    </row>
    <row r="89" spans="4:10" x14ac:dyDescent="0.25">
      <c r="D89" t="s">
        <v>220</v>
      </c>
      <c r="E89">
        <f>Daten!C88</f>
        <v>60</v>
      </c>
      <c r="F89">
        <f>Daten!K88</f>
        <v>23.592324630386912</v>
      </c>
      <c r="H89" t="str">
        <f t="shared" si="2"/>
        <v>U40</v>
      </c>
      <c r="I89" t="str">
        <f>Daten!B88</f>
        <v>M</v>
      </c>
      <c r="J89" t="str">
        <f t="shared" si="3"/>
        <v>normal</v>
      </c>
    </row>
    <row r="90" spans="4:10" x14ac:dyDescent="0.25">
      <c r="D90" t="s">
        <v>221</v>
      </c>
      <c r="E90">
        <f>Daten!C89</f>
        <v>34</v>
      </c>
      <c r="F90">
        <f>Daten!K89</f>
        <v>22.638393694877088</v>
      </c>
      <c r="H90" t="str">
        <f t="shared" si="2"/>
        <v>U40</v>
      </c>
      <c r="I90" t="str">
        <f>Daten!B89</f>
        <v>M</v>
      </c>
      <c r="J90" t="str">
        <f t="shared" si="3"/>
        <v>normal</v>
      </c>
    </row>
    <row r="91" spans="4:10" x14ac:dyDescent="0.25">
      <c r="D91" t="s">
        <v>222</v>
      </c>
      <c r="E91">
        <f>Daten!C90</f>
        <v>40</v>
      </c>
      <c r="F91">
        <f>Daten!K90</f>
        <v>21.593332206312926</v>
      </c>
      <c r="H91" t="str">
        <f t="shared" si="2"/>
        <v>U40</v>
      </c>
      <c r="I91" t="str">
        <f>Daten!B90</f>
        <v>W</v>
      </c>
      <c r="J91" t="str">
        <f t="shared" si="3"/>
        <v>normal</v>
      </c>
    </row>
    <row r="92" spans="4:10" x14ac:dyDescent="0.25">
      <c r="D92" t="s">
        <v>223</v>
      </c>
      <c r="E92">
        <f>Daten!C91</f>
        <v>0</v>
      </c>
      <c r="F92">
        <f>Daten!K91</f>
        <v>0</v>
      </c>
      <c r="H92" t="str">
        <f t="shared" si="2"/>
        <v>U40</v>
      </c>
      <c r="I92">
        <f>Daten!B91</f>
        <v>0</v>
      </c>
      <c r="J92" t="str">
        <f t="shared" si="3"/>
        <v>normal</v>
      </c>
    </row>
    <row r="93" spans="4:10" x14ac:dyDescent="0.25">
      <c r="D93" t="s">
        <v>224</v>
      </c>
      <c r="E93">
        <f>Daten!C92</f>
        <v>29</v>
      </c>
      <c r="F93">
        <f>Daten!K92</f>
        <v>19.393939393939394</v>
      </c>
      <c r="H93" t="str">
        <f t="shared" si="2"/>
        <v>U40</v>
      </c>
      <c r="I93" t="str">
        <f>Daten!B92</f>
        <v>W</v>
      </c>
      <c r="J93" t="str">
        <f t="shared" si="3"/>
        <v>normal</v>
      </c>
    </row>
    <row r="94" spans="4:10" x14ac:dyDescent="0.25">
      <c r="D94" t="s">
        <v>225</v>
      </c>
      <c r="E94">
        <f>Daten!C93</f>
        <v>61</v>
      </c>
      <c r="F94">
        <f>Daten!K93</f>
        <v>22.10202344980102</v>
      </c>
      <c r="H94" t="str">
        <f t="shared" si="2"/>
        <v>U40</v>
      </c>
      <c r="I94" t="str">
        <f>Daten!B93</f>
        <v>M</v>
      </c>
      <c r="J94" t="str">
        <f t="shared" si="3"/>
        <v>normal</v>
      </c>
    </row>
    <row r="95" spans="4:10" x14ac:dyDescent="0.25">
      <c r="D95" t="s">
        <v>226</v>
      </c>
      <c r="E95">
        <f>Daten!C94</f>
        <v>37</v>
      </c>
      <c r="F95">
        <f>Daten!K94</f>
        <v>20.273437499999996</v>
      </c>
      <c r="H95" t="str">
        <f t="shared" si="2"/>
        <v>U40</v>
      </c>
      <c r="I95" t="str">
        <f>Daten!B94</f>
        <v>W</v>
      </c>
      <c r="J95" t="str">
        <f t="shared" si="3"/>
        <v>normal</v>
      </c>
    </row>
    <row r="96" spans="4:10" x14ac:dyDescent="0.25">
      <c r="D96" t="s">
        <v>227</v>
      </c>
      <c r="E96">
        <f>Daten!C95</f>
        <v>68</v>
      </c>
      <c r="F96">
        <f>Daten!K95</f>
        <v>18.120765142338612</v>
      </c>
      <c r="H96" t="str">
        <f t="shared" si="2"/>
        <v>U40</v>
      </c>
      <c r="I96" t="str">
        <f>Daten!B95</f>
        <v>W</v>
      </c>
      <c r="J96" t="str">
        <f t="shared" si="3"/>
        <v>normal</v>
      </c>
    </row>
    <row r="97" spans="4:10" x14ac:dyDescent="0.25">
      <c r="D97" t="s">
        <v>228</v>
      </c>
      <c r="E97">
        <f>Daten!C96</f>
        <v>0</v>
      </c>
      <c r="F97">
        <f>Daten!K96</f>
        <v>0</v>
      </c>
      <c r="H97" t="str">
        <f t="shared" si="2"/>
        <v>U40</v>
      </c>
      <c r="I97">
        <f>Daten!B96</f>
        <v>0</v>
      </c>
      <c r="J97" t="str">
        <f t="shared" si="3"/>
        <v>normal</v>
      </c>
    </row>
    <row r="98" spans="4:10" x14ac:dyDescent="0.25">
      <c r="D98" t="s">
        <v>229</v>
      </c>
      <c r="E98">
        <f>Daten!C97</f>
        <v>53</v>
      </c>
      <c r="F98">
        <f>Daten!K97</f>
        <v>22.644796051676586</v>
      </c>
      <c r="H98" t="str">
        <f t="shared" si="2"/>
        <v>U40</v>
      </c>
      <c r="I98" t="str">
        <f>Daten!B97</f>
        <v>W</v>
      </c>
      <c r="J98" t="str">
        <f t="shared" si="3"/>
        <v>normal</v>
      </c>
    </row>
    <row r="99" spans="4:10" x14ac:dyDescent="0.25">
      <c r="D99" t="s">
        <v>230</v>
      </c>
      <c r="E99">
        <f>Daten!C98</f>
        <v>0</v>
      </c>
      <c r="F99">
        <f>Daten!K98</f>
        <v>0</v>
      </c>
      <c r="H99" t="str">
        <f t="shared" si="2"/>
        <v>U40</v>
      </c>
      <c r="I99">
        <f>Daten!B98</f>
        <v>0</v>
      </c>
      <c r="J99" t="str">
        <f t="shared" si="3"/>
        <v>normal</v>
      </c>
    </row>
    <row r="100" spans="4:10" x14ac:dyDescent="0.25">
      <c r="D100" t="s">
        <v>231</v>
      </c>
      <c r="E100">
        <f>Daten!C99</f>
        <v>30</v>
      </c>
      <c r="F100" t="b">
        <f>Daten!G66=Daten!K99</f>
        <v>0</v>
      </c>
      <c r="H100" t="str">
        <f t="shared" si="2"/>
        <v>U40</v>
      </c>
      <c r="I100" t="str">
        <f>Daten!B99</f>
        <v>M</v>
      </c>
      <c r="J100" t="str">
        <f>IF(F100&lt;25,"normal","über")</f>
        <v>über</v>
      </c>
    </row>
    <row r="101" spans="4:10" x14ac:dyDescent="0.25">
      <c r="D101" t="s">
        <v>232</v>
      </c>
      <c r="E101" t="str">
        <f>Daten!C100</f>
        <v>inklusive abbrecher!</v>
      </c>
      <c r="F101">
        <f>Daten!K100</f>
        <v>0</v>
      </c>
      <c r="H101" t="str">
        <f t="shared" si="2"/>
        <v>U40</v>
      </c>
      <c r="I101">
        <f>Daten!B100</f>
        <v>0</v>
      </c>
      <c r="J101" t="str">
        <f t="shared" si="3"/>
        <v>normal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Daten</vt:lpstr>
      <vt:lpstr>Übersicht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Schropp</dc:creator>
  <cp:lastModifiedBy>Dr. Virginie Cecile Diane Stanislas</cp:lastModifiedBy>
  <dcterms:created xsi:type="dcterms:W3CDTF">2021-10-08T09:45:45Z</dcterms:created>
  <dcterms:modified xsi:type="dcterms:W3CDTF">2023-08-17T12:30:27Z</dcterms:modified>
</cp:coreProperties>
</file>