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filterPrivacy="1" codeName="ThisWorkbook"/>
  <xr:revisionPtr revIDLastSave="0" documentId="13_ncr:1_{7A88B493-BFCE-A448-AB36-769CB8FB74BC}" xr6:coauthVersionLast="47" xr6:coauthVersionMax="47" xr10:uidLastSave="{00000000-0000-0000-0000-000000000000}"/>
  <bookViews>
    <workbookView xWindow="5540" yWindow="720" windowWidth="23260" windowHeight="12580" activeTab="3" xr2:uid="{00000000-000D-0000-FFFF-FFFF00000000}"/>
  </bookViews>
  <sheets>
    <sheet name="Notes" sheetId="2" r:id="rId1"/>
    <sheet name="QF NUT FINAL" sheetId="3" r:id="rId2"/>
    <sheet name="nitrate_avg" sheetId="13" r:id="rId3"/>
    <sheet name="nitrate_all" sheetId="14" r:id="rId4"/>
    <sheet name="DailyTrends" sheetId="12" r:id="rId5"/>
    <sheet name="Raw+CRMCorrected Data" sheetId="11" r:id="rId6"/>
    <sheet name="CRM Material" sheetId="9" r:id="rId7"/>
    <sheet name="Flag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0" i="11" l="1"/>
  <c r="AK26" i="12"/>
  <c r="AJ26" i="12"/>
  <c r="AI26" i="12"/>
  <c r="AK25" i="12"/>
  <c r="AJ25" i="12"/>
  <c r="AI25" i="12"/>
  <c r="AK24" i="12"/>
  <c r="AJ24" i="12"/>
  <c r="AI24" i="12"/>
  <c r="T11" i="12"/>
  <c r="S11" i="12"/>
  <c r="R11" i="12"/>
  <c r="O11" i="12"/>
  <c r="N11" i="12"/>
  <c r="M11" i="12"/>
  <c r="F99" i="11" l="1"/>
  <c r="Q73" i="11" s="1"/>
  <c r="E99" i="11"/>
  <c r="P68" i="11" s="1"/>
  <c r="D99" i="11"/>
  <c r="O73" i="11" s="1"/>
  <c r="O74" i="11"/>
  <c r="Q68" i="11"/>
  <c r="O66" i="11"/>
  <c r="Q63" i="11"/>
  <c r="Q60" i="11"/>
  <c r="O58" i="11"/>
  <c r="Q55" i="11"/>
  <c r="Q54" i="11"/>
  <c r="Q52" i="11"/>
  <c r="O51" i="11"/>
  <c r="Q47" i="11"/>
  <c r="Q46" i="11"/>
  <c r="Q44" i="11"/>
  <c r="O44" i="11"/>
  <c r="Q39" i="11"/>
  <c r="P39" i="11"/>
  <c r="Q38" i="11"/>
  <c r="Q36" i="11"/>
  <c r="Q31" i="11"/>
  <c r="P31" i="11"/>
  <c r="O31" i="11"/>
  <c r="Q30" i="11"/>
  <c r="P30" i="11"/>
  <c r="O30" i="11"/>
  <c r="Q29" i="11"/>
  <c r="P29" i="11"/>
  <c r="O29" i="11"/>
  <c r="Q28" i="11"/>
  <c r="P28" i="11"/>
  <c r="O28" i="11"/>
  <c r="Q27" i="11"/>
  <c r="P27" i="11"/>
  <c r="O27" i="11"/>
  <c r="Q26" i="11"/>
  <c r="P26" i="11"/>
  <c r="O26" i="11"/>
  <c r="Q25" i="11"/>
  <c r="P25" i="11"/>
  <c r="O25" i="11"/>
  <c r="Q24" i="11"/>
  <c r="P24" i="11"/>
  <c r="O24" i="11"/>
  <c r="Q23" i="11"/>
  <c r="P23" i="11"/>
  <c r="O23" i="11"/>
  <c r="Q22" i="11"/>
  <c r="P22" i="11"/>
  <c r="O22" i="11"/>
  <c r="Q21" i="11"/>
  <c r="P21" i="11"/>
  <c r="O21" i="11"/>
  <c r="Q20" i="11"/>
  <c r="P20" i="11"/>
  <c r="O20" i="11"/>
  <c r="Q19" i="11"/>
  <c r="P19" i="11"/>
  <c r="O19" i="11"/>
  <c r="Q18" i="11"/>
  <c r="P18" i="11"/>
  <c r="O18" i="11"/>
  <c r="Q17" i="11"/>
  <c r="P17" i="11"/>
  <c r="O17" i="11"/>
  <c r="Q16" i="11"/>
  <c r="P16" i="11"/>
  <c r="O16" i="11"/>
  <c r="Q15" i="11"/>
  <c r="P15" i="11"/>
  <c r="O15" i="11"/>
  <c r="Q14" i="11"/>
  <c r="P14" i="11"/>
  <c r="O14" i="11"/>
  <c r="Q13" i="11"/>
  <c r="P13" i="11"/>
  <c r="O13" i="11"/>
  <c r="L11" i="9"/>
  <c r="K11" i="9"/>
  <c r="G11" i="9"/>
  <c r="J11" i="9"/>
  <c r="D11" i="9"/>
  <c r="G10" i="9"/>
  <c r="J10" i="9" s="1"/>
  <c r="D10" i="9"/>
  <c r="L10" i="9" s="1"/>
  <c r="G9" i="9"/>
  <c r="J9" i="9" s="1"/>
  <c r="D9" i="9"/>
  <c r="K9" i="9" s="1"/>
  <c r="G8" i="9"/>
  <c r="J8" i="9" s="1"/>
  <c r="D8" i="9"/>
  <c r="L8" i="9" s="1"/>
  <c r="G7" i="9"/>
  <c r="J7" i="9" s="1"/>
  <c r="D7" i="9"/>
  <c r="L7" i="9" s="1"/>
  <c r="G6" i="9"/>
  <c r="D6" i="9"/>
  <c r="L6" i="9" s="1"/>
  <c r="O59" i="11" l="1"/>
  <c r="O67" i="11"/>
  <c r="O45" i="11"/>
  <c r="O68" i="11"/>
  <c r="O39" i="11"/>
  <c r="O53" i="11"/>
  <c r="O37" i="11"/>
  <c r="O52" i="11"/>
  <c r="O34" i="11"/>
  <c r="P47" i="11"/>
  <c r="O71" i="11"/>
  <c r="O35" i="11"/>
  <c r="O42" i="11"/>
  <c r="P55" i="11"/>
  <c r="P63" i="11"/>
  <c r="P71" i="11"/>
  <c r="O47" i="11"/>
  <c r="O61" i="11"/>
  <c r="O69" i="11"/>
  <c r="O55" i="11"/>
  <c r="O63" i="11"/>
  <c r="O36" i="11"/>
  <c r="O43" i="11"/>
  <c r="O50" i="11"/>
  <c r="Q71" i="11"/>
  <c r="P34" i="11"/>
  <c r="O32" i="11"/>
  <c r="Q34" i="11"/>
  <c r="P37" i="11"/>
  <c r="O40" i="11"/>
  <c r="Q42" i="11"/>
  <c r="P45" i="11"/>
  <c r="O48" i="11"/>
  <c r="Q50" i="11"/>
  <c r="P53" i="11"/>
  <c r="O56" i="11"/>
  <c r="Q58" i="11"/>
  <c r="P61" i="11"/>
  <c r="O64" i="11"/>
  <c r="Q66" i="11"/>
  <c r="P69" i="11"/>
  <c r="O72" i="11"/>
  <c r="Q74" i="11"/>
  <c r="D102" i="11"/>
  <c r="D103" i="11" s="1"/>
  <c r="P50" i="11"/>
  <c r="P58" i="11"/>
  <c r="P42" i="11"/>
  <c r="P66" i="11"/>
  <c r="P74" i="11"/>
  <c r="P32" i="11"/>
  <c r="Q37" i="11"/>
  <c r="P40" i="11"/>
  <c r="Q45" i="11"/>
  <c r="P48" i="11"/>
  <c r="Q53" i="11"/>
  <c r="P56" i="11"/>
  <c r="Q61" i="11"/>
  <c r="P64" i="11"/>
  <c r="Q69" i="11"/>
  <c r="P72" i="11"/>
  <c r="E102" i="11"/>
  <c r="E103" i="11" s="1"/>
  <c r="Q32" i="11"/>
  <c r="P35" i="11"/>
  <c r="O38" i="11"/>
  <c r="Q40" i="11"/>
  <c r="P43" i="11"/>
  <c r="O46" i="11"/>
  <c r="Q48" i="11"/>
  <c r="P51" i="11"/>
  <c r="O54" i="11"/>
  <c r="Q56" i="11"/>
  <c r="P59" i="11"/>
  <c r="O62" i="11"/>
  <c r="Q64" i="11"/>
  <c r="P67" i="11"/>
  <c r="O70" i="11"/>
  <c r="Q72" i="11"/>
  <c r="F102" i="11"/>
  <c r="F103" i="11" s="1"/>
  <c r="O33" i="11"/>
  <c r="Q35" i="11"/>
  <c r="P38" i="11"/>
  <c r="O41" i="11"/>
  <c r="Q43" i="11"/>
  <c r="P46" i="11"/>
  <c r="O49" i="11"/>
  <c r="Q51" i="11"/>
  <c r="P54" i="11"/>
  <c r="O57" i="11"/>
  <c r="Q59" i="11"/>
  <c r="P62" i="11"/>
  <c r="O65" i="11"/>
  <c r="Q67" i="11"/>
  <c r="P70" i="11"/>
  <c r="P33" i="11"/>
  <c r="P41" i="11"/>
  <c r="P49" i="11"/>
  <c r="P57" i="11"/>
  <c r="Q62" i="11"/>
  <c r="P65" i="11"/>
  <c r="Q70" i="11"/>
  <c r="P73" i="11"/>
  <c r="Q33" i="11"/>
  <c r="P36" i="11"/>
  <c r="Q41" i="11"/>
  <c r="P44" i="11"/>
  <c r="Q49" i="11"/>
  <c r="P52" i="11"/>
  <c r="Q57" i="11"/>
  <c r="P60" i="11"/>
  <c r="Q65" i="11"/>
  <c r="L9" i="9"/>
  <c r="K7" i="9"/>
  <c r="K10" i="9"/>
  <c r="K8" i="9"/>
  <c r="J6" i="9"/>
  <c r="K6" i="9"/>
  <c r="Q81" i="11" l="1"/>
  <c r="Q86" i="11"/>
  <c r="Q78" i="11"/>
  <c r="Q83" i="11"/>
  <c r="Q75" i="11"/>
  <c r="Q80" i="11"/>
  <c r="Q85" i="11"/>
  <c r="Q77" i="11"/>
  <c r="Q84" i="11"/>
  <c r="Q76" i="11"/>
  <c r="Q82" i="11"/>
  <c r="Q79" i="11"/>
  <c r="P84" i="11"/>
  <c r="P76" i="11"/>
  <c r="P81" i="11"/>
  <c r="P79" i="11"/>
  <c r="P86" i="11"/>
  <c r="P78" i="11"/>
  <c r="P83" i="11"/>
  <c r="P75" i="11"/>
  <c r="P80" i="11"/>
  <c r="P82" i="11"/>
  <c r="P85" i="11"/>
  <c r="P77" i="11"/>
  <c r="O79" i="11"/>
  <c r="O84" i="11"/>
  <c r="O76" i="11"/>
  <c r="O81" i="11"/>
  <c r="O86" i="11"/>
  <c r="O78" i="11"/>
  <c r="O83" i="11"/>
  <c r="O75" i="11"/>
  <c r="O77" i="11"/>
  <c r="O85" i="11"/>
  <c r="O80" i="11"/>
  <c r="O8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I10" authorId="0" shapeId="0" xr:uid="{402E02C4-332F-478A-AEFB-E5767E26DA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Run number 24, 25, 26, 76 were samples that needed rerun and labeled as 'w' for macro. </t>
        </r>
      </text>
    </comment>
  </commentList>
</comments>
</file>

<file path=xl/sharedStrings.xml><?xml version="1.0" encoding="utf-8"?>
<sst xmlns="http://schemas.openxmlformats.org/spreadsheetml/2006/main" count="662" uniqueCount="244">
  <si>
    <t>Analysts:</t>
  </si>
  <si>
    <t xml:space="preserve">Data compiled by: </t>
  </si>
  <si>
    <t>All results were acquired at a 90 second sample and a 90 second wash ratio.</t>
  </si>
  <si>
    <t>Dates of Analysis:</t>
  </si>
  <si>
    <t>Nutrient data summary with Quality Flags</t>
  </si>
  <si>
    <t>Nutrient samples were collected in plastic tubes and quick frozen in</t>
  </si>
  <si>
    <t>aluminum blocks and stored in a -20C freezer.</t>
  </si>
  <si>
    <t>All samples were returned to the Institute of Ocean Sciences and</t>
  </si>
  <si>
    <t>they were analyzed using an Astoria-Pacific Analyzer following methods described in</t>
  </si>
  <si>
    <t>IOS Nutrient Methods (1996) Barwell-Clarke, J. and Whitney, F.</t>
  </si>
  <si>
    <t>Station</t>
  </si>
  <si>
    <t>Depth</t>
  </si>
  <si>
    <t>Nitrate_plus_Nitrite</t>
  </si>
  <si>
    <t>Flag:Nitrate_plus_Nitrite</t>
  </si>
  <si>
    <t>Silicate</t>
  </si>
  <si>
    <t>Flag:Silicate</t>
  </si>
  <si>
    <t>Phosphate</t>
  </si>
  <si>
    <t>Flag:Phosphate</t>
  </si>
  <si>
    <t>Comments</t>
  </si>
  <si>
    <t>uM</t>
  </si>
  <si>
    <t>NO3</t>
  </si>
  <si>
    <t>PO4</t>
  </si>
  <si>
    <t>Average</t>
  </si>
  <si>
    <t>Quality Flags for Water Samples</t>
  </si>
  <si>
    <t>No comment is necessary for flag "6".</t>
  </si>
  <si>
    <t xml:space="preserve">For all flags other than "6" always enter a comment explaining the reason for the flag. </t>
  </si>
  <si>
    <t xml:space="preserve">Preface comment with a three letter tag for the specific parameter ie: NUT-comment if the comment </t>
  </si>
  <si>
    <t>applies to all nutrients, or NO3-comment, SIL-comment etc. if it only applies to one nutrient.</t>
  </si>
  <si>
    <t xml:space="preserve">Enter comments relating to nutrient analysis only. </t>
  </si>
  <si>
    <t>Do not repeat comments already noted for the cast - e.g. niskin tripped at wrong depth,</t>
  </si>
  <si>
    <t>but do include comments explaining a missing sample - e.g. flag "9" niskin did not close.</t>
  </si>
  <si>
    <t>Specific Nutrient Analysis Quality Flags</t>
  </si>
  <si>
    <t xml:space="preserve">Nitrate sample drawn but not analyzed because of anoxic water; frozen test tube overfilled </t>
  </si>
  <si>
    <t>and broken – lost sample</t>
  </si>
  <si>
    <t xml:space="preserve">Suspected misfire/mis-sample as sample doesn’t fit profile; poor duplicates; some salt </t>
  </si>
  <si>
    <t>crystals on test tube rim</t>
  </si>
  <si>
    <t xml:space="preserve">Frozen test tube cracked and sample may have been contaminated during thawing; many salt </t>
  </si>
  <si>
    <t>Phosphate sample clearly contaminated and value is unreasonable</t>
  </si>
  <si>
    <t xml:space="preserve">Planning to sample but for some reason (see above) sample not drawn; nutrient tube empty, </t>
  </si>
  <si>
    <t>sample missing (as per log sheet – it should have been taken).</t>
  </si>
  <si>
    <t>Flag</t>
  </si>
  <si>
    <t>Value Definition</t>
  </si>
  <si>
    <t xml:space="preserve">Sample for this measurement was drawn from water bottle but not analyzed (e.g. broken sample </t>
  </si>
  <si>
    <t xml:space="preserve">bottle; nitrate not analyzed in anoxic water; sample lost). </t>
  </si>
  <si>
    <t>Acceptable measurement (not normally used).</t>
  </si>
  <si>
    <t xml:space="preserve">Questionable measurement (potential problem observed in sampling, analysis, or value; e.g. </t>
  </si>
  <si>
    <t xml:space="preserve">poor agreement between reps but unclear which is better; Niskin integrity questionable but not </t>
  </si>
  <si>
    <t>severe).  Suspected misfire or mis-sample would be noted as an outlier and would be flagged “3”.</t>
  </si>
  <si>
    <t xml:space="preserve">Bad measurement (known problem with sampling or analysis but not serious enough to </t>
  </si>
  <si>
    <t xml:space="preserve">completely discard the value; e.g. Niskin integrity was badly compromised; bubble in oxygen </t>
  </si>
  <si>
    <t>sample; chlorophyll filter askew on funnel).</t>
  </si>
  <si>
    <t xml:space="preserve">Measurement not reported because the value was clearly bad.  Use only when a value is clearly </t>
  </si>
  <si>
    <t>unreasonable or unavailable.  </t>
  </si>
  <si>
    <t xml:space="preserve">Mean of replicate measurements (summary of replicates and table of replicate data must be included </t>
  </si>
  <si>
    <t>in the quality flagged file).</t>
  </si>
  <si>
    <t>Manual chromatographic peak measurement.</t>
  </si>
  <si>
    <t>Irregular digital chromatographic peak integration.</t>
  </si>
  <si>
    <t xml:space="preserve">Sample not drawn for this measurement from this bottle (planning to sample this bottle, but it didn’t </t>
  </si>
  <si>
    <t xml:space="preserve">get collected because the Niskin did not close; there was no water left in the Niskin; the Niskin was </t>
  </si>
  <si>
    <t>emptied before it was sampled; or we simply forgot).</t>
  </si>
  <si>
    <t>Daily Calibrant and Standards Trend Data</t>
  </si>
  <si>
    <t>Technos Standard</t>
  </si>
  <si>
    <t>5M Cal</t>
  </si>
  <si>
    <t>Med Std. Cal</t>
  </si>
  <si>
    <t>600M Cal</t>
  </si>
  <si>
    <t>Standard Curve Coefficients</t>
  </si>
  <si>
    <t>Astoria Run</t>
  </si>
  <si>
    <t>Sil</t>
  </si>
  <si>
    <t>CRM Material</t>
  </si>
  <si>
    <t>Available lots 6APR2020</t>
  </si>
  <si>
    <t>www.kanso.co.jp/eng/production/available_lots.html</t>
  </si>
  <si>
    <t>LOT</t>
  </si>
  <si>
    <t>Bottle Sal.</t>
  </si>
  <si>
    <t>Lab Temp C average</t>
  </si>
  <si>
    <t>Appr Density Nutrients</t>
  </si>
  <si>
    <t>NO3 umol/kg</t>
  </si>
  <si>
    <t>NO2 umol/kg</t>
  </si>
  <si>
    <t>NO3 + NO2 umol/kg</t>
  </si>
  <si>
    <t>SIL umol/kg</t>
  </si>
  <si>
    <t>PO4 umol/kg</t>
  </si>
  <si>
    <t>NO3 + NO2 umol/L</t>
  </si>
  <si>
    <t>SIL umol/L</t>
  </si>
  <si>
    <t>PO4 umol/L</t>
  </si>
  <si>
    <t>CC</t>
  </si>
  <si>
    <t>CL</t>
  </si>
  <si>
    <t>CM</t>
  </si>
  <si>
    <t>CN</t>
  </si>
  <si>
    <t>CO</t>
  </si>
  <si>
    <t>Run Number</t>
  </si>
  <si>
    <t>Standard</t>
  </si>
  <si>
    <t>Corrected Data</t>
  </si>
  <si>
    <t>NO3 Peak Height</t>
  </si>
  <si>
    <t>SIL Peak Height</t>
  </si>
  <si>
    <t>PO4 Peak Height</t>
  </si>
  <si>
    <t>NO3 Calibration Curve Coefficient (x)</t>
  </si>
  <si>
    <t>SIL Calibration Curve Coefficient (x)</t>
  </si>
  <si>
    <t>PO4 Calibration Curve Coefficient (x)</t>
  </si>
  <si>
    <t>Measure of Background (Limit of Detection)</t>
  </si>
  <si>
    <t>NO3 wash (w)</t>
  </si>
  <si>
    <t>SIL wash (w)</t>
  </si>
  <si>
    <t>PO4 wash (w)</t>
  </si>
  <si>
    <t>NO3 (uncorrected)</t>
  </si>
  <si>
    <t>Sil (uncorrected)</t>
  </si>
  <si>
    <t>PO4 (uncorrected)</t>
  </si>
  <si>
    <t>Silicate uM</t>
  </si>
  <si>
    <t>Phosphate uM</t>
  </si>
  <si>
    <t>For samples 400m and deeper; a second set of samples are collected and stored cool for silicate analysis.</t>
  </si>
  <si>
    <t>CP</t>
  </si>
  <si>
    <t>FASPac II</t>
  </si>
  <si>
    <t>Run date: 2/23/2022</t>
  </si>
  <si>
    <t>Configuration: Neocaligus</t>
  </si>
  <si>
    <t>Run Name: 2022-003~UVIC_23FEB2022.fpx</t>
  </si>
  <si>
    <t>Uncorrected Data</t>
  </si>
  <si>
    <t/>
  </si>
  <si>
    <t>Nitrate</t>
  </si>
  <si>
    <t>Position</t>
  </si>
  <si>
    <t>Identifier</t>
  </si>
  <si>
    <t>Type</t>
  </si>
  <si>
    <t>Comment</t>
  </si>
  <si>
    <t>Cor Ht</t>
  </si>
  <si>
    <t>SR:1</t>
  </si>
  <si>
    <t>SYNC</t>
  </si>
  <si>
    <t>SR:2</t>
  </si>
  <si>
    <t>Carry over</t>
  </si>
  <si>
    <t>Carry over=</t>
  </si>
  <si>
    <t>.3%</t>
  </si>
  <si>
    <t>.1%</t>
  </si>
  <si>
    <t>SR:3</t>
  </si>
  <si>
    <t>W</t>
  </si>
  <si>
    <t>Wash</t>
  </si>
  <si>
    <t>SR:4</t>
  </si>
  <si>
    <t>C1</t>
  </si>
  <si>
    <t>Calibrant</t>
  </si>
  <si>
    <t>SR:5</t>
  </si>
  <si>
    <t>C2</t>
  </si>
  <si>
    <t>SR:6</t>
  </si>
  <si>
    <t>C3</t>
  </si>
  <si>
    <t>SR:7</t>
  </si>
  <si>
    <t>C4</t>
  </si>
  <si>
    <t>SR:8</t>
  </si>
  <si>
    <t>C5</t>
  </si>
  <si>
    <t>SR:9</t>
  </si>
  <si>
    <t>w</t>
  </si>
  <si>
    <t>Unknown</t>
  </si>
  <si>
    <t>SR:10</t>
  </si>
  <si>
    <t>SR:11</t>
  </si>
  <si>
    <t>Cal 600m</t>
  </si>
  <si>
    <t>SR:12</t>
  </si>
  <si>
    <t>Unk Med Std</t>
  </si>
  <si>
    <t>SR:15</t>
  </si>
  <si>
    <t>SR:16</t>
  </si>
  <si>
    <t>SR:17</t>
  </si>
  <si>
    <t>NO3 Med</t>
  </si>
  <si>
    <t>SR:18</t>
  </si>
  <si>
    <t>NOX%</t>
  </si>
  <si>
    <t>NO3 check</t>
  </si>
  <si>
    <t>NO3 Efficiency</t>
  </si>
  <si>
    <t>100.47%</t>
  </si>
  <si>
    <t>1:1</t>
  </si>
  <si>
    <t>CP-0984 kanso</t>
  </si>
  <si>
    <t>1:31</t>
  </si>
  <si>
    <t>CP-0984</t>
  </si>
  <si>
    <t>1:32</t>
  </si>
  <si>
    <t>1:33</t>
  </si>
  <si>
    <t>UVic 5Aug21 Prasiola 1m</t>
  </si>
  <si>
    <t>1:34</t>
  </si>
  <si>
    <t>Scotts Bay 1m</t>
  </si>
  <si>
    <t>1:35</t>
  </si>
  <si>
    <t>Execution 1m</t>
  </si>
  <si>
    <t>1:36</t>
  </si>
  <si>
    <t>Grappler 1m</t>
  </si>
  <si>
    <t>1:37</t>
  </si>
  <si>
    <t>Raquefeuil 1m</t>
  </si>
  <si>
    <t>1:38</t>
  </si>
  <si>
    <t>Nanat 1m</t>
  </si>
  <si>
    <t>1:39</t>
  </si>
  <si>
    <t>Prasiola 5m</t>
  </si>
  <si>
    <t>1:40</t>
  </si>
  <si>
    <t>Scotts Bay 5m</t>
  </si>
  <si>
    <t>1:41</t>
  </si>
  <si>
    <t>1:42</t>
  </si>
  <si>
    <t>Grappler 5m</t>
  </si>
  <si>
    <t>1:43</t>
  </si>
  <si>
    <t>Raquefeuil 5m</t>
  </si>
  <si>
    <t>1:44</t>
  </si>
  <si>
    <t>Nanat 5m</t>
  </si>
  <si>
    <t>1:45</t>
  </si>
  <si>
    <t>1:46</t>
  </si>
  <si>
    <t>13Aug21 Prasiola 1m</t>
  </si>
  <si>
    <t>1:47</t>
  </si>
  <si>
    <t>1:48</t>
  </si>
  <si>
    <t>1:49</t>
  </si>
  <si>
    <t>1:50</t>
  </si>
  <si>
    <t>1:51</t>
  </si>
  <si>
    <t>1:52</t>
  </si>
  <si>
    <t>1:53</t>
  </si>
  <si>
    <t>1:54</t>
  </si>
  <si>
    <t>Execution 5m</t>
  </si>
  <si>
    <t>1:55</t>
  </si>
  <si>
    <t>1:56</t>
  </si>
  <si>
    <t>1:57</t>
  </si>
  <si>
    <t>1:58</t>
  </si>
  <si>
    <t>5Aug Execution 5m</t>
  </si>
  <si>
    <t>1:59</t>
  </si>
  <si>
    <t>1:60</t>
  </si>
  <si>
    <t>PAUSE</t>
  </si>
  <si>
    <t>Pause</t>
  </si>
  <si>
    <t>Kanso CRM Correction</t>
  </si>
  <si>
    <t>Kanso Lot</t>
  </si>
  <si>
    <t>NO3 + NO2 uM</t>
  </si>
  <si>
    <t>Quoted Value</t>
  </si>
  <si>
    <t>Measured Value</t>
  </si>
  <si>
    <t>Correction Factor</t>
  </si>
  <si>
    <t>Corr value</t>
  </si>
  <si>
    <t>Corr factor</t>
  </si>
  <si>
    <t>Prasiola</t>
  </si>
  <si>
    <t>Cruise_Date</t>
  </si>
  <si>
    <t>Scott's Bay</t>
  </si>
  <si>
    <t>Execution</t>
  </si>
  <si>
    <t>Grappler</t>
  </si>
  <si>
    <t>Raquefeuil</t>
  </si>
  <si>
    <t>Nanat</t>
  </si>
  <si>
    <t>m</t>
  </si>
  <si>
    <t>Uvic</t>
  </si>
  <si>
    <t>2022-003~UVIC_23FEB2022.fpx</t>
  </si>
  <si>
    <t>Standard Deviation</t>
  </si>
  <si>
    <t>%RSD</t>
  </si>
  <si>
    <t>Average with Outliers Removed</t>
  </si>
  <si>
    <t>Robyn Taves</t>
  </si>
  <si>
    <r>
      <t xml:space="preserve">The total number of samples analyzed not including duplicates: </t>
    </r>
    <r>
      <rPr>
        <b/>
        <sz val="11"/>
        <rFont val="Calibri"/>
        <family val="2"/>
        <scheme val="minor"/>
      </rPr>
      <t>24</t>
    </r>
  </si>
  <si>
    <t>Notes:</t>
  </si>
  <si>
    <t xml:space="preserve">Samples transferred to falcon tube for analysis after thawing and mixing. </t>
  </si>
  <si>
    <t xml:space="preserve">No duplicates for precision and accuracy </t>
  </si>
  <si>
    <t>Cal 5m</t>
  </si>
  <si>
    <t>UVic</t>
  </si>
  <si>
    <t>Depth_m</t>
  </si>
  <si>
    <t>Nitrate_plus_Nitrite_uM</t>
  </si>
  <si>
    <t>scotts_bay</t>
  </si>
  <si>
    <t>prasiola</t>
  </si>
  <si>
    <t>execution</t>
  </si>
  <si>
    <t>grappler</t>
  </si>
  <si>
    <t>roquefeuil</t>
  </si>
  <si>
    <t>nanat</t>
  </si>
  <si>
    <t>Distance_opencoast_km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</si>
</sst>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6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8"/>
      </left>
      <right/>
      <top style="thick">
        <color indexed="8"/>
      </top>
      <bottom style="medium">
        <color indexed="64"/>
      </bottom>
      <diagonal/>
    </border>
    <border>
      <left/>
      <right/>
      <top style="thick">
        <color indexed="8"/>
      </top>
      <bottom style="medium">
        <color indexed="64"/>
      </bottom>
      <diagonal/>
    </border>
    <border>
      <left/>
      <right style="thick">
        <color indexed="8"/>
      </right>
      <top style="thick">
        <color indexed="8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</borders>
  <cellStyleXfs count="5">
    <xf numFmtId="0" fontId="0" fillId="0" borderId="0"/>
    <xf numFmtId="0" fontId="5" fillId="0" borderId="0"/>
    <xf numFmtId="0" fontId="6" fillId="0" borderId="0" applyNumberFormat="0" applyFill="0" applyBorder="0" applyAlignment="0" applyProtection="0"/>
    <xf numFmtId="0" fontId="9" fillId="0" borderId="0"/>
    <xf numFmtId="0" fontId="8" fillId="0" borderId="0"/>
  </cellStyleXfs>
  <cellXfs count="8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ont="1"/>
    <xf numFmtId="0" fontId="3" fillId="0" borderId="0" xfId="0" applyFont="1"/>
    <xf numFmtId="0" fontId="0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1" applyFont="1"/>
    <xf numFmtId="0" fontId="4" fillId="0" borderId="0" xfId="1" applyFont="1"/>
    <xf numFmtId="0" fontId="6" fillId="0" borderId="0" xfId="2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5" fontId="7" fillId="0" borderId="0" xfId="1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0" fontId="10" fillId="0" borderId="0" xfId="3" applyFont="1"/>
    <xf numFmtId="0" fontId="9" fillId="0" borderId="0" xfId="3"/>
    <xf numFmtId="0" fontId="9" fillId="0" borderId="10" xfId="3" applyBorder="1"/>
    <xf numFmtId="0" fontId="9" fillId="0" borderId="11" xfId="3" applyBorder="1"/>
    <xf numFmtId="0" fontId="12" fillId="0" borderId="12" xfId="3" applyFont="1" applyBorder="1"/>
    <xf numFmtId="0" fontId="12" fillId="0" borderId="13" xfId="3" applyFont="1" applyBorder="1"/>
    <xf numFmtId="0" fontId="12" fillId="0" borderId="14" xfId="3" applyFont="1" applyBorder="1"/>
    <xf numFmtId="0" fontId="9" fillId="0" borderId="7" xfId="3" applyBorder="1"/>
    <xf numFmtId="0" fontId="9" fillId="0" borderId="8" xfId="3" applyBorder="1"/>
    <xf numFmtId="0" fontId="9" fillId="0" borderId="9" xfId="3" applyBorder="1"/>
    <xf numFmtId="0" fontId="11" fillId="0" borderId="0" xfId="3" applyFont="1"/>
    <xf numFmtId="0" fontId="5" fillId="0" borderId="0" xfId="3" applyFont="1"/>
    <xf numFmtId="0" fontId="9" fillId="0" borderId="15" xfId="3" applyBorder="1"/>
    <xf numFmtId="0" fontId="9" fillId="0" borderId="16" xfId="3" applyBorder="1"/>
    <xf numFmtId="0" fontId="9" fillId="0" borderId="17" xfId="3" applyBorder="1"/>
    <xf numFmtId="0" fontId="1" fillId="0" borderId="0" xfId="4" applyFont="1"/>
    <xf numFmtId="0" fontId="8" fillId="0" borderId="0" xfId="4"/>
    <xf numFmtId="0" fontId="1" fillId="0" borderId="4" xfId="4" applyFont="1" applyBorder="1" applyAlignment="1">
      <alignment horizontal="center" wrapText="1"/>
    </xf>
    <xf numFmtId="0" fontId="1" fillId="0" borderId="5" xfId="4" applyFont="1" applyBorder="1" applyAlignment="1">
      <alignment horizontal="center" wrapText="1"/>
    </xf>
    <xf numFmtId="0" fontId="1" fillId="0" borderId="6" xfId="4" applyFont="1" applyBorder="1" applyAlignment="1">
      <alignment horizontal="center" wrapText="1"/>
    </xf>
    <xf numFmtId="0" fontId="1" fillId="0" borderId="18" xfId="4" applyFont="1" applyBorder="1" applyAlignment="1">
      <alignment horizontal="center" wrapText="1"/>
    </xf>
    <xf numFmtId="0" fontId="1" fillId="0" borderId="19" xfId="4" applyFont="1" applyBorder="1" applyAlignment="1">
      <alignment horizontal="center" wrapText="1"/>
    </xf>
    <xf numFmtId="0" fontId="1" fillId="0" borderId="20" xfId="4" applyFont="1" applyBorder="1" applyAlignment="1">
      <alignment horizontal="center" wrapText="1"/>
    </xf>
    <xf numFmtId="0" fontId="1" fillId="0" borderId="5" xfId="4" applyFont="1" applyBorder="1" applyAlignment="1">
      <alignment wrapText="1"/>
    </xf>
    <xf numFmtId="0" fontId="1" fillId="0" borderId="6" xfId="4" applyFont="1" applyBorder="1" applyAlignment="1">
      <alignment wrapText="1"/>
    </xf>
    <xf numFmtId="0" fontId="1" fillId="0" borderId="4" xfId="4" applyFont="1" applyBorder="1" applyAlignment="1">
      <alignment wrapText="1"/>
    </xf>
    <xf numFmtId="0" fontId="1" fillId="0" borderId="0" xfId="4" applyFont="1" applyAlignment="1">
      <alignment wrapText="1"/>
    </xf>
    <xf numFmtId="0" fontId="8" fillId="0" borderId="21" xfId="4" applyBorder="1"/>
    <xf numFmtId="0" fontId="8" fillId="0" borderId="22" xfId="4" applyBorder="1"/>
    <xf numFmtId="0" fontId="8" fillId="0" borderId="23" xfId="4" applyBorder="1"/>
    <xf numFmtId="0" fontId="8" fillId="0" borderId="24" xfId="4" applyBorder="1"/>
    <xf numFmtId="0" fontId="1" fillId="0" borderId="25" xfId="4" applyFont="1" applyBorder="1"/>
    <xf numFmtId="0" fontId="8" fillId="0" borderId="25" xfId="4" applyBorder="1"/>
    <xf numFmtId="0" fontId="8" fillId="0" borderId="26" xfId="4" applyBorder="1"/>
    <xf numFmtId="0" fontId="8" fillId="0" borderId="27" xfId="4" applyBorder="1"/>
    <xf numFmtId="0" fontId="8" fillId="0" borderId="28" xfId="4" applyBorder="1"/>
    <xf numFmtId="0" fontId="8" fillId="0" borderId="29" xfId="4" applyBorder="1"/>
    <xf numFmtId="0" fontId="8" fillId="0" borderId="30" xfId="4" applyBorder="1"/>
    <xf numFmtId="0" fontId="8" fillId="0" borderId="31" xfId="4" applyBorder="1"/>
    <xf numFmtId="0" fontId="8" fillId="7" borderId="0" xfId="4" applyFill="1"/>
    <xf numFmtId="15" fontId="1" fillId="0" borderId="0" xfId="0" applyNumberFormat="1" applyFont="1"/>
    <xf numFmtId="15" fontId="0" fillId="0" borderId="0" xfId="0" applyNumberFormat="1" applyFont="1" applyAlignment="1">
      <alignment horizontal="center"/>
    </xf>
    <xf numFmtId="0" fontId="9" fillId="0" borderId="0" xfId="3" applyBorder="1"/>
    <xf numFmtId="0" fontId="15" fillId="0" borderId="0" xfId="0" applyFont="1" applyAlignment="1">
      <alignment horizontal="center"/>
    </xf>
    <xf numFmtId="2" fontId="0" fillId="0" borderId="0" xfId="0" applyNumberFormat="1"/>
    <xf numFmtId="0" fontId="1" fillId="2" borderId="1" xfId="4" applyFont="1" applyFill="1" applyBorder="1" applyAlignment="1">
      <alignment horizontal="center"/>
    </xf>
    <xf numFmtId="0" fontId="1" fillId="2" borderId="2" xfId="4" applyFont="1" applyFill="1" applyBorder="1" applyAlignment="1">
      <alignment horizontal="center"/>
    </xf>
    <xf numFmtId="0" fontId="1" fillId="2" borderId="3" xfId="4" applyFont="1" applyFill="1" applyBorder="1" applyAlignment="1">
      <alignment horizontal="center"/>
    </xf>
    <xf numFmtId="0" fontId="1" fillId="3" borderId="1" xfId="4" applyFont="1" applyFill="1" applyBorder="1" applyAlignment="1">
      <alignment horizontal="center"/>
    </xf>
    <xf numFmtId="0" fontId="1" fillId="3" borderId="2" xfId="4" applyFont="1" applyFill="1" applyBorder="1" applyAlignment="1">
      <alignment horizontal="center"/>
    </xf>
    <xf numFmtId="0" fontId="1" fillId="3" borderId="3" xfId="4" applyFont="1" applyFill="1" applyBorder="1" applyAlignment="1">
      <alignment horizontal="center"/>
    </xf>
    <xf numFmtId="0" fontId="1" fillId="4" borderId="1" xfId="4" applyFont="1" applyFill="1" applyBorder="1" applyAlignment="1">
      <alignment horizontal="center"/>
    </xf>
    <xf numFmtId="0" fontId="1" fillId="4" borderId="2" xfId="4" applyFont="1" applyFill="1" applyBorder="1" applyAlignment="1">
      <alignment horizontal="center"/>
    </xf>
    <xf numFmtId="0" fontId="1" fillId="4" borderId="3" xfId="4" applyFont="1" applyFill="1" applyBorder="1" applyAlignment="1">
      <alignment horizontal="center"/>
    </xf>
    <xf numFmtId="0" fontId="1" fillId="5" borderId="1" xfId="4" applyFont="1" applyFill="1" applyBorder="1" applyAlignment="1">
      <alignment horizontal="center"/>
    </xf>
    <xf numFmtId="0" fontId="1" fillId="5" borderId="2" xfId="4" applyFont="1" applyFill="1" applyBorder="1" applyAlignment="1">
      <alignment horizontal="center"/>
    </xf>
    <xf numFmtId="0" fontId="1" fillId="6" borderId="1" xfId="4" applyFont="1" applyFill="1" applyBorder="1" applyAlignment="1">
      <alignment horizontal="center"/>
    </xf>
    <xf numFmtId="0" fontId="1" fillId="6" borderId="2" xfId="4" applyFont="1" applyFill="1" applyBorder="1" applyAlignment="1">
      <alignment horizontal="center"/>
    </xf>
    <xf numFmtId="0" fontId="1" fillId="6" borderId="3" xfId="4" applyFont="1" applyFill="1" applyBorder="1" applyAlignment="1">
      <alignment horizontal="center"/>
    </xf>
    <xf numFmtId="0" fontId="11" fillId="0" borderId="7" xfId="3" applyFont="1" applyBorder="1" applyAlignment="1">
      <alignment horizontal="center"/>
    </xf>
    <xf numFmtId="0" fontId="9" fillId="0" borderId="8" xfId="3" applyBorder="1" applyAlignment="1">
      <alignment horizontal="center"/>
    </xf>
    <xf numFmtId="0" fontId="9" fillId="0" borderId="9" xfId="3" applyBorder="1" applyAlignment="1">
      <alignment horizont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774F67D3-8826-46F0-A33C-E784C59B9418}"/>
    <cellStyle name="Normal 3 2" xfId="4" xr:uid="{B5901D6A-94A2-4B99-A0BE-3E2670DCD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kanso.co.jp/eng/production/available_lots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C15"/>
  <sheetViews>
    <sheetView topLeftCell="A4" zoomScaleNormal="100" workbookViewId="0"/>
  </sheetViews>
  <sheetFormatPr baseColWidth="10" defaultColWidth="9.1640625" defaultRowHeight="15" x14ac:dyDescent="0.2"/>
  <cols>
    <col min="1" max="5" width="9.1640625" style="2"/>
    <col min="6" max="6" width="10.6640625" style="2" customWidth="1"/>
    <col min="7" max="7" width="9.1640625" style="2" customWidth="1"/>
    <col min="8" max="16384" width="9.1640625" style="2"/>
  </cols>
  <sheetData>
    <row r="1" spans="1:3" x14ac:dyDescent="0.2">
      <c r="A1" s="1" t="s">
        <v>234</v>
      </c>
    </row>
    <row r="2" spans="1:3" x14ac:dyDescent="0.2">
      <c r="A2" s="3"/>
    </row>
    <row r="3" spans="1:3" x14ac:dyDescent="0.2">
      <c r="A3" s="1" t="s">
        <v>0</v>
      </c>
      <c r="B3" s="8" t="s">
        <v>228</v>
      </c>
    </row>
    <row r="4" spans="1:3" x14ac:dyDescent="0.2">
      <c r="A4" s="1" t="s">
        <v>1</v>
      </c>
      <c r="C4" s="8" t="s">
        <v>228</v>
      </c>
    </row>
    <row r="5" spans="1:3" x14ac:dyDescent="0.2">
      <c r="A5" s="3"/>
    </row>
    <row r="6" spans="1:3" x14ac:dyDescent="0.2">
      <c r="A6" s="4" t="s">
        <v>2</v>
      </c>
    </row>
    <row r="7" spans="1:3" x14ac:dyDescent="0.2">
      <c r="A7" s="1"/>
    </row>
    <row r="8" spans="1:3" x14ac:dyDescent="0.2">
      <c r="A8" s="6"/>
    </row>
    <row r="9" spans="1:3" x14ac:dyDescent="0.2">
      <c r="A9" s="5" t="s">
        <v>229</v>
      </c>
    </row>
    <row r="10" spans="1:3" x14ac:dyDescent="0.2">
      <c r="A10" s="7"/>
    </row>
    <row r="11" spans="1:3" x14ac:dyDescent="0.2">
      <c r="A11" s="7" t="s">
        <v>3</v>
      </c>
      <c r="C11" s="67">
        <v>44615</v>
      </c>
    </row>
    <row r="13" spans="1:3" x14ac:dyDescent="0.2">
      <c r="A13" s="8" t="s">
        <v>230</v>
      </c>
    </row>
    <row r="14" spans="1:3" x14ac:dyDescent="0.2">
      <c r="A14" s="7" t="s">
        <v>231</v>
      </c>
    </row>
    <row r="15" spans="1:3" x14ac:dyDescent="0.2">
      <c r="A15" s="7" t="s">
        <v>232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>
    <tabColor rgb="FF33CCCC"/>
  </sheetPr>
  <dimension ref="A1:L41"/>
  <sheetViews>
    <sheetView topLeftCell="A8" workbookViewId="0">
      <selection activeCell="B18" sqref="B18:D41"/>
    </sheetView>
  </sheetViews>
  <sheetFormatPr baseColWidth="10" defaultColWidth="8.83203125" defaultRowHeight="15" x14ac:dyDescent="0.2"/>
  <cols>
    <col min="1" max="1" width="12.83203125" customWidth="1"/>
    <col min="2" max="3" width="11" style="9" customWidth="1"/>
    <col min="4" max="4" width="19.1640625" style="10" bestFit="1" customWidth="1"/>
    <col min="5" max="5" width="23.5" style="9" bestFit="1" customWidth="1"/>
    <col min="6" max="6" width="7.5" style="10" bestFit="1" customWidth="1"/>
    <col min="7" max="7" width="11.5" style="9" bestFit="1" customWidth="1"/>
    <col min="8" max="8" width="10.5" style="11" bestFit="1" customWidth="1"/>
    <col min="9" max="9" width="14.6640625" style="9" bestFit="1" customWidth="1"/>
    <col min="10" max="10" width="10.5" style="12" bestFit="1" customWidth="1"/>
  </cols>
  <sheetData>
    <row r="1" spans="1:12" x14ac:dyDescent="0.2">
      <c r="A1" s="8" t="s">
        <v>223</v>
      </c>
    </row>
    <row r="2" spans="1:12" x14ac:dyDescent="0.2">
      <c r="A2" s="8"/>
    </row>
    <row r="3" spans="1:12" x14ac:dyDescent="0.2">
      <c r="A3" s="8" t="s">
        <v>4</v>
      </c>
    </row>
    <row r="5" spans="1:12" x14ac:dyDescent="0.2">
      <c r="A5" t="s">
        <v>5</v>
      </c>
      <c r="D5" s="9"/>
      <c r="H5" s="10"/>
      <c r="J5" s="11"/>
      <c r="K5" s="9"/>
      <c r="L5" s="9"/>
    </row>
    <row r="6" spans="1:12" x14ac:dyDescent="0.2">
      <c r="A6" t="s">
        <v>6</v>
      </c>
      <c r="D6" s="9"/>
      <c r="H6" s="10"/>
      <c r="J6" s="11"/>
      <c r="K6" s="9"/>
      <c r="L6" s="9"/>
    </row>
    <row r="7" spans="1:12" x14ac:dyDescent="0.2">
      <c r="A7" t="s">
        <v>106</v>
      </c>
      <c r="D7" s="9"/>
      <c r="H7" s="10"/>
      <c r="J7" s="11"/>
      <c r="K7" s="9"/>
      <c r="L7" s="9"/>
    </row>
    <row r="8" spans="1:12" x14ac:dyDescent="0.2">
      <c r="A8" t="s">
        <v>7</v>
      </c>
      <c r="D8" s="9"/>
      <c r="H8" s="10"/>
      <c r="J8" s="11"/>
      <c r="K8" s="9"/>
      <c r="L8" s="9"/>
    </row>
    <row r="9" spans="1:12" x14ac:dyDescent="0.2">
      <c r="A9" t="s">
        <v>8</v>
      </c>
      <c r="H9" s="10"/>
      <c r="J9" s="11"/>
      <c r="K9" s="9"/>
      <c r="L9" s="9"/>
    </row>
    <row r="10" spans="1:12" x14ac:dyDescent="0.2">
      <c r="A10" s="8" t="s">
        <v>9</v>
      </c>
    </row>
    <row r="16" spans="1:12" s="8" customFormat="1" x14ac:dyDescent="0.2">
      <c r="A16" s="13" t="s">
        <v>216</v>
      </c>
      <c r="B16" s="13" t="s">
        <v>10</v>
      </c>
      <c r="C16" s="13" t="s">
        <v>11</v>
      </c>
      <c r="D16" s="14" t="s">
        <v>12</v>
      </c>
      <c r="E16" s="13" t="s">
        <v>13</v>
      </c>
      <c r="F16" s="14" t="s">
        <v>14</v>
      </c>
      <c r="G16" s="13" t="s">
        <v>15</v>
      </c>
      <c r="H16" s="15" t="s">
        <v>16</v>
      </c>
      <c r="I16" s="13" t="s">
        <v>17</v>
      </c>
      <c r="J16" s="16" t="s">
        <v>18</v>
      </c>
    </row>
    <row r="17" spans="1:10" s="8" customFormat="1" x14ac:dyDescent="0.2">
      <c r="C17" s="13" t="s">
        <v>222</v>
      </c>
      <c r="D17" s="14" t="s">
        <v>19</v>
      </c>
      <c r="E17" s="13"/>
      <c r="F17" s="14" t="s">
        <v>19</v>
      </c>
      <c r="G17" s="13"/>
      <c r="H17" s="15" t="s">
        <v>19</v>
      </c>
      <c r="I17" s="13"/>
      <c r="J17" s="16"/>
    </row>
    <row r="18" spans="1:10" x14ac:dyDescent="0.2">
      <c r="A18" s="68">
        <v>44413</v>
      </c>
      <c r="B18" s="25" t="s">
        <v>215</v>
      </c>
      <c r="C18" s="25">
        <v>1</v>
      </c>
      <c r="D18" s="10">
        <v>0.16342993251290194</v>
      </c>
      <c r="F18" s="10">
        <v>12.437086092715234</v>
      </c>
      <c r="H18" s="11">
        <v>0.4882330097087379</v>
      </c>
    </row>
    <row r="19" spans="1:10" x14ac:dyDescent="0.2">
      <c r="A19" s="68">
        <v>44413</v>
      </c>
      <c r="B19" s="9" t="s">
        <v>217</v>
      </c>
      <c r="C19" s="9">
        <v>1</v>
      </c>
      <c r="D19" s="10">
        <v>0.12257244938467646</v>
      </c>
      <c r="F19" s="10">
        <v>12.18429979001777</v>
      </c>
      <c r="H19" s="11">
        <v>0.37232895488292406</v>
      </c>
    </row>
    <row r="20" spans="1:10" x14ac:dyDescent="0.2">
      <c r="A20" s="68">
        <v>44413</v>
      </c>
      <c r="B20" s="9" t="s">
        <v>218</v>
      </c>
      <c r="C20" s="9">
        <v>1</v>
      </c>
      <c r="D20" s="10">
        <v>6.0571218737594279</v>
      </c>
      <c r="F20" s="10">
        <v>21.102600549184302</v>
      </c>
      <c r="H20" s="11">
        <v>0.8974871501998859</v>
      </c>
    </row>
    <row r="21" spans="1:10" x14ac:dyDescent="0.2">
      <c r="A21" s="68">
        <v>44413</v>
      </c>
      <c r="B21" s="9" t="s">
        <v>219</v>
      </c>
      <c r="C21" s="9">
        <v>1</v>
      </c>
      <c r="D21" s="10">
        <v>0.20428741564112743</v>
      </c>
      <c r="F21" s="10">
        <v>17.856824422548861</v>
      </c>
      <c r="H21" s="11">
        <v>0.47079611650485442</v>
      </c>
    </row>
    <row r="22" spans="1:10" x14ac:dyDescent="0.2">
      <c r="A22" s="68">
        <v>44413</v>
      </c>
      <c r="B22" s="9" t="s">
        <v>220</v>
      </c>
      <c r="C22" s="9">
        <v>1</v>
      </c>
      <c r="D22" s="10">
        <v>0.16342993251290194</v>
      </c>
      <c r="F22" s="10">
        <v>24.944952350185758</v>
      </c>
      <c r="H22" s="11">
        <v>0.55285208452312973</v>
      </c>
    </row>
    <row r="23" spans="1:10" x14ac:dyDescent="0.2">
      <c r="A23" s="68">
        <v>44413</v>
      </c>
      <c r="B23" s="9" t="s">
        <v>221</v>
      </c>
      <c r="C23" s="9">
        <v>1</v>
      </c>
      <c r="D23" s="10">
        <v>0.22471615720524016</v>
      </c>
      <c r="F23" s="10">
        <v>24.843837829106771</v>
      </c>
      <c r="H23" s="11">
        <v>0.5261838949171902</v>
      </c>
    </row>
    <row r="24" spans="1:10" x14ac:dyDescent="0.2">
      <c r="A24" s="68">
        <v>44413</v>
      </c>
      <c r="B24" s="25" t="s">
        <v>215</v>
      </c>
      <c r="C24" s="9">
        <v>5</v>
      </c>
      <c r="D24" s="10">
        <v>4.5760381103612549</v>
      </c>
      <c r="F24" s="10">
        <v>17.320917460830238</v>
      </c>
      <c r="H24" s="11">
        <v>0.69029583095374081</v>
      </c>
    </row>
    <row r="25" spans="1:10" x14ac:dyDescent="0.2">
      <c r="A25" s="68">
        <v>44413</v>
      </c>
      <c r="B25" s="24" t="s">
        <v>217</v>
      </c>
      <c r="C25" s="9">
        <v>5</v>
      </c>
      <c r="D25" s="10">
        <v>2.0224454148471613</v>
      </c>
      <c r="F25" s="10">
        <v>18.9994185107414</v>
      </c>
      <c r="H25" s="11">
        <v>0.60926556253569386</v>
      </c>
    </row>
    <row r="26" spans="1:10" x14ac:dyDescent="0.2">
      <c r="A26" s="68">
        <v>44413</v>
      </c>
      <c r="B26" s="24" t="s">
        <v>218</v>
      </c>
      <c r="C26" s="9">
        <v>5</v>
      </c>
      <c r="D26" s="10">
        <v>12.155101230647082</v>
      </c>
      <c r="F26" s="10">
        <v>26.138103698917789</v>
      </c>
      <c r="H26" s="11">
        <v>1.2185311250713877</v>
      </c>
    </row>
    <row r="27" spans="1:10" x14ac:dyDescent="0.2">
      <c r="A27" s="68">
        <v>44413</v>
      </c>
      <c r="B27" s="24" t="s">
        <v>219</v>
      </c>
      <c r="C27" s="9">
        <v>5</v>
      </c>
      <c r="D27" s="10">
        <v>0.77629217943628426</v>
      </c>
      <c r="F27" s="10">
        <v>16.845679211759006</v>
      </c>
      <c r="H27" s="11">
        <v>0.47695031410622507</v>
      </c>
    </row>
    <row r="28" spans="1:10" x14ac:dyDescent="0.2">
      <c r="A28" s="68">
        <v>44413</v>
      </c>
      <c r="B28" s="24" t="s">
        <v>220</v>
      </c>
      <c r="C28" s="9">
        <v>5</v>
      </c>
      <c r="D28" s="10">
        <v>2.7476657403731637</v>
      </c>
      <c r="F28" s="10">
        <v>24.540494265869814</v>
      </c>
      <c r="H28" s="11">
        <v>0.65849914334665915</v>
      </c>
    </row>
    <row r="29" spans="1:10" x14ac:dyDescent="0.2">
      <c r="A29" s="68">
        <v>44413</v>
      </c>
      <c r="B29" s="24" t="s">
        <v>221</v>
      </c>
      <c r="C29" s="9">
        <v>5</v>
      </c>
      <c r="D29" s="10">
        <v>7.8242080190551802</v>
      </c>
      <c r="F29" s="10">
        <v>30.657922791148444</v>
      </c>
      <c r="H29" s="11">
        <v>1.0031342090234152</v>
      </c>
    </row>
    <row r="30" spans="1:10" x14ac:dyDescent="0.2">
      <c r="A30" s="68">
        <v>44421</v>
      </c>
      <c r="B30" s="25" t="s">
        <v>215</v>
      </c>
      <c r="C30" s="25">
        <v>1</v>
      </c>
      <c r="D30" s="10">
        <v>1.0827233028979755</v>
      </c>
      <c r="F30" s="10">
        <v>12.285414311096755</v>
      </c>
      <c r="H30" s="11">
        <v>0.52926099371787561</v>
      </c>
    </row>
    <row r="31" spans="1:10" x14ac:dyDescent="0.2">
      <c r="A31" s="68">
        <v>44421</v>
      </c>
      <c r="B31" s="24" t="s">
        <v>217</v>
      </c>
      <c r="C31" s="24">
        <v>1</v>
      </c>
      <c r="D31" s="10">
        <v>0.70479158396188957</v>
      </c>
      <c r="F31" s="10">
        <v>13.549345824584075</v>
      </c>
      <c r="H31" s="11">
        <v>0.44823072529982871</v>
      </c>
    </row>
    <row r="32" spans="1:10" x14ac:dyDescent="0.2">
      <c r="A32" s="68">
        <v>44421</v>
      </c>
      <c r="B32" s="24" t="s">
        <v>218</v>
      </c>
      <c r="C32" s="24">
        <v>1</v>
      </c>
      <c r="D32" s="10">
        <v>5.0356847955537907</v>
      </c>
      <c r="F32" s="10">
        <v>16.410886771119369</v>
      </c>
      <c r="H32" s="11">
        <v>0.8215853797829813</v>
      </c>
    </row>
    <row r="33" spans="1:8" x14ac:dyDescent="0.2">
      <c r="A33" s="68">
        <v>44421</v>
      </c>
      <c r="B33" s="24" t="s">
        <v>219</v>
      </c>
      <c r="C33" s="24">
        <v>1</v>
      </c>
      <c r="D33" s="10">
        <v>0.21450178642318379</v>
      </c>
      <c r="F33" s="10">
        <v>12.305637215312551</v>
      </c>
      <c r="H33" s="11">
        <v>0.40207424328954888</v>
      </c>
    </row>
    <row r="34" spans="1:8" x14ac:dyDescent="0.2">
      <c r="A34" s="68">
        <v>44421</v>
      </c>
      <c r="B34" s="24" t="s">
        <v>220</v>
      </c>
      <c r="C34" s="24">
        <v>1</v>
      </c>
      <c r="D34" s="10">
        <v>0.64350535926955144</v>
      </c>
      <c r="F34" s="10">
        <v>8.0386044257793579</v>
      </c>
      <c r="H34" s="11">
        <v>0.4882330097087379</v>
      </c>
    </row>
    <row r="35" spans="1:8" x14ac:dyDescent="0.2">
      <c r="A35" s="68">
        <v>44421</v>
      </c>
      <c r="B35" s="24" t="s">
        <v>221</v>
      </c>
      <c r="C35" s="24">
        <v>1</v>
      </c>
      <c r="D35" s="10">
        <v>0.90907899960301708</v>
      </c>
      <c r="F35" s="10">
        <v>12.558423518010015</v>
      </c>
      <c r="H35" s="11">
        <v>0.49438720731010855</v>
      </c>
    </row>
    <row r="36" spans="1:8" x14ac:dyDescent="0.2">
      <c r="A36" s="68">
        <v>44421</v>
      </c>
      <c r="B36" s="25" t="s">
        <v>215</v>
      </c>
      <c r="C36" s="24">
        <v>5</v>
      </c>
      <c r="D36" s="10">
        <v>8.3553552997221114</v>
      </c>
      <c r="F36" s="10">
        <v>19.585882732999519</v>
      </c>
      <c r="H36" s="11">
        <v>1.0667275842375787</v>
      </c>
    </row>
    <row r="37" spans="1:8" x14ac:dyDescent="0.2">
      <c r="A37" s="68">
        <v>44421</v>
      </c>
      <c r="B37" s="24" t="s">
        <v>217</v>
      </c>
      <c r="C37" s="24">
        <v>5</v>
      </c>
      <c r="D37" s="10">
        <v>3.8916752679634774</v>
      </c>
      <c r="F37" s="10">
        <v>15.419964464545309</v>
      </c>
      <c r="H37" s="11">
        <v>0.77953169617361517</v>
      </c>
    </row>
    <row r="38" spans="1:8" x14ac:dyDescent="0.2">
      <c r="A38" s="68">
        <v>44421</v>
      </c>
      <c r="B38" s="24" t="s">
        <v>218</v>
      </c>
      <c r="C38" s="24">
        <v>5</v>
      </c>
      <c r="D38" s="10">
        <v>6.9559865025803882</v>
      </c>
      <c r="F38" s="10">
        <v>18.726409303828138</v>
      </c>
      <c r="H38" s="11">
        <v>0.97441462021701886</v>
      </c>
    </row>
    <row r="39" spans="1:8" x14ac:dyDescent="0.2">
      <c r="A39" s="68">
        <v>44421</v>
      </c>
      <c r="B39" s="24" t="s">
        <v>219</v>
      </c>
      <c r="C39" s="24">
        <v>5</v>
      </c>
      <c r="D39" s="10">
        <v>8.2327828503374363</v>
      </c>
      <c r="F39" s="10">
        <v>21.173380713939594</v>
      </c>
      <c r="H39" s="11">
        <v>1.1446807538549402</v>
      </c>
    </row>
    <row r="40" spans="1:8" x14ac:dyDescent="0.2">
      <c r="A40" s="68">
        <v>44421</v>
      </c>
      <c r="B40" s="24" t="s">
        <v>220</v>
      </c>
      <c r="C40" s="24">
        <v>5</v>
      </c>
      <c r="D40" s="10">
        <v>3.5954585152838425</v>
      </c>
      <c r="F40" s="10">
        <v>14.499822322726539</v>
      </c>
      <c r="H40" s="11">
        <v>0.75286350656767564</v>
      </c>
    </row>
    <row r="41" spans="1:8" x14ac:dyDescent="0.2">
      <c r="A41" s="68">
        <v>44421</v>
      </c>
      <c r="B41" s="24" t="s">
        <v>221</v>
      </c>
      <c r="C41" s="24">
        <v>5</v>
      </c>
      <c r="D41" s="10">
        <v>6.6086978959904723</v>
      </c>
      <c r="F41" s="10">
        <v>18.109610725246327</v>
      </c>
      <c r="H41" s="11">
        <v>1.0195454026270703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5CD2-062A-2A42-A8F3-AF2BF2AC6E9F}">
  <dimension ref="A1:L15"/>
  <sheetViews>
    <sheetView workbookViewId="0">
      <selection activeCell="A2" sqref="A2:D13"/>
    </sheetView>
  </sheetViews>
  <sheetFormatPr baseColWidth="10" defaultRowHeight="15" x14ac:dyDescent="0.2"/>
  <cols>
    <col min="2" max="2" width="14.1640625" customWidth="1"/>
    <col min="3" max="3" width="14" customWidth="1"/>
  </cols>
  <sheetData>
    <row r="1" spans="1:12" x14ac:dyDescent="0.2">
      <c r="A1" s="13" t="s">
        <v>10</v>
      </c>
      <c r="B1" s="13" t="s">
        <v>235</v>
      </c>
      <c r="C1" s="14" t="s">
        <v>236</v>
      </c>
      <c r="D1" t="s">
        <v>243</v>
      </c>
    </row>
    <row r="2" spans="1:12" x14ac:dyDescent="0.2">
      <c r="A2" s="24" t="s">
        <v>239</v>
      </c>
      <c r="B2" s="24">
        <v>1</v>
      </c>
      <c r="C2">
        <v>5.5464033346566097</v>
      </c>
      <c r="D2">
        <v>4.4000000000000004</v>
      </c>
      <c r="F2" s="25"/>
      <c r="G2" s="24"/>
      <c r="H2" s="10"/>
      <c r="I2" s="70"/>
      <c r="J2" s="24"/>
      <c r="K2" s="10"/>
      <c r="L2" s="71"/>
    </row>
    <row r="3" spans="1:12" x14ac:dyDescent="0.2">
      <c r="A3" s="25" t="s">
        <v>238</v>
      </c>
      <c r="B3" s="25">
        <v>1</v>
      </c>
      <c r="C3">
        <v>0.62307661770543876</v>
      </c>
      <c r="D3">
        <v>5.0999999999999996</v>
      </c>
      <c r="F3" s="24"/>
      <c r="G3" s="24"/>
      <c r="H3" s="10"/>
      <c r="I3" s="70"/>
      <c r="J3" s="24"/>
      <c r="K3" s="10"/>
      <c r="L3" s="71"/>
    </row>
    <row r="4" spans="1:12" x14ac:dyDescent="0.2">
      <c r="A4" s="24" t="s">
        <v>237</v>
      </c>
      <c r="B4" s="24">
        <v>1</v>
      </c>
      <c r="C4">
        <v>0.41368201667328303</v>
      </c>
      <c r="D4">
        <v>7.7</v>
      </c>
      <c r="F4" s="24"/>
      <c r="G4" s="24"/>
      <c r="H4" s="10"/>
      <c r="I4" s="70"/>
      <c r="J4" s="24"/>
      <c r="K4" s="10"/>
      <c r="L4" s="71"/>
    </row>
    <row r="5" spans="1:12" x14ac:dyDescent="0.2">
      <c r="A5" s="24" t="s">
        <v>240</v>
      </c>
      <c r="B5" s="24">
        <v>1</v>
      </c>
      <c r="C5">
        <v>0.20939460103215563</v>
      </c>
      <c r="D5">
        <v>8.6</v>
      </c>
      <c r="F5" s="24"/>
      <c r="G5" s="24"/>
      <c r="H5" s="10"/>
      <c r="I5" s="70"/>
      <c r="J5" s="24"/>
      <c r="K5" s="10"/>
      <c r="L5" s="71"/>
    </row>
    <row r="6" spans="1:12" x14ac:dyDescent="0.2">
      <c r="A6" s="24" t="s">
        <v>241</v>
      </c>
      <c r="B6" s="24">
        <v>1</v>
      </c>
      <c r="C6">
        <v>0.40346764589122669</v>
      </c>
      <c r="D6">
        <v>11.8</v>
      </c>
      <c r="F6" s="24"/>
      <c r="G6" s="24"/>
      <c r="H6" s="10"/>
      <c r="I6" s="70"/>
      <c r="J6" s="24"/>
      <c r="K6" s="10"/>
      <c r="L6" s="71"/>
    </row>
    <row r="7" spans="1:12" x14ac:dyDescent="0.2">
      <c r="A7" s="24" t="s">
        <v>242</v>
      </c>
      <c r="B7" s="24">
        <v>1</v>
      </c>
      <c r="C7">
        <v>0.56689757840412858</v>
      </c>
      <c r="D7">
        <v>15.4</v>
      </c>
      <c r="F7" s="24"/>
      <c r="G7" s="24"/>
      <c r="H7" s="10"/>
      <c r="I7" s="24"/>
      <c r="J7" s="24"/>
      <c r="K7" s="10"/>
      <c r="L7" s="71"/>
    </row>
    <row r="8" spans="1:12" x14ac:dyDescent="0.2">
      <c r="A8" s="70" t="s">
        <v>239</v>
      </c>
      <c r="B8" s="24">
        <v>5</v>
      </c>
      <c r="C8">
        <v>9.5555438666137356</v>
      </c>
      <c r="D8">
        <v>4.4000000000000004</v>
      </c>
      <c r="L8" s="71"/>
    </row>
    <row r="9" spans="1:12" x14ac:dyDescent="0.2">
      <c r="A9" s="70" t="s">
        <v>238</v>
      </c>
      <c r="B9" s="24">
        <v>5</v>
      </c>
      <c r="C9">
        <v>6.4656967050416831</v>
      </c>
      <c r="D9">
        <v>5.0999999999999996</v>
      </c>
      <c r="L9" s="71"/>
    </row>
    <row r="10" spans="1:12" x14ac:dyDescent="0.2">
      <c r="A10" s="70" t="s">
        <v>237</v>
      </c>
      <c r="B10" s="24">
        <v>5</v>
      </c>
      <c r="C10">
        <v>2.9570603414053194</v>
      </c>
      <c r="D10">
        <v>7.7</v>
      </c>
      <c r="F10" s="25"/>
      <c r="G10" s="25"/>
      <c r="H10" s="10"/>
      <c r="I10" s="25"/>
      <c r="J10" s="25"/>
      <c r="K10" s="10"/>
      <c r="L10" s="71"/>
    </row>
    <row r="11" spans="1:12" x14ac:dyDescent="0.2">
      <c r="A11" s="70" t="s">
        <v>240</v>
      </c>
      <c r="B11" s="24">
        <v>5</v>
      </c>
      <c r="C11">
        <v>4.5045375148868603</v>
      </c>
      <c r="D11">
        <v>8.6</v>
      </c>
      <c r="F11" s="24"/>
      <c r="G11" s="24"/>
      <c r="H11" s="10"/>
      <c r="I11" s="24"/>
      <c r="J11" s="24"/>
      <c r="K11" s="10"/>
      <c r="L11" s="71"/>
    </row>
    <row r="12" spans="1:12" x14ac:dyDescent="0.2">
      <c r="A12" s="70" t="s">
        <v>241</v>
      </c>
      <c r="B12" s="24">
        <v>5</v>
      </c>
      <c r="C12">
        <v>3.1715621278285031</v>
      </c>
      <c r="D12">
        <v>11.8</v>
      </c>
      <c r="F12" s="24"/>
      <c r="G12" s="24"/>
      <c r="H12" s="10"/>
      <c r="I12" s="24"/>
      <c r="J12" s="24"/>
      <c r="K12" s="10"/>
      <c r="L12" s="71"/>
    </row>
    <row r="13" spans="1:12" x14ac:dyDescent="0.2">
      <c r="A13" s="24" t="s">
        <v>242</v>
      </c>
      <c r="B13" s="24">
        <v>5</v>
      </c>
      <c r="C13">
        <v>7.2164529575228258</v>
      </c>
      <c r="D13">
        <v>15.4</v>
      </c>
      <c r="F13" s="24"/>
      <c r="G13" s="24"/>
      <c r="H13" s="10"/>
      <c r="I13" s="24"/>
      <c r="J13" s="24"/>
      <c r="K13" s="10"/>
      <c r="L13" s="71"/>
    </row>
    <row r="14" spans="1:12" x14ac:dyDescent="0.2">
      <c r="F14" s="24"/>
      <c r="G14" s="24"/>
      <c r="H14" s="10"/>
      <c r="I14" s="24"/>
      <c r="J14" s="24"/>
      <c r="K14" s="10"/>
      <c r="L14" s="71"/>
    </row>
    <row r="15" spans="1:12" x14ac:dyDescent="0.2">
      <c r="F15" s="24"/>
      <c r="G15" s="24"/>
      <c r="H15" s="10"/>
      <c r="I15" s="24"/>
      <c r="J15" s="24"/>
      <c r="K15" s="10"/>
      <c r="L15" s="71"/>
    </row>
  </sheetData>
  <sortState xmlns:xlrd2="http://schemas.microsoft.com/office/spreadsheetml/2017/richdata2" ref="A2:D16">
    <sortCondition ref="B2:B16"/>
    <sortCondition ref="D2:D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CFD0-72BD-E04A-9E16-7C6A06A5D06D}">
  <dimension ref="A1:J25"/>
  <sheetViews>
    <sheetView tabSelected="1" topLeftCell="A8" workbookViewId="0">
      <selection activeCell="F13" sqref="F13"/>
    </sheetView>
  </sheetViews>
  <sheetFormatPr baseColWidth="10" defaultRowHeight="15" x14ac:dyDescent="0.2"/>
  <sheetData>
    <row r="1" spans="1:10" x14ac:dyDescent="0.2">
      <c r="A1" s="13" t="s">
        <v>10</v>
      </c>
      <c r="B1" s="13" t="s">
        <v>235</v>
      </c>
      <c r="C1" s="14" t="s">
        <v>236</v>
      </c>
      <c r="D1" t="s">
        <v>243</v>
      </c>
    </row>
    <row r="2" spans="1:10" x14ac:dyDescent="0.2">
      <c r="A2" s="25" t="s">
        <v>215</v>
      </c>
      <c r="B2" s="25">
        <v>1</v>
      </c>
      <c r="C2" s="10">
        <v>0.16342993251290194</v>
      </c>
      <c r="D2">
        <v>5.0999999999999996</v>
      </c>
    </row>
    <row r="3" spans="1:10" x14ac:dyDescent="0.2">
      <c r="A3" s="24" t="s">
        <v>217</v>
      </c>
      <c r="B3" s="24">
        <v>1</v>
      </c>
      <c r="C3" s="10">
        <v>0.12257244938467646</v>
      </c>
      <c r="D3">
        <v>7.7</v>
      </c>
      <c r="I3" s="24"/>
      <c r="J3" s="24"/>
    </row>
    <row r="4" spans="1:10" x14ac:dyDescent="0.2">
      <c r="A4" s="24" t="s">
        <v>218</v>
      </c>
      <c r="B4" s="24">
        <v>1</v>
      </c>
      <c r="C4" s="10">
        <v>6.0571218737594279</v>
      </c>
      <c r="D4">
        <v>4.4000000000000004</v>
      </c>
      <c r="I4" s="25"/>
      <c r="J4" s="25"/>
    </row>
    <row r="5" spans="1:10" x14ac:dyDescent="0.2">
      <c r="A5" s="24" t="s">
        <v>219</v>
      </c>
      <c r="B5" s="24">
        <v>1</v>
      </c>
      <c r="C5" s="10">
        <v>0.20428741564112743</v>
      </c>
      <c r="D5">
        <v>8.6</v>
      </c>
      <c r="I5" s="24"/>
      <c r="J5" s="24"/>
    </row>
    <row r="6" spans="1:10" x14ac:dyDescent="0.2">
      <c r="A6" s="24" t="s">
        <v>220</v>
      </c>
      <c r="B6" s="24">
        <v>1</v>
      </c>
      <c r="C6" s="10">
        <v>0.16342993251290194</v>
      </c>
      <c r="D6">
        <v>11.8</v>
      </c>
      <c r="I6" s="24"/>
      <c r="J6" s="24"/>
    </row>
    <row r="7" spans="1:10" x14ac:dyDescent="0.2">
      <c r="A7" s="24" t="s">
        <v>221</v>
      </c>
      <c r="B7" s="24">
        <v>1</v>
      </c>
      <c r="C7" s="10">
        <v>0.22471615720524016</v>
      </c>
      <c r="D7">
        <v>15.4</v>
      </c>
      <c r="I7" s="24"/>
      <c r="J7" s="24"/>
    </row>
    <row r="8" spans="1:10" x14ac:dyDescent="0.2">
      <c r="A8" s="25" t="s">
        <v>215</v>
      </c>
      <c r="B8" s="24">
        <v>5</v>
      </c>
      <c r="C8" s="10">
        <v>4.5760381103612549</v>
      </c>
      <c r="D8">
        <v>5.0999999999999996</v>
      </c>
      <c r="I8" s="24"/>
      <c r="J8" s="24"/>
    </row>
    <row r="9" spans="1:10" x14ac:dyDescent="0.2">
      <c r="A9" s="24" t="s">
        <v>217</v>
      </c>
      <c r="B9" s="24">
        <v>5</v>
      </c>
      <c r="C9" s="10">
        <v>2.0224454148471613</v>
      </c>
      <c r="D9">
        <v>7.7</v>
      </c>
      <c r="I9" s="70"/>
      <c r="J9" s="24"/>
    </row>
    <row r="10" spans="1:10" x14ac:dyDescent="0.2">
      <c r="A10" s="24" t="s">
        <v>218</v>
      </c>
      <c r="B10" s="24">
        <v>5</v>
      </c>
      <c r="C10" s="10">
        <v>12.155101230647082</v>
      </c>
      <c r="D10">
        <v>4.4000000000000004</v>
      </c>
      <c r="I10" s="70"/>
      <c r="J10" s="24"/>
    </row>
    <row r="11" spans="1:10" x14ac:dyDescent="0.2">
      <c r="A11" s="24" t="s">
        <v>219</v>
      </c>
      <c r="B11" s="24">
        <v>5</v>
      </c>
      <c r="C11" s="10">
        <v>0.77629217943628426</v>
      </c>
      <c r="D11">
        <v>8.6</v>
      </c>
      <c r="I11" s="70"/>
      <c r="J11" s="24"/>
    </row>
    <row r="12" spans="1:10" x14ac:dyDescent="0.2">
      <c r="A12" s="24" t="s">
        <v>220</v>
      </c>
      <c r="B12" s="24">
        <v>5</v>
      </c>
      <c r="C12" s="10">
        <v>2.7476657403731637</v>
      </c>
      <c r="D12">
        <v>11.8</v>
      </c>
      <c r="I12" s="70"/>
      <c r="J12" s="24"/>
    </row>
    <row r="13" spans="1:10" x14ac:dyDescent="0.2">
      <c r="A13" s="24" t="s">
        <v>221</v>
      </c>
      <c r="B13" s="24">
        <v>5</v>
      </c>
      <c r="C13" s="10">
        <v>7.8242080190551802</v>
      </c>
      <c r="D13">
        <v>15.4</v>
      </c>
      <c r="I13" s="70"/>
      <c r="J13" s="24"/>
    </row>
    <row r="14" spans="1:10" x14ac:dyDescent="0.2">
      <c r="A14" s="25" t="s">
        <v>215</v>
      </c>
      <c r="B14" s="25">
        <v>1</v>
      </c>
      <c r="C14" s="10">
        <v>1.0827233028979755</v>
      </c>
      <c r="D14">
        <v>5.0999999999999996</v>
      </c>
      <c r="I14" s="24"/>
      <c r="J14" s="24"/>
    </row>
    <row r="15" spans="1:10" x14ac:dyDescent="0.2">
      <c r="A15" s="24" t="s">
        <v>217</v>
      </c>
      <c r="B15" s="24">
        <v>1</v>
      </c>
      <c r="C15" s="10">
        <v>0.70479158396188957</v>
      </c>
      <c r="D15">
        <v>7.7</v>
      </c>
    </row>
    <row r="16" spans="1:10" x14ac:dyDescent="0.2">
      <c r="A16" s="24" t="s">
        <v>218</v>
      </c>
      <c r="B16" s="24">
        <v>1</v>
      </c>
      <c r="C16" s="10">
        <v>5.0356847955537907</v>
      </c>
      <c r="D16">
        <v>4.4000000000000004</v>
      </c>
    </row>
    <row r="17" spans="1:4" x14ac:dyDescent="0.2">
      <c r="A17" s="24" t="s">
        <v>219</v>
      </c>
      <c r="B17" s="24">
        <v>1</v>
      </c>
      <c r="C17" s="10">
        <v>0.21450178642318379</v>
      </c>
      <c r="D17">
        <v>8.6</v>
      </c>
    </row>
    <row r="18" spans="1:4" x14ac:dyDescent="0.2">
      <c r="A18" s="24" t="s">
        <v>220</v>
      </c>
      <c r="B18" s="24">
        <v>1</v>
      </c>
      <c r="C18" s="10">
        <v>0.64350535926955144</v>
      </c>
      <c r="D18">
        <v>11.8</v>
      </c>
    </row>
    <row r="19" spans="1:4" x14ac:dyDescent="0.2">
      <c r="A19" s="24" t="s">
        <v>221</v>
      </c>
      <c r="B19" s="24">
        <v>1</v>
      </c>
      <c r="C19" s="10">
        <v>0.90907899960301708</v>
      </c>
      <c r="D19">
        <v>15.4</v>
      </c>
    </row>
    <row r="20" spans="1:4" x14ac:dyDescent="0.2">
      <c r="A20" s="25" t="s">
        <v>215</v>
      </c>
      <c r="B20" s="24">
        <v>5</v>
      </c>
      <c r="C20" s="10">
        <v>8.3553552997221114</v>
      </c>
      <c r="D20">
        <v>5.0999999999999996</v>
      </c>
    </row>
    <row r="21" spans="1:4" x14ac:dyDescent="0.2">
      <c r="A21" s="24" t="s">
        <v>217</v>
      </c>
      <c r="B21" s="24">
        <v>5</v>
      </c>
      <c r="C21" s="10">
        <v>3.8916752679634774</v>
      </c>
      <c r="D21">
        <v>7.7</v>
      </c>
    </row>
    <row r="22" spans="1:4" x14ac:dyDescent="0.2">
      <c r="A22" s="24" t="s">
        <v>218</v>
      </c>
      <c r="B22" s="24">
        <v>5</v>
      </c>
      <c r="C22" s="10">
        <v>6.9559865025803882</v>
      </c>
      <c r="D22">
        <v>4.4000000000000004</v>
      </c>
    </row>
    <row r="23" spans="1:4" x14ac:dyDescent="0.2">
      <c r="A23" s="24" t="s">
        <v>219</v>
      </c>
      <c r="B23" s="24">
        <v>5</v>
      </c>
      <c r="C23" s="10">
        <v>8.2327828503374363</v>
      </c>
      <c r="D23">
        <v>8.6</v>
      </c>
    </row>
    <row r="24" spans="1:4" x14ac:dyDescent="0.2">
      <c r="A24" s="24" t="s">
        <v>220</v>
      </c>
      <c r="B24" s="24">
        <v>5</v>
      </c>
      <c r="C24" s="10">
        <v>3.5954585152838425</v>
      </c>
      <c r="D24">
        <v>11.8</v>
      </c>
    </row>
    <row r="25" spans="1:4" x14ac:dyDescent="0.2">
      <c r="A25" s="24" t="s">
        <v>221</v>
      </c>
      <c r="B25" s="24">
        <v>5</v>
      </c>
      <c r="C25" s="10">
        <v>6.6086978959904723</v>
      </c>
      <c r="D25"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0D6F-635D-4DD5-BC4E-63478ED55B9B}">
  <dimension ref="A1:AK26"/>
  <sheetViews>
    <sheetView workbookViewId="0">
      <selection activeCell="E13" sqref="E13"/>
    </sheetView>
  </sheetViews>
  <sheetFormatPr baseColWidth="10" defaultColWidth="8.83203125" defaultRowHeight="15" x14ac:dyDescent="0.2"/>
  <cols>
    <col min="1" max="24" width="9.83203125" style="43" customWidth="1"/>
    <col min="25" max="25" width="12.6640625" style="43" customWidth="1"/>
    <col min="26" max="26" width="9.83203125" style="43" customWidth="1"/>
    <col min="27" max="27" width="12.6640625" style="43" customWidth="1"/>
    <col min="28" max="28" width="9.83203125" style="43" customWidth="1"/>
    <col min="29" max="29" width="12.6640625" style="43" customWidth="1"/>
    <col min="30" max="32" width="13.1640625" style="43" customWidth="1"/>
    <col min="33" max="16384" width="8.83203125" style="43"/>
  </cols>
  <sheetData>
    <row r="1" spans="1:37" x14ac:dyDescent="0.2">
      <c r="A1" s="42" t="s">
        <v>234</v>
      </c>
    </row>
    <row r="2" spans="1:37" x14ac:dyDescent="0.2">
      <c r="A2" s="42" t="s">
        <v>90</v>
      </c>
    </row>
    <row r="3" spans="1:37" ht="16" thickBot="1" x14ac:dyDescent="0.25">
      <c r="A3" s="42" t="s">
        <v>60</v>
      </c>
      <c r="B3" s="42"/>
    </row>
    <row r="4" spans="1:37" s="42" customFormat="1" ht="16" thickBot="1" x14ac:dyDescent="0.25">
      <c r="A4" s="75" t="s">
        <v>61</v>
      </c>
      <c r="B4" s="76"/>
      <c r="C4" s="76"/>
      <c r="D4" s="76"/>
      <c r="E4" s="77"/>
      <c r="F4" s="72" t="s">
        <v>64</v>
      </c>
      <c r="G4" s="73"/>
      <c r="H4" s="73"/>
      <c r="I4" s="73"/>
      <c r="J4" s="74"/>
      <c r="K4" s="78" t="s">
        <v>63</v>
      </c>
      <c r="L4" s="79"/>
      <c r="M4" s="79"/>
      <c r="N4" s="79"/>
      <c r="O4" s="80"/>
      <c r="P4" s="81" t="s">
        <v>62</v>
      </c>
      <c r="Q4" s="82"/>
      <c r="R4" s="82"/>
      <c r="S4" s="82"/>
      <c r="T4" s="82"/>
      <c r="U4" s="83" t="s">
        <v>65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/>
      <c r="AG4" s="72" t="s">
        <v>97</v>
      </c>
      <c r="AH4" s="73"/>
      <c r="AI4" s="73"/>
      <c r="AJ4" s="73"/>
      <c r="AK4" s="74"/>
    </row>
    <row r="5" spans="1:37" s="53" customFormat="1" ht="66" thickTop="1" thickBot="1" x14ac:dyDescent="0.25">
      <c r="A5" s="44" t="s">
        <v>66</v>
      </c>
      <c r="B5" s="45" t="s">
        <v>88</v>
      </c>
      <c r="C5" s="45" t="s">
        <v>20</v>
      </c>
      <c r="D5" s="45" t="s">
        <v>67</v>
      </c>
      <c r="E5" s="46" t="s">
        <v>21</v>
      </c>
      <c r="F5" s="47" t="s">
        <v>66</v>
      </c>
      <c r="G5" s="48" t="s">
        <v>88</v>
      </c>
      <c r="H5" s="48" t="s">
        <v>20</v>
      </c>
      <c r="I5" s="48" t="s">
        <v>67</v>
      </c>
      <c r="J5" s="49" t="s">
        <v>21</v>
      </c>
      <c r="K5" s="44" t="s">
        <v>66</v>
      </c>
      <c r="L5" s="45" t="s">
        <v>88</v>
      </c>
      <c r="M5" s="45" t="s">
        <v>20</v>
      </c>
      <c r="N5" s="45" t="s">
        <v>67</v>
      </c>
      <c r="O5" s="46" t="s">
        <v>21</v>
      </c>
      <c r="P5" s="44" t="s">
        <v>66</v>
      </c>
      <c r="Q5" s="45" t="s">
        <v>88</v>
      </c>
      <c r="R5" s="45" t="s">
        <v>20</v>
      </c>
      <c r="S5" s="45" t="s">
        <v>67</v>
      </c>
      <c r="T5" s="45" t="s">
        <v>21</v>
      </c>
      <c r="U5" s="44" t="s">
        <v>66</v>
      </c>
      <c r="V5" s="45" t="s">
        <v>89</v>
      </c>
      <c r="W5" s="45" t="s">
        <v>88</v>
      </c>
      <c r="X5" s="45" t="s">
        <v>91</v>
      </c>
      <c r="Y5" s="45" t="s">
        <v>101</v>
      </c>
      <c r="Z5" s="45" t="s">
        <v>92</v>
      </c>
      <c r="AA5" s="45" t="s">
        <v>102</v>
      </c>
      <c r="AB5" s="45" t="s">
        <v>93</v>
      </c>
      <c r="AC5" s="45" t="s">
        <v>103</v>
      </c>
      <c r="AD5" s="50" t="s">
        <v>94</v>
      </c>
      <c r="AE5" s="50" t="s">
        <v>95</v>
      </c>
      <c r="AF5" s="51" t="s">
        <v>96</v>
      </c>
      <c r="AG5" s="52" t="s">
        <v>66</v>
      </c>
      <c r="AH5" s="50" t="s">
        <v>88</v>
      </c>
      <c r="AI5" s="50" t="s">
        <v>98</v>
      </c>
      <c r="AJ5" s="50" t="s">
        <v>99</v>
      </c>
      <c r="AK5" s="51" t="s">
        <v>100</v>
      </c>
    </row>
    <row r="6" spans="1:37" ht="17" thickTop="1" thickBot="1" x14ac:dyDescent="0.25">
      <c r="A6" s="54" t="s">
        <v>224</v>
      </c>
      <c r="B6" s="55">
        <v>19</v>
      </c>
      <c r="C6" s="55">
        <v>25.44</v>
      </c>
      <c r="D6" s="55">
        <v>62.08</v>
      </c>
      <c r="E6" s="56">
        <v>1.756</v>
      </c>
      <c r="F6" s="57"/>
      <c r="G6" s="58" t="s">
        <v>22</v>
      </c>
      <c r="H6" s="59" t="e">
        <v>#DIV/0!</v>
      </c>
      <c r="I6" s="59" t="e">
        <v>#DIV/0!</v>
      </c>
      <c r="J6" s="60" t="e">
        <v>#DIV/0!</v>
      </c>
      <c r="K6" s="61" t="s">
        <v>224</v>
      </c>
      <c r="L6" s="62">
        <v>12</v>
      </c>
      <c r="M6" s="62">
        <v>20.238101415094341</v>
      </c>
      <c r="N6" s="62">
        <v>30.13028350515464</v>
      </c>
      <c r="O6" s="63">
        <v>2.1222665148063782</v>
      </c>
      <c r="P6" s="61" t="s">
        <v>224</v>
      </c>
      <c r="Q6" s="62">
        <v>11</v>
      </c>
      <c r="R6" s="62">
        <v>13.13807783018868</v>
      </c>
      <c r="S6" s="62">
        <v>15.26681701030928</v>
      </c>
      <c r="T6" s="63">
        <v>1.2641548974943053</v>
      </c>
      <c r="U6" s="61" t="s">
        <v>224</v>
      </c>
      <c r="V6" s="62" t="s">
        <v>131</v>
      </c>
      <c r="W6" s="62">
        <v>4</v>
      </c>
      <c r="X6" s="62">
        <v>-1E-4</v>
      </c>
      <c r="Y6" s="62">
        <v>0.03</v>
      </c>
      <c r="Z6" s="62">
        <v>-1E-4</v>
      </c>
      <c r="AA6" s="62">
        <v>-0.04</v>
      </c>
      <c r="AB6" s="62">
        <v>-6.0000000000000002E-5</v>
      </c>
      <c r="AC6" s="62">
        <v>3.0000000000000001E-3</v>
      </c>
      <c r="AD6" s="62"/>
      <c r="AE6" s="62"/>
      <c r="AF6" s="63"/>
      <c r="AG6" s="61" t="s">
        <v>224</v>
      </c>
      <c r="AH6" s="62">
        <v>9</v>
      </c>
      <c r="AI6" s="62">
        <v>4.0455974842767292E-2</v>
      </c>
      <c r="AJ6" s="62">
        <v>-3.0251288659793815E-2</v>
      </c>
      <c r="AK6" s="63">
        <v>1.4318906605922551E-2</v>
      </c>
    </row>
    <row r="7" spans="1:37" ht="16" thickTop="1" x14ac:dyDescent="0.2">
      <c r="B7" s="42" t="s">
        <v>22</v>
      </c>
      <c r="C7" s="43">
        <v>25.44</v>
      </c>
      <c r="D7" s="43">
        <v>62.08</v>
      </c>
      <c r="E7" s="43">
        <v>1.756</v>
      </c>
      <c r="G7" s="42" t="s">
        <v>225</v>
      </c>
      <c r="H7" s="43" t="e">
        <v>#DIV/0!</v>
      </c>
      <c r="I7" s="43" t="e">
        <v>#DIV/0!</v>
      </c>
      <c r="J7" s="43" t="e">
        <v>#DIV/0!</v>
      </c>
      <c r="K7" s="64" t="s">
        <v>224</v>
      </c>
      <c r="L7" s="43">
        <v>62</v>
      </c>
      <c r="M7" s="43">
        <v>20.295954743946012</v>
      </c>
      <c r="N7" s="43">
        <v>30.34446777580359</v>
      </c>
      <c r="O7" s="65">
        <v>2.1016584808680756</v>
      </c>
      <c r="P7" s="64" t="s">
        <v>224</v>
      </c>
      <c r="Q7" s="43">
        <v>61</v>
      </c>
      <c r="R7" s="43">
        <v>13.299110758237395</v>
      </c>
      <c r="S7" s="43">
        <v>15.450298820869003</v>
      </c>
      <c r="T7" s="65">
        <v>1.2800731010850943</v>
      </c>
      <c r="U7" s="64" t="s">
        <v>224</v>
      </c>
      <c r="V7" s="43" t="s">
        <v>134</v>
      </c>
      <c r="W7" s="43">
        <v>5</v>
      </c>
      <c r="X7" s="43">
        <v>0.23960000000000001</v>
      </c>
      <c r="Y7" s="43">
        <v>9.9</v>
      </c>
      <c r="Z7" s="43">
        <v>5.6800000000000003E-2</v>
      </c>
      <c r="AA7" s="43">
        <v>15.03</v>
      </c>
      <c r="AB7" s="43">
        <v>8.5699999999999995E-3</v>
      </c>
      <c r="AC7" s="43">
        <v>0.98</v>
      </c>
      <c r="AF7" s="65"/>
      <c r="AG7" s="64" t="s">
        <v>224</v>
      </c>
      <c r="AH7" s="43">
        <v>13</v>
      </c>
      <c r="AI7" s="43">
        <v>3.0341981132075469E-2</v>
      </c>
      <c r="AJ7" s="43">
        <v>-3.0251288659793815E-2</v>
      </c>
      <c r="AK7" s="65">
        <v>1.9432801822323462E-2</v>
      </c>
    </row>
    <row r="8" spans="1:37" ht="16" thickBot="1" x14ac:dyDescent="0.25">
      <c r="B8" s="42" t="s">
        <v>225</v>
      </c>
      <c r="C8" s="43" t="e">
        <v>#DIV/0!</v>
      </c>
      <c r="D8" s="43" t="e">
        <v>#DIV/0!</v>
      </c>
      <c r="E8" s="43" t="e">
        <v>#DIV/0!</v>
      </c>
      <c r="K8" s="57" t="s">
        <v>224</v>
      </c>
      <c r="L8" s="59">
        <v>105</v>
      </c>
      <c r="M8" s="59">
        <v>20.530885271933307</v>
      </c>
      <c r="N8" s="59">
        <v>30.425359392666778</v>
      </c>
      <c r="O8" s="60">
        <v>2.0924271844660196</v>
      </c>
      <c r="P8" s="57" t="s">
        <v>224</v>
      </c>
      <c r="Q8" s="59">
        <v>104</v>
      </c>
      <c r="R8" s="59">
        <v>13.442111949186184</v>
      </c>
      <c r="S8" s="59">
        <v>15.379518656113715</v>
      </c>
      <c r="T8" s="60">
        <v>1.2698161050828098</v>
      </c>
      <c r="U8" s="64" t="s">
        <v>224</v>
      </c>
      <c r="V8" s="43" t="s">
        <v>136</v>
      </c>
      <c r="W8" s="43">
        <v>6</v>
      </c>
      <c r="X8" s="43">
        <v>0.47970000000000002</v>
      </c>
      <c r="Y8" s="43">
        <v>20.010000000000002</v>
      </c>
      <c r="Z8" s="43">
        <v>0.1133</v>
      </c>
      <c r="AA8" s="43">
        <v>30.05</v>
      </c>
      <c r="AB8" s="43">
        <v>1.7330000000000002E-2</v>
      </c>
      <c r="AC8" s="43">
        <v>1.972</v>
      </c>
      <c r="AF8" s="65"/>
      <c r="AG8" s="64" t="s">
        <v>224</v>
      </c>
      <c r="AH8" s="43">
        <v>17</v>
      </c>
      <c r="AI8" s="43">
        <v>4.0455974842767292E-2</v>
      </c>
      <c r="AJ8" s="43">
        <v>-3.0251288659793815E-2</v>
      </c>
      <c r="AK8" s="65">
        <v>1.8410022779043279E-2</v>
      </c>
    </row>
    <row r="9" spans="1:37" ht="16" thickTop="1" x14ac:dyDescent="0.2">
      <c r="L9" s="42" t="s">
        <v>22</v>
      </c>
      <c r="M9" s="43">
        <v>20.354980476991219</v>
      </c>
      <c r="N9" s="43">
        <v>30.300036891208336</v>
      </c>
      <c r="O9" s="43">
        <v>2.105450726713491</v>
      </c>
      <c r="Q9" s="42" t="s">
        <v>22</v>
      </c>
      <c r="R9" s="43">
        <v>13.293100179204087</v>
      </c>
      <c r="S9" s="43">
        <v>15.365544829097333</v>
      </c>
      <c r="T9" s="43">
        <v>1.2713480345540698</v>
      </c>
      <c r="U9" s="64" t="s">
        <v>224</v>
      </c>
      <c r="V9" s="43" t="s">
        <v>138</v>
      </c>
      <c r="W9" s="43">
        <v>7</v>
      </c>
      <c r="X9" s="43">
        <v>0.71179999999999999</v>
      </c>
      <c r="Y9" s="43">
        <v>30</v>
      </c>
      <c r="Z9" s="43">
        <v>0.22520000000000001</v>
      </c>
      <c r="AA9" s="43">
        <v>59.9</v>
      </c>
      <c r="AB9" s="43">
        <v>2.751E-2</v>
      </c>
      <c r="AC9" s="43">
        <v>3.125</v>
      </c>
      <c r="AF9" s="65"/>
      <c r="AG9" s="64" t="s">
        <v>224</v>
      </c>
      <c r="AH9" s="43">
        <v>20</v>
      </c>
      <c r="AI9" s="43">
        <v>4.0455974842767292E-2</v>
      </c>
      <c r="AJ9" s="43">
        <v>-2.0167525773195877E-2</v>
      </c>
      <c r="AK9" s="65">
        <v>7.1594533029612755E-3</v>
      </c>
    </row>
    <row r="10" spans="1:37" x14ac:dyDescent="0.2">
      <c r="L10" s="42" t="s">
        <v>225</v>
      </c>
      <c r="M10" s="43">
        <v>0.15506006764321401</v>
      </c>
      <c r="N10" s="43">
        <v>0.15247302212918346</v>
      </c>
      <c r="O10" s="43">
        <v>1.5276853576712528E-2</v>
      </c>
      <c r="Q10" s="42" t="s">
        <v>225</v>
      </c>
      <c r="R10" s="43">
        <v>0.15210615264966759</v>
      </c>
      <c r="S10" s="43">
        <v>9.2535639527056526E-2</v>
      </c>
      <c r="T10" s="43">
        <v>8.0689161179267471E-3</v>
      </c>
      <c r="U10" s="64" t="s">
        <v>224</v>
      </c>
      <c r="V10" s="43" t="s">
        <v>140</v>
      </c>
      <c r="W10" s="43">
        <v>8</v>
      </c>
      <c r="X10" s="43">
        <v>0.93769999999999998</v>
      </c>
      <c r="Y10" s="43">
        <v>39.950000000000003</v>
      </c>
      <c r="Z10" s="43">
        <v>0.33739999999999998</v>
      </c>
      <c r="AA10" s="43">
        <v>90.01</v>
      </c>
      <c r="AB10" s="43">
        <v>3.474E-2</v>
      </c>
      <c r="AC10" s="43">
        <v>3.944</v>
      </c>
      <c r="AD10" s="43">
        <v>2.4541411647501496E-2</v>
      </c>
      <c r="AE10" s="43">
        <v>3.7797775550305847E-3</v>
      </c>
      <c r="AF10" s="65">
        <v>8.8301649218369485E-3</v>
      </c>
      <c r="AG10" s="64" t="s">
        <v>224</v>
      </c>
      <c r="AH10" s="43">
        <v>24</v>
      </c>
      <c r="AK10" s="65"/>
    </row>
    <row r="11" spans="1:37" x14ac:dyDescent="0.2">
      <c r="L11" s="42" t="s">
        <v>226</v>
      </c>
      <c r="M11" s="43">
        <f>M10/M9*100</f>
        <v>0.76177949577741033</v>
      </c>
      <c r="N11" s="43">
        <f t="shared" ref="N11:O11" si="0">N10/N9*100</f>
        <v>0.50321068148080061</v>
      </c>
      <c r="O11" s="43">
        <f t="shared" si="0"/>
        <v>0.72558589868113288</v>
      </c>
      <c r="Q11" s="42" t="s">
        <v>226</v>
      </c>
      <c r="R11" s="43">
        <f>R10/R9*100</f>
        <v>1.1442489005508631</v>
      </c>
      <c r="S11" s="43">
        <f t="shared" ref="S11:T11" si="1">S10/S9*100</f>
        <v>0.60222817060039535</v>
      </c>
      <c r="T11" s="43">
        <f t="shared" si="1"/>
        <v>0.63467405451701908</v>
      </c>
      <c r="U11" s="64" t="s">
        <v>224</v>
      </c>
      <c r="V11" s="43" t="s">
        <v>131</v>
      </c>
      <c r="W11" s="43">
        <v>54</v>
      </c>
      <c r="X11" s="43">
        <v>-5.0000000000000001E-4</v>
      </c>
      <c r="Y11" s="43">
        <v>0.03</v>
      </c>
      <c r="Z11" s="43">
        <v>-1E-4</v>
      </c>
      <c r="AA11" s="43">
        <v>-0.03</v>
      </c>
      <c r="AB11" s="43">
        <v>-4.0000000000000003E-5</v>
      </c>
      <c r="AC11" s="43">
        <v>1.6E-2</v>
      </c>
      <c r="AF11" s="65"/>
      <c r="AG11" s="64" t="s">
        <v>224</v>
      </c>
      <c r="AH11" s="43">
        <v>25</v>
      </c>
      <c r="AK11" s="65"/>
    </row>
    <row r="12" spans="1:37" x14ac:dyDescent="0.2">
      <c r="U12" s="64" t="s">
        <v>224</v>
      </c>
      <c r="V12" s="43" t="s">
        <v>134</v>
      </c>
      <c r="W12" s="43">
        <v>55</v>
      </c>
      <c r="X12" s="43">
        <v>0.2424</v>
      </c>
      <c r="Y12" s="43">
        <v>9.92</v>
      </c>
      <c r="Z12" s="43">
        <v>5.8500000000000003E-2</v>
      </c>
      <c r="AA12" s="43">
        <v>15.04</v>
      </c>
      <c r="AB12" s="43">
        <v>8.4600000000000005E-3</v>
      </c>
      <c r="AC12" s="43">
        <v>0.98</v>
      </c>
      <c r="AF12" s="65"/>
      <c r="AG12" s="64" t="s">
        <v>224</v>
      </c>
      <c r="AH12" s="43">
        <v>26</v>
      </c>
      <c r="AK12" s="65"/>
    </row>
    <row r="13" spans="1:37" x14ac:dyDescent="0.2">
      <c r="U13" s="64" t="s">
        <v>224</v>
      </c>
      <c r="V13" s="43" t="s">
        <v>136</v>
      </c>
      <c r="W13" s="43">
        <v>56</v>
      </c>
      <c r="X13" s="43">
        <v>0.48299999999999998</v>
      </c>
      <c r="Y13" s="43">
        <v>19.93</v>
      </c>
      <c r="Z13" s="43">
        <v>0.1168</v>
      </c>
      <c r="AA13" s="43">
        <v>30.02</v>
      </c>
      <c r="AB13" s="43">
        <v>1.6990000000000002E-2</v>
      </c>
      <c r="AC13" s="43">
        <v>1.946</v>
      </c>
      <c r="AF13" s="65"/>
      <c r="AG13" s="64" t="s">
        <v>224</v>
      </c>
      <c r="AH13" s="43">
        <v>35</v>
      </c>
      <c r="AI13" s="43">
        <v>5.0569968553459119E-2</v>
      </c>
      <c r="AJ13" s="43">
        <v>0</v>
      </c>
      <c r="AK13" s="65">
        <v>1.8410022779043279E-2</v>
      </c>
    </row>
    <row r="14" spans="1:37" x14ac:dyDescent="0.2">
      <c r="U14" s="64" t="s">
        <v>224</v>
      </c>
      <c r="V14" s="43" t="s">
        <v>138</v>
      </c>
      <c r="W14" s="43">
        <v>57</v>
      </c>
      <c r="X14" s="43">
        <v>0.72260000000000002</v>
      </c>
      <c r="Y14" s="43">
        <v>30.1</v>
      </c>
      <c r="Z14" s="43">
        <v>0.2329</v>
      </c>
      <c r="AA14" s="43">
        <v>59.93</v>
      </c>
      <c r="AB14" s="43">
        <v>2.741E-2</v>
      </c>
      <c r="AC14" s="43">
        <v>3.1280000000000001</v>
      </c>
      <c r="AF14" s="65"/>
      <c r="AG14" s="64" t="s">
        <v>224</v>
      </c>
      <c r="AH14" s="43">
        <v>47</v>
      </c>
      <c r="AI14" s="43">
        <v>5.0569968553459119E-2</v>
      </c>
      <c r="AJ14" s="43">
        <v>-1.0083762886597939E-2</v>
      </c>
      <c r="AK14" s="65">
        <v>2.6592255125284736E-2</v>
      </c>
    </row>
    <row r="15" spans="1:37" x14ac:dyDescent="0.2">
      <c r="U15" s="64" t="s">
        <v>224</v>
      </c>
      <c r="V15" s="43" t="s">
        <v>140</v>
      </c>
      <c r="W15" s="43">
        <v>58</v>
      </c>
      <c r="X15" s="43">
        <v>0.94910000000000005</v>
      </c>
      <c r="Y15" s="43">
        <v>39.92</v>
      </c>
      <c r="Z15" s="43">
        <v>0.34960000000000002</v>
      </c>
      <c r="AA15" s="43">
        <v>90</v>
      </c>
      <c r="AB15" s="43">
        <v>3.4700000000000002E-2</v>
      </c>
      <c r="AC15" s="43">
        <v>3.9550000000000001</v>
      </c>
      <c r="AD15" s="43">
        <v>2.4790667527927437E-2</v>
      </c>
      <c r="AE15" s="43">
        <v>3.8909363279517315E-3</v>
      </c>
      <c r="AF15" s="65">
        <v>8.8200665167340042E-3</v>
      </c>
      <c r="AG15" s="64" t="s">
        <v>224</v>
      </c>
      <c r="AH15" s="43">
        <v>52</v>
      </c>
      <c r="AI15" s="43">
        <v>5.0569968553459119E-2</v>
      </c>
      <c r="AJ15" s="43">
        <v>-1.0083762886597939E-2</v>
      </c>
      <c r="AK15" s="65">
        <v>2.2501138952164008E-2</v>
      </c>
    </row>
    <row r="16" spans="1:37" x14ac:dyDescent="0.2">
      <c r="U16" s="64" t="s">
        <v>224</v>
      </c>
      <c r="V16" s="43" t="s">
        <v>131</v>
      </c>
      <c r="W16" s="43">
        <v>97</v>
      </c>
      <c r="X16" s="43">
        <v>-2.9999999999999997E-4</v>
      </c>
      <c r="Y16" s="43">
        <v>-0.04</v>
      </c>
      <c r="Z16" s="43">
        <v>0</v>
      </c>
      <c r="AA16" s="43">
        <v>-0.05</v>
      </c>
      <c r="AB16" s="43">
        <v>-5.0000000000000002E-5</v>
      </c>
      <c r="AC16" s="43">
        <v>0.01</v>
      </c>
      <c r="AF16" s="65"/>
      <c r="AG16" s="64" t="s">
        <v>224</v>
      </c>
      <c r="AH16" s="43">
        <v>59</v>
      </c>
      <c r="AI16" s="43">
        <v>6.1286224692338229E-2</v>
      </c>
      <c r="AJ16" s="43">
        <v>-3.0334356323695688E-2</v>
      </c>
      <c r="AK16" s="65">
        <v>2.0513992004568819E-2</v>
      </c>
    </row>
    <row r="17" spans="21:37" x14ac:dyDescent="0.2">
      <c r="U17" s="64" t="s">
        <v>224</v>
      </c>
      <c r="V17" s="43" t="s">
        <v>134</v>
      </c>
      <c r="W17" s="43">
        <v>98</v>
      </c>
      <c r="X17" s="43">
        <v>0.2432</v>
      </c>
      <c r="Y17" s="43">
        <v>10.039999999999999</v>
      </c>
      <c r="Z17" s="43">
        <v>5.91E-2</v>
      </c>
      <c r="AA17" s="43">
        <v>15.06</v>
      </c>
      <c r="AB17" s="43">
        <v>8.5599999999999999E-3</v>
      </c>
      <c r="AC17" s="43">
        <v>0.98299999999999998</v>
      </c>
      <c r="AF17" s="65"/>
      <c r="AG17" s="64" t="s">
        <v>224</v>
      </c>
      <c r="AH17" s="43">
        <v>63</v>
      </c>
      <c r="AI17" s="43">
        <v>6.1286224692338229E-2</v>
      </c>
      <c r="AJ17" s="43">
        <v>-2.0222904215797127E-2</v>
      </c>
      <c r="AK17" s="65">
        <v>1.7436893203883499E-2</v>
      </c>
    </row>
    <row r="18" spans="21:37" x14ac:dyDescent="0.2">
      <c r="U18" s="64" t="s">
        <v>224</v>
      </c>
      <c r="V18" s="43" t="s">
        <v>136</v>
      </c>
      <c r="W18" s="43">
        <v>99</v>
      </c>
      <c r="X18" s="43">
        <v>0.48199999999999998</v>
      </c>
      <c r="Y18" s="43">
        <v>20.02</v>
      </c>
      <c r="Z18" s="43">
        <v>0.1176</v>
      </c>
      <c r="AA18" s="43">
        <v>30.04</v>
      </c>
      <c r="AB18" s="43">
        <v>1.7139999999999999E-2</v>
      </c>
      <c r="AC18" s="43">
        <v>1.9550000000000001</v>
      </c>
      <c r="AF18" s="65"/>
      <c r="AG18" s="64" t="s">
        <v>224</v>
      </c>
      <c r="AH18" s="43">
        <v>66</v>
      </c>
      <c r="AI18" s="43">
        <v>7.1500595474394607E-2</v>
      </c>
      <c r="AJ18" s="43">
        <v>-2.0222904215797127E-2</v>
      </c>
      <c r="AK18" s="65">
        <v>1.7436893203883499E-2</v>
      </c>
    </row>
    <row r="19" spans="21:37" x14ac:dyDescent="0.2">
      <c r="U19" s="64" t="s">
        <v>224</v>
      </c>
      <c r="V19" s="43" t="s">
        <v>138</v>
      </c>
      <c r="W19" s="43">
        <v>100</v>
      </c>
      <c r="X19" s="43">
        <v>0.71530000000000005</v>
      </c>
      <c r="Y19" s="43">
        <v>29.85</v>
      </c>
      <c r="Z19" s="43">
        <v>0.23369999999999999</v>
      </c>
      <c r="AA19" s="43">
        <v>59.89</v>
      </c>
      <c r="AB19" s="43">
        <v>2.7480000000000001E-2</v>
      </c>
      <c r="AC19" s="43">
        <v>3.125</v>
      </c>
      <c r="AF19" s="65"/>
      <c r="AG19" s="64" t="s">
        <v>224</v>
      </c>
      <c r="AH19" s="43">
        <v>76</v>
      </c>
      <c r="AJ19" s="66"/>
      <c r="AK19" s="65"/>
    </row>
    <row r="20" spans="21:37" ht="16" thickBot="1" x14ac:dyDescent="0.25">
      <c r="U20" s="57" t="s">
        <v>224</v>
      </c>
      <c r="V20" s="59" t="s">
        <v>140</v>
      </c>
      <c r="W20" s="59">
        <v>101</v>
      </c>
      <c r="X20" s="59">
        <v>0.95440000000000003</v>
      </c>
      <c r="Y20" s="59">
        <v>40.03</v>
      </c>
      <c r="Z20" s="59">
        <v>0.35039999999999999</v>
      </c>
      <c r="AA20" s="59">
        <v>90.01</v>
      </c>
      <c r="AB20" s="59">
        <v>3.4790000000000001E-2</v>
      </c>
      <c r="AC20" s="59">
        <v>3.952</v>
      </c>
      <c r="AD20" s="59">
        <v>2.4266313148389066E-2</v>
      </c>
      <c r="AE20" s="59">
        <v>3.9159497860200886E-3</v>
      </c>
      <c r="AF20" s="60">
        <v>8.8369969752441838E-3</v>
      </c>
      <c r="AG20" s="64" t="s">
        <v>224</v>
      </c>
      <c r="AH20" s="43">
        <v>80</v>
      </c>
      <c r="AI20" s="43">
        <v>0.21450178642318379</v>
      </c>
      <c r="AJ20" s="43">
        <v>-5.0557260539492818E-2</v>
      </c>
      <c r="AK20" s="65">
        <v>1.5385494003426614E-2</v>
      </c>
    </row>
    <row r="21" spans="21:37" ht="16" thickTop="1" x14ac:dyDescent="0.2">
      <c r="AC21" s="42" t="s">
        <v>22</v>
      </c>
      <c r="AD21" s="43">
        <v>2.4532797441272666E-2</v>
      </c>
      <c r="AE21" s="43">
        <v>3.8622212230008022E-3</v>
      </c>
      <c r="AF21" s="43">
        <v>8.8290761379383794E-3</v>
      </c>
      <c r="AG21" s="64" t="s">
        <v>224</v>
      </c>
      <c r="AH21" s="43">
        <v>95</v>
      </c>
      <c r="AI21" s="43">
        <v>0</v>
      </c>
      <c r="AJ21" s="43">
        <v>-5.0557260539492818E-2</v>
      </c>
      <c r="AK21" s="65">
        <v>2.1539691604797261E-2</v>
      </c>
    </row>
    <row r="22" spans="21:37" x14ac:dyDescent="0.2">
      <c r="AC22" s="42" t="s">
        <v>225</v>
      </c>
      <c r="AD22" s="43">
        <v>2.6228330531503908E-4</v>
      </c>
      <c r="AE22" s="43">
        <v>7.2485426551975918E-5</v>
      </c>
      <c r="AF22" s="43">
        <v>8.5175814715543642E-6</v>
      </c>
      <c r="AG22" s="64" t="s">
        <v>224</v>
      </c>
      <c r="AH22" s="43">
        <v>102</v>
      </c>
      <c r="AI22" s="43">
        <v>-1.0214370782056371E-2</v>
      </c>
      <c r="AJ22" s="43">
        <v>-8.0891616863188506E-2</v>
      </c>
      <c r="AK22" s="65">
        <v>2.5642490005711026E-2</v>
      </c>
    </row>
    <row r="23" spans="21:37" ht="16" thickBot="1" x14ac:dyDescent="0.25">
      <c r="AG23" s="57" t="s">
        <v>224</v>
      </c>
      <c r="AH23" s="59">
        <v>106</v>
      </c>
      <c r="AI23" s="59">
        <v>-1.0214370782056371E-2</v>
      </c>
      <c r="AJ23" s="59">
        <v>-9.1003068971087064E-2</v>
      </c>
      <c r="AK23" s="60">
        <v>2.0513992004568819E-2</v>
      </c>
    </row>
    <row r="24" spans="21:37" ht="16" thickTop="1" x14ac:dyDescent="0.2">
      <c r="AH24" s="42" t="s">
        <v>22</v>
      </c>
      <c r="AI24" s="43">
        <f>AVERAGE(AI6:AI23)</f>
        <v>4.9397564359921216E-2</v>
      </c>
      <c r="AJ24" s="43">
        <f t="shared" ref="AJ24:AK24" si="2">AVERAGE(AJ6:AJ23)</f>
        <v>-3.3919877799594593E-2</v>
      </c>
      <c r="AK24" s="43">
        <f t="shared" si="2"/>
        <v>1.8949574814113013E-2</v>
      </c>
    </row>
    <row r="25" spans="21:37" x14ac:dyDescent="0.2">
      <c r="AH25" s="42" t="s">
        <v>225</v>
      </c>
      <c r="AI25" s="43">
        <f>_xlfn.STDEV.S(AI6:AI23)</f>
        <v>5.4196940390656714E-2</v>
      </c>
      <c r="AJ25" s="43">
        <f t="shared" ref="AJ25:AK25" si="3">_xlfn.STDEV.S(AJ6:AJ23)</f>
        <v>2.61987841939431E-2</v>
      </c>
      <c r="AK25" s="43">
        <f t="shared" si="3"/>
        <v>4.851388928654588E-3</v>
      </c>
    </row>
    <row r="26" spans="21:37" x14ac:dyDescent="0.2">
      <c r="AH26" s="42" t="s">
        <v>227</v>
      </c>
      <c r="AI26" s="43">
        <f>AVERAGE(AI6:AI23)</f>
        <v>4.9397564359921216E-2</v>
      </c>
      <c r="AJ26" s="43">
        <f t="shared" ref="AJ26:AK26" si="4">AVERAGE(AJ6:AJ23)</f>
        <v>-3.3919877799594593E-2</v>
      </c>
      <c r="AK26" s="43">
        <f t="shared" si="4"/>
        <v>1.8949574814113013E-2</v>
      </c>
    </row>
  </sheetData>
  <mergeCells count="6">
    <mergeCell ref="AG4:AK4"/>
    <mergeCell ref="A4:E4"/>
    <mergeCell ref="F4:J4"/>
    <mergeCell ref="K4:O4"/>
    <mergeCell ref="P4:T4"/>
    <mergeCell ref="U4:AF4"/>
  </mergeCells>
  <pageMargins left="0.7" right="0.7" top="0.75" bottom="0.75" header="0.3" footer="0.3"/>
  <pageSetup paperSize="261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A7218-04BC-4798-ABB9-BF3FDCB55011}">
  <dimension ref="A1:S103"/>
  <sheetViews>
    <sheetView workbookViewId="0"/>
  </sheetViews>
  <sheetFormatPr baseColWidth="10" defaultColWidth="8.83203125" defaultRowHeight="13" x14ac:dyDescent="0.15"/>
  <cols>
    <col min="1" max="1" width="5" style="28" customWidth="1"/>
    <col min="2" max="2" width="10" style="28" customWidth="1"/>
    <col min="3" max="3" width="25" style="28" customWidth="1"/>
    <col min="4" max="4" width="12" style="28" customWidth="1"/>
    <col min="5" max="8" width="9" style="28" customWidth="1"/>
    <col min="9" max="9" width="8" style="28" customWidth="1"/>
    <col min="10" max="10" width="10" style="28" customWidth="1"/>
    <col min="11" max="11" width="8" style="28" customWidth="1"/>
    <col min="12" max="14" width="8.83203125" style="28"/>
    <col min="15" max="15" width="9" style="28" customWidth="1"/>
    <col min="16" max="17" width="8" style="28" customWidth="1"/>
    <col min="18" max="16384" width="8.83203125" style="28"/>
  </cols>
  <sheetData>
    <row r="1" spans="1:19" ht="20" x14ac:dyDescent="0.2">
      <c r="A1" s="27" t="s">
        <v>108</v>
      </c>
    </row>
    <row r="2" spans="1:19" x14ac:dyDescent="0.15">
      <c r="A2" s="38" t="s">
        <v>223</v>
      </c>
    </row>
    <row r="3" spans="1:19" x14ac:dyDescent="0.15">
      <c r="A3" s="28" t="s">
        <v>109</v>
      </c>
    </row>
    <row r="4" spans="1:19" x14ac:dyDescent="0.15">
      <c r="A4" s="28" t="s">
        <v>110</v>
      </c>
    </row>
    <row r="5" spans="1:19" ht="14" thickBot="1" x14ac:dyDescent="0.2">
      <c r="A5" s="28" t="s">
        <v>111</v>
      </c>
    </row>
    <row r="6" spans="1:19" ht="14" thickTop="1" x14ac:dyDescent="0.15">
      <c r="F6" s="86" t="s">
        <v>112</v>
      </c>
      <c r="G6" s="87"/>
      <c r="H6" s="87"/>
      <c r="I6" s="87"/>
      <c r="J6" s="87"/>
      <c r="K6" s="88"/>
      <c r="O6" s="86" t="s">
        <v>90</v>
      </c>
      <c r="P6" s="87"/>
      <c r="Q6" s="88"/>
    </row>
    <row r="7" spans="1:19" x14ac:dyDescent="0.15">
      <c r="A7" s="28" t="s">
        <v>113</v>
      </c>
      <c r="B7" s="28" t="s">
        <v>113</v>
      </c>
      <c r="C7" s="28" t="s">
        <v>113</v>
      </c>
      <c r="D7" s="28" t="s">
        <v>113</v>
      </c>
      <c r="E7" s="28" t="s">
        <v>113</v>
      </c>
      <c r="F7" s="29" t="s">
        <v>113</v>
      </c>
      <c r="G7" s="28" t="s">
        <v>114</v>
      </c>
      <c r="H7" s="28" t="s">
        <v>113</v>
      </c>
      <c r="I7" s="28" t="s">
        <v>14</v>
      </c>
      <c r="J7" s="28" t="s">
        <v>113</v>
      </c>
      <c r="K7" s="30" t="s">
        <v>16</v>
      </c>
      <c r="O7" s="29" t="s">
        <v>114</v>
      </c>
      <c r="P7" s="28" t="s">
        <v>14</v>
      </c>
      <c r="Q7" s="30" t="s">
        <v>16</v>
      </c>
    </row>
    <row r="8" spans="1:19" x14ac:dyDescent="0.15">
      <c r="A8" s="31" t="s">
        <v>113</v>
      </c>
      <c r="B8" s="31" t="s">
        <v>115</v>
      </c>
      <c r="C8" s="31" t="s">
        <v>116</v>
      </c>
      <c r="D8" s="31" t="s">
        <v>117</v>
      </c>
      <c r="E8" s="31" t="s">
        <v>118</v>
      </c>
      <c r="F8" s="32" t="s">
        <v>119</v>
      </c>
      <c r="G8" s="31" t="s">
        <v>19</v>
      </c>
      <c r="H8" s="31" t="s">
        <v>119</v>
      </c>
      <c r="I8" s="31" t="s">
        <v>19</v>
      </c>
      <c r="J8" s="31" t="s">
        <v>119</v>
      </c>
      <c r="K8" s="33" t="s">
        <v>19</v>
      </c>
      <c r="O8" s="32" t="s">
        <v>19</v>
      </c>
      <c r="P8" s="31" t="s">
        <v>19</v>
      </c>
      <c r="Q8" s="33" t="s">
        <v>19</v>
      </c>
    </row>
    <row r="9" spans="1:19" x14ac:dyDescent="0.15">
      <c r="A9" s="28">
        <v>1</v>
      </c>
      <c r="B9" s="28" t="s">
        <v>120</v>
      </c>
      <c r="C9" s="28" t="s">
        <v>121</v>
      </c>
      <c r="D9" s="28" t="s">
        <v>121</v>
      </c>
      <c r="E9" s="28" t="s">
        <v>113</v>
      </c>
      <c r="F9" s="29">
        <v>0.94099999999999995</v>
      </c>
      <c r="G9" s="28">
        <v>40.1</v>
      </c>
      <c r="H9" s="28">
        <v>0.33660000000000001</v>
      </c>
      <c r="I9" s="28">
        <v>89.81</v>
      </c>
      <c r="J9" s="28">
        <v>3.4630000000000001E-2</v>
      </c>
      <c r="K9" s="30">
        <v>3.931</v>
      </c>
      <c r="O9" s="29">
        <v>40.1</v>
      </c>
      <c r="P9" s="28">
        <v>89.81</v>
      </c>
      <c r="Q9" s="30">
        <v>3.931</v>
      </c>
    </row>
    <row r="10" spans="1:19" x14ac:dyDescent="0.15">
      <c r="A10" s="28">
        <v>2</v>
      </c>
      <c r="B10" s="28" t="s">
        <v>122</v>
      </c>
      <c r="C10" s="28" t="s">
        <v>87</v>
      </c>
      <c r="D10" s="28" t="s">
        <v>123</v>
      </c>
      <c r="E10" s="28" t="s">
        <v>113</v>
      </c>
      <c r="F10" s="29">
        <v>2.5000000000000001E-3</v>
      </c>
      <c r="G10" s="28">
        <v>0.13</v>
      </c>
      <c r="H10" s="28">
        <v>4.0000000000000002E-4</v>
      </c>
      <c r="I10" s="28">
        <v>0.09</v>
      </c>
      <c r="J10" s="28">
        <v>1.2E-4</v>
      </c>
      <c r="K10" s="30">
        <v>2.3E-2</v>
      </c>
      <c r="O10" s="29">
        <v>0.13</v>
      </c>
      <c r="P10" s="28">
        <v>0.09</v>
      </c>
      <c r="Q10" s="30">
        <v>2.3E-2</v>
      </c>
    </row>
    <row r="11" spans="1:19" x14ac:dyDescent="0.15">
      <c r="A11" s="28" t="s">
        <v>113</v>
      </c>
      <c r="B11" s="28" t="s">
        <v>113</v>
      </c>
      <c r="C11" s="28" t="s">
        <v>124</v>
      </c>
      <c r="D11" s="28" t="s">
        <v>113</v>
      </c>
      <c r="E11" s="28" t="s">
        <v>113</v>
      </c>
      <c r="F11" s="29" t="s">
        <v>113</v>
      </c>
      <c r="G11" s="28" t="s">
        <v>125</v>
      </c>
      <c r="H11" s="28" t="s">
        <v>113</v>
      </c>
      <c r="I11" s="28" t="s">
        <v>126</v>
      </c>
      <c r="J11" s="28" t="s">
        <v>113</v>
      </c>
      <c r="K11" s="30" t="s">
        <v>125</v>
      </c>
      <c r="O11" s="29" t="s">
        <v>125</v>
      </c>
      <c r="P11" s="28" t="s">
        <v>126</v>
      </c>
      <c r="Q11" s="30" t="s">
        <v>125</v>
      </c>
    </row>
    <row r="12" spans="1:19" ht="14" thickBot="1" x14ac:dyDescent="0.2">
      <c r="A12" s="28">
        <v>3</v>
      </c>
      <c r="B12" s="28" t="s">
        <v>127</v>
      </c>
      <c r="C12" s="28" t="s">
        <v>128</v>
      </c>
      <c r="D12" s="28" t="s">
        <v>129</v>
      </c>
      <c r="E12" s="28" t="s">
        <v>113</v>
      </c>
      <c r="F12" s="29">
        <v>0</v>
      </c>
      <c r="G12" s="28">
        <v>0.03</v>
      </c>
      <c r="H12" s="28">
        <v>0</v>
      </c>
      <c r="I12" s="28">
        <v>-0.02</v>
      </c>
      <c r="J12" s="28">
        <v>0</v>
      </c>
      <c r="K12" s="30">
        <v>0.01</v>
      </c>
      <c r="O12" s="29">
        <v>0.03</v>
      </c>
      <c r="P12" s="28">
        <v>-0.02</v>
      </c>
      <c r="Q12" s="30">
        <v>0.01</v>
      </c>
    </row>
    <row r="13" spans="1:19" ht="15" thickTop="1" thickBot="1" x14ac:dyDescent="0.2">
      <c r="A13" s="34">
        <v>4</v>
      </c>
      <c r="B13" s="35" t="s">
        <v>130</v>
      </c>
      <c r="C13" s="35" t="s">
        <v>131</v>
      </c>
      <c r="D13" s="35" t="s">
        <v>132</v>
      </c>
      <c r="E13" s="35" t="s">
        <v>113</v>
      </c>
      <c r="F13" s="34">
        <v>-1E-4</v>
      </c>
      <c r="G13" s="35">
        <v>0.03</v>
      </c>
      <c r="H13" s="35">
        <v>-1E-4</v>
      </c>
      <c r="I13" s="35">
        <v>-0.04</v>
      </c>
      <c r="J13" s="35">
        <v>-6.0000000000000002E-5</v>
      </c>
      <c r="K13" s="36">
        <v>3.0000000000000001E-3</v>
      </c>
      <c r="L13" s="35"/>
      <c r="M13" s="35"/>
      <c r="N13" s="35"/>
      <c r="O13" s="34">
        <f t="shared" ref="O13:O31" si="0">G13-G13*$D$94</f>
        <v>3.0341981132075469E-2</v>
      </c>
      <c r="P13" s="35">
        <f t="shared" ref="P13:P31" si="1">I13-I13*$E$94</f>
        <v>-4.0335051546391755E-2</v>
      </c>
      <c r="Q13" s="36">
        <f t="shared" ref="Q13:Q31" si="2">K13-K13*$F$94</f>
        <v>3.0683371298405467E-3</v>
      </c>
      <c r="R13" s="35"/>
      <c r="S13" s="36"/>
    </row>
    <row r="14" spans="1:19" ht="15" thickTop="1" thickBot="1" x14ac:dyDescent="0.2">
      <c r="A14" s="29">
        <v>5</v>
      </c>
      <c r="B14" s="28" t="s">
        <v>133</v>
      </c>
      <c r="C14" s="28" t="s">
        <v>134</v>
      </c>
      <c r="D14" s="28" t="s">
        <v>132</v>
      </c>
      <c r="E14" s="28" t="s">
        <v>113</v>
      </c>
      <c r="F14" s="29">
        <v>0.23960000000000001</v>
      </c>
      <c r="G14" s="28">
        <v>9.9</v>
      </c>
      <c r="H14" s="28">
        <v>5.6800000000000003E-2</v>
      </c>
      <c r="I14" s="28">
        <v>15.03</v>
      </c>
      <c r="J14" s="28">
        <v>8.5699999999999995E-3</v>
      </c>
      <c r="K14" s="30">
        <v>0.98</v>
      </c>
      <c r="O14" s="34">
        <f t="shared" si="0"/>
        <v>10.012853773584906</v>
      </c>
      <c r="P14" s="35">
        <f t="shared" si="1"/>
        <v>15.155895618556702</v>
      </c>
      <c r="Q14" s="36">
        <f t="shared" si="2"/>
        <v>1.0023234624145785</v>
      </c>
      <c r="S14" s="30"/>
    </row>
    <row r="15" spans="1:19" ht="15" thickTop="1" thickBot="1" x14ac:dyDescent="0.2">
      <c r="A15" s="29">
        <v>6</v>
      </c>
      <c r="B15" s="28" t="s">
        <v>135</v>
      </c>
      <c r="C15" s="28" t="s">
        <v>136</v>
      </c>
      <c r="D15" s="28" t="s">
        <v>132</v>
      </c>
      <c r="E15" s="28" t="s">
        <v>113</v>
      </c>
      <c r="F15" s="29">
        <v>0.47970000000000002</v>
      </c>
      <c r="G15" s="28">
        <v>20.010000000000002</v>
      </c>
      <c r="H15" s="28">
        <v>0.1133</v>
      </c>
      <c r="I15" s="28">
        <v>30.05</v>
      </c>
      <c r="J15" s="28">
        <v>1.7330000000000002E-2</v>
      </c>
      <c r="K15" s="30">
        <v>1.972</v>
      </c>
      <c r="O15" s="34">
        <f t="shared" si="0"/>
        <v>20.238101415094341</v>
      </c>
      <c r="P15" s="35">
        <f t="shared" si="1"/>
        <v>30.301707474226806</v>
      </c>
      <c r="Q15" s="36">
        <f t="shared" si="2"/>
        <v>2.0169202733485192</v>
      </c>
      <c r="S15" s="30"/>
    </row>
    <row r="16" spans="1:19" ht="15" thickTop="1" thickBot="1" x14ac:dyDescent="0.2">
      <c r="A16" s="29">
        <v>7</v>
      </c>
      <c r="B16" s="28" t="s">
        <v>137</v>
      </c>
      <c r="C16" s="28" t="s">
        <v>138</v>
      </c>
      <c r="D16" s="28" t="s">
        <v>132</v>
      </c>
      <c r="E16" s="28" t="s">
        <v>113</v>
      </c>
      <c r="F16" s="29">
        <v>0.71179999999999999</v>
      </c>
      <c r="G16" s="28">
        <v>30</v>
      </c>
      <c r="H16" s="28">
        <v>0.22520000000000001</v>
      </c>
      <c r="I16" s="28">
        <v>59.9</v>
      </c>
      <c r="J16" s="28">
        <v>2.751E-2</v>
      </c>
      <c r="K16" s="30">
        <v>3.125</v>
      </c>
      <c r="O16" s="34">
        <f t="shared" si="0"/>
        <v>30.341981132075471</v>
      </c>
      <c r="P16" s="35">
        <f t="shared" si="1"/>
        <v>60.401739690721648</v>
      </c>
      <c r="Q16" s="36">
        <f t="shared" si="2"/>
        <v>3.1961845102505695</v>
      </c>
      <c r="S16" s="30"/>
    </row>
    <row r="17" spans="1:19" ht="15" thickTop="1" thickBot="1" x14ac:dyDescent="0.2">
      <c r="A17" s="29">
        <v>8</v>
      </c>
      <c r="B17" s="28" t="s">
        <v>139</v>
      </c>
      <c r="C17" s="28" t="s">
        <v>140</v>
      </c>
      <c r="D17" s="28" t="s">
        <v>132</v>
      </c>
      <c r="E17" s="28" t="s">
        <v>113</v>
      </c>
      <c r="F17" s="29">
        <v>0.93769999999999998</v>
      </c>
      <c r="G17" s="28">
        <v>39.950000000000003</v>
      </c>
      <c r="H17" s="28">
        <v>0.33739999999999998</v>
      </c>
      <c r="I17" s="28">
        <v>90.01</v>
      </c>
      <c r="J17" s="28">
        <v>3.474E-2</v>
      </c>
      <c r="K17" s="30">
        <v>3.944</v>
      </c>
      <c r="O17" s="34">
        <f t="shared" si="0"/>
        <v>40.405404874213836</v>
      </c>
      <c r="P17" s="35">
        <f t="shared" si="1"/>
        <v>90.763949742268053</v>
      </c>
      <c r="Q17" s="36">
        <f t="shared" si="2"/>
        <v>4.0338405466970384</v>
      </c>
      <c r="S17" s="30"/>
    </row>
    <row r="18" spans="1:19" ht="15" thickTop="1" thickBot="1" x14ac:dyDescent="0.2">
      <c r="A18" s="29">
        <v>9</v>
      </c>
      <c r="B18" s="28" t="s">
        <v>141</v>
      </c>
      <c r="C18" s="28" t="s">
        <v>142</v>
      </c>
      <c r="D18" s="28" t="s">
        <v>143</v>
      </c>
      <c r="E18" s="28" t="s">
        <v>113</v>
      </c>
      <c r="F18" s="29">
        <v>2.0000000000000001E-4</v>
      </c>
      <c r="G18" s="28">
        <v>0.04</v>
      </c>
      <c r="H18" s="28">
        <v>0</v>
      </c>
      <c r="I18" s="28">
        <v>-0.03</v>
      </c>
      <c r="J18" s="28">
        <v>3.0000000000000001E-5</v>
      </c>
      <c r="K18" s="30">
        <v>1.4E-2</v>
      </c>
      <c r="O18" s="34">
        <f t="shared" si="0"/>
        <v>4.0455974842767292E-2</v>
      </c>
      <c r="P18" s="35">
        <f t="shared" si="1"/>
        <v>-3.0251288659793815E-2</v>
      </c>
      <c r="Q18" s="36">
        <f t="shared" si="2"/>
        <v>1.4318906605922551E-2</v>
      </c>
      <c r="S18" s="30"/>
    </row>
    <row r="19" spans="1:19" ht="15" thickTop="1" thickBot="1" x14ac:dyDescent="0.2">
      <c r="A19" s="29">
        <v>10</v>
      </c>
      <c r="B19" s="28" t="s">
        <v>144</v>
      </c>
      <c r="C19" s="28" t="s">
        <v>128</v>
      </c>
      <c r="D19" s="28" t="s">
        <v>129</v>
      </c>
      <c r="E19" s="28" t="s">
        <v>113</v>
      </c>
      <c r="F19" s="29">
        <v>0</v>
      </c>
      <c r="G19" s="28">
        <v>0.03</v>
      </c>
      <c r="H19" s="28">
        <v>0</v>
      </c>
      <c r="I19" s="28">
        <v>-0.02</v>
      </c>
      <c r="J19" s="28">
        <v>0</v>
      </c>
      <c r="K19" s="30">
        <v>0.01</v>
      </c>
      <c r="O19" s="34">
        <f t="shared" si="0"/>
        <v>3.0341981132075469E-2</v>
      </c>
      <c r="P19" s="35">
        <f t="shared" si="1"/>
        <v>-2.0167525773195877E-2</v>
      </c>
      <c r="Q19" s="36">
        <f t="shared" si="2"/>
        <v>1.0227790432801823E-2</v>
      </c>
      <c r="S19" s="30"/>
    </row>
    <row r="20" spans="1:19" ht="15" thickTop="1" thickBot="1" x14ac:dyDescent="0.2">
      <c r="A20" s="29">
        <v>11</v>
      </c>
      <c r="B20" s="28" t="s">
        <v>145</v>
      </c>
      <c r="C20" s="37" t="s">
        <v>233</v>
      </c>
      <c r="D20" s="28" t="s">
        <v>143</v>
      </c>
      <c r="E20" s="28" t="s">
        <v>113</v>
      </c>
      <c r="F20" s="29">
        <v>0.31369999999999998</v>
      </c>
      <c r="G20" s="28">
        <v>12.99</v>
      </c>
      <c r="H20" s="28">
        <v>5.7299999999999997E-2</v>
      </c>
      <c r="I20" s="28">
        <v>15.14</v>
      </c>
      <c r="J20" s="28">
        <v>1.0829999999999999E-2</v>
      </c>
      <c r="K20" s="30">
        <v>1.236</v>
      </c>
      <c r="O20" s="34">
        <f t="shared" si="0"/>
        <v>13.13807783018868</v>
      </c>
      <c r="P20" s="35">
        <f t="shared" si="1"/>
        <v>15.26681701030928</v>
      </c>
      <c r="Q20" s="36">
        <f t="shared" si="2"/>
        <v>1.2641548974943053</v>
      </c>
      <c r="S20" s="30"/>
    </row>
    <row r="21" spans="1:19" ht="15" thickTop="1" thickBot="1" x14ac:dyDescent="0.2">
      <c r="A21" s="29">
        <v>12</v>
      </c>
      <c r="B21" s="28" t="s">
        <v>147</v>
      </c>
      <c r="C21" s="28" t="s">
        <v>148</v>
      </c>
      <c r="D21" s="28" t="s">
        <v>143</v>
      </c>
      <c r="E21" s="28" t="s">
        <v>113</v>
      </c>
      <c r="F21" s="29">
        <v>0.48010000000000003</v>
      </c>
      <c r="G21" s="28">
        <v>20.010000000000002</v>
      </c>
      <c r="H21" s="28">
        <v>0.113</v>
      </c>
      <c r="I21" s="28">
        <v>29.88</v>
      </c>
      <c r="J21" s="28">
        <v>1.823E-2</v>
      </c>
      <c r="K21" s="30">
        <v>2.0750000000000002</v>
      </c>
      <c r="O21" s="34">
        <f t="shared" si="0"/>
        <v>20.238101415094341</v>
      </c>
      <c r="P21" s="35">
        <f t="shared" si="1"/>
        <v>30.13028350515464</v>
      </c>
      <c r="Q21" s="36">
        <f t="shared" si="2"/>
        <v>2.1222665148063782</v>
      </c>
      <c r="S21" s="30"/>
    </row>
    <row r="22" spans="1:19" ht="15" thickTop="1" thickBot="1" x14ac:dyDescent="0.2">
      <c r="A22" s="29">
        <v>13</v>
      </c>
      <c r="B22" s="28" t="s">
        <v>149</v>
      </c>
      <c r="C22" s="28" t="s">
        <v>142</v>
      </c>
      <c r="D22" s="28" t="s">
        <v>143</v>
      </c>
      <c r="E22" s="28" t="s">
        <v>113</v>
      </c>
      <c r="F22" s="29">
        <v>-2.0000000000000001E-4</v>
      </c>
      <c r="G22" s="28">
        <v>0.03</v>
      </c>
      <c r="H22" s="28">
        <v>0</v>
      </c>
      <c r="I22" s="28">
        <v>-0.03</v>
      </c>
      <c r="J22" s="28">
        <v>6.9999999999999994E-5</v>
      </c>
      <c r="K22" s="30">
        <v>1.9E-2</v>
      </c>
      <c r="O22" s="34">
        <f t="shared" si="0"/>
        <v>3.0341981132075469E-2</v>
      </c>
      <c r="P22" s="35">
        <f t="shared" si="1"/>
        <v>-3.0251288659793815E-2</v>
      </c>
      <c r="Q22" s="36">
        <f t="shared" si="2"/>
        <v>1.9432801822323462E-2</v>
      </c>
      <c r="S22" s="30"/>
    </row>
    <row r="23" spans="1:19" ht="15" thickTop="1" thickBot="1" x14ac:dyDescent="0.2">
      <c r="A23" s="29">
        <v>14</v>
      </c>
      <c r="B23" s="28" t="s">
        <v>150</v>
      </c>
      <c r="C23" s="28" t="s">
        <v>128</v>
      </c>
      <c r="D23" s="28" t="s">
        <v>129</v>
      </c>
      <c r="E23" s="28" t="s">
        <v>113</v>
      </c>
      <c r="F23" s="29">
        <v>0</v>
      </c>
      <c r="G23" s="28">
        <v>0.04</v>
      </c>
      <c r="H23" s="28">
        <v>0</v>
      </c>
      <c r="I23" s="28">
        <v>-0.02</v>
      </c>
      <c r="J23" s="28">
        <v>0</v>
      </c>
      <c r="K23" s="30">
        <v>1.0999999999999999E-2</v>
      </c>
      <c r="O23" s="34">
        <f t="shared" si="0"/>
        <v>4.0455974842767292E-2</v>
      </c>
      <c r="P23" s="35">
        <f t="shared" si="1"/>
        <v>-2.0167525773195877E-2</v>
      </c>
      <c r="Q23" s="36">
        <f t="shared" si="2"/>
        <v>1.1250569476082004E-2</v>
      </c>
      <c r="S23" s="30"/>
    </row>
    <row r="24" spans="1:19" ht="15" thickTop="1" thickBot="1" x14ac:dyDescent="0.2">
      <c r="A24" s="29">
        <v>15</v>
      </c>
      <c r="B24" s="28" t="s">
        <v>151</v>
      </c>
      <c r="C24" s="28" t="s">
        <v>152</v>
      </c>
      <c r="D24" s="28" t="s">
        <v>143</v>
      </c>
      <c r="E24" s="28" t="s">
        <v>113</v>
      </c>
      <c r="F24" s="29">
        <v>0.47839999999999999</v>
      </c>
      <c r="G24" s="28">
        <v>19.920000000000002</v>
      </c>
      <c r="H24" s="28">
        <v>0.11360000000000001</v>
      </c>
      <c r="I24" s="28">
        <v>29.97</v>
      </c>
      <c r="J24" s="28">
        <v>1.7340000000000001E-2</v>
      </c>
      <c r="K24" s="30">
        <v>1.9750000000000001</v>
      </c>
      <c r="O24" s="34">
        <f t="shared" si="0"/>
        <v>20.147075471698113</v>
      </c>
      <c r="P24" s="35">
        <f t="shared" si="1"/>
        <v>30.22103737113402</v>
      </c>
      <c r="Q24" s="36">
        <f t="shared" si="2"/>
        <v>2.01998861047836</v>
      </c>
      <c r="S24" s="30"/>
    </row>
    <row r="25" spans="1:19" ht="15" thickTop="1" thickBot="1" x14ac:dyDescent="0.2">
      <c r="A25" s="29">
        <v>16</v>
      </c>
      <c r="B25" s="28" t="s">
        <v>153</v>
      </c>
      <c r="C25" s="28" t="s">
        <v>154</v>
      </c>
      <c r="D25" s="28" t="s">
        <v>155</v>
      </c>
      <c r="E25" s="28" t="s">
        <v>113</v>
      </c>
      <c r="F25" s="29">
        <v>0.4763</v>
      </c>
      <c r="G25" s="28">
        <v>19.829999999999998</v>
      </c>
      <c r="H25" s="28">
        <v>1E-4</v>
      </c>
      <c r="I25" s="28">
        <v>0</v>
      </c>
      <c r="J25" s="28">
        <v>9.0000000000000006E-5</v>
      </c>
      <c r="K25" s="30">
        <v>2.1999999999999999E-2</v>
      </c>
      <c r="O25" s="34">
        <f t="shared" si="0"/>
        <v>20.056049528301884</v>
      </c>
      <c r="P25" s="35">
        <f t="shared" si="1"/>
        <v>0</v>
      </c>
      <c r="Q25" s="36">
        <f t="shared" si="2"/>
        <v>2.2501138952164008E-2</v>
      </c>
      <c r="S25" s="30"/>
    </row>
    <row r="26" spans="1:19" ht="15" thickTop="1" thickBot="1" x14ac:dyDescent="0.2">
      <c r="A26" s="29" t="s">
        <v>113</v>
      </c>
      <c r="B26" s="28" t="s">
        <v>113</v>
      </c>
      <c r="C26" s="28" t="s">
        <v>156</v>
      </c>
      <c r="D26" s="28" t="s">
        <v>113</v>
      </c>
      <c r="E26" s="28" t="s">
        <v>113</v>
      </c>
      <c r="F26" s="29" t="s">
        <v>113</v>
      </c>
      <c r="G26" s="28" t="s">
        <v>157</v>
      </c>
      <c r="H26" s="28" t="s">
        <v>113</v>
      </c>
      <c r="I26" s="28" t="s">
        <v>113</v>
      </c>
      <c r="J26" s="28" t="s">
        <v>113</v>
      </c>
      <c r="K26" s="30" t="s">
        <v>113</v>
      </c>
      <c r="O26" s="34">
        <f t="shared" si="0"/>
        <v>1.0161529481132074</v>
      </c>
      <c r="P26" s="35" t="e">
        <f t="shared" si="1"/>
        <v>#VALUE!</v>
      </c>
      <c r="Q26" s="36" t="e">
        <f t="shared" si="2"/>
        <v>#VALUE!</v>
      </c>
      <c r="S26" s="30"/>
    </row>
    <row r="27" spans="1:19" ht="15" thickTop="1" thickBot="1" x14ac:dyDescent="0.2">
      <c r="A27" s="29">
        <v>17</v>
      </c>
      <c r="B27" s="28" t="s">
        <v>149</v>
      </c>
      <c r="C27" s="28" t="s">
        <v>142</v>
      </c>
      <c r="D27" s="28" t="s">
        <v>143</v>
      </c>
      <c r="E27" s="28" t="s">
        <v>113</v>
      </c>
      <c r="F27" s="29">
        <v>1E-4</v>
      </c>
      <c r="G27" s="28">
        <v>0.04</v>
      </c>
      <c r="H27" s="28">
        <v>0</v>
      </c>
      <c r="I27" s="28">
        <v>-0.03</v>
      </c>
      <c r="J27" s="28">
        <v>5.0000000000000002E-5</v>
      </c>
      <c r="K27" s="30">
        <v>1.7999999999999999E-2</v>
      </c>
      <c r="O27" s="34">
        <f t="shared" si="0"/>
        <v>4.0455974842767292E-2</v>
      </c>
      <c r="P27" s="35">
        <f t="shared" si="1"/>
        <v>-3.0251288659793815E-2</v>
      </c>
      <c r="Q27" s="36">
        <f t="shared" si="2"/>
        <v>1.8410022779043279E-2</v>
      </c>
      <c r="S27" s="30"/>
    </row>
    <row r="28" spans="1:19" ht="15" thickTop="1" thickBot="1" x14ac:dyDescent="0.2">
      <c r="A28" s="29">
        <v>18</v>
      </c>
      <c r="B28" s="28" t="s">
        <v>150</v>
      </c>
      <c r="C28" s="28" t="s">
        <v>128</v>
      </c>
      <c r="D28" s="28" t="s">
        <v>129</v>
      </c>
      <c r="E28" s="28" t="s">
        <v>113</v>
      </c>
      <c r="F28" s="29">
        <v>0</v>
      </c>
      <c r="G28" s="28">
        <v>0.04</v>
      </c>
      <c r="H28" s="28">
        <v>0</v>
      </c>
      <c r="I28" s="28">
        <v>-0.02</v>
      </c>
      <c r="J28" s="28">
        <v>0</v>
      </c>
      <c r="K28" s="30">
        <v>1.2E-2</v>
      </c>
      <c r="O28" s="34">
        <f t="shared" si="0"/>
        <v>4.0455974842767292E-2</v>
      </c>
      <c r="P28" s="35">
        <f t="shared" si="1"/>
        <v>-2.0167525773195877E-2</v>
      </c>
      <c r="Q28" s="36">
        <f t="shared" si="2"/>
        <v>1.2273348519362187E-2</v>
      </c>
      <c r="S28" s="30"/>
    </row>
    <row r="29" spans="1:19" ht="15" thickTop="1" thickBot="1" x14ac:dyDescent="0.2">
      <c r="A29" s="29">
        <v>19</v>
      </c>
      <c r="B29" s="28" t="s">
        <v>158</v>
      </c>
      <c r="C29" s="38" t="s">
        <v>159</v>
      </c>
      <c r="D29" s="28" t="s">
        <v>143</v>
      </c>
      <c r="E29" s="28" t="s">
        <v>113</v>
      </c>
      <c r="F29" s="29">
        <v>0.60819999999999996</v>
      </c>
      <c r="G29" s="28">
        <v>25.44</v>
      </c>
      <c r="H29" s="28">
        <v>0.23519999999999999</v>
      </c>
      <c r="I29" s="28">
        <v>62.08</v>
      </c>
      <c r="J29" s="28">
        <v>1.54E-2</v>
      </c>
      <c r="K29" s="30">
        <v>1.756</v>
      </c>
      <c r="O29" s="34">
        <f t="shared" si="0"/>
        <v>25.73</v>
      </c>
      <c r="P29" s="35">
        <f t="shared" si="1"/>
        <v>62.6</v>
      </c>
      <c r="Q29" s="36">
        <f t="shared" si="2"/>
        <v>1.796</v>
      </c>
      <c r="S29" s="30"/>
    </row>
    <row r="30" spans="1:19" ht="15" thickTop="1" thickBot="1" x14ac:dyDescent="0.2">
      <c r="A30" s="29">
        <v>52</v>
      </c>
      <c r="B30" s="28" t="s">
        <v>160</v>
      </c>
      <c r="C30" s="28" t="s">
        <v>142</v>
      </c>
      <c r="D30" s="28" t="s">
        <v>143</v>
      </c>
      <c r="E30" s="28" t="s">
        <v>113</v>
      </c>
      <c r="F30" s="29">
        <v>1E-4</v>
      </c>
      <c r="G30" s="28">
        <v>0.05</v>
      </c>
      <c r="H30" s="28">
        <v>0</v>
      </c>
      <c r="I30" s="28">
        <v>-0.01</v>
      </c>
      <c r="J30" s="28">
        <v>3.0000000000000001E-5</v>
      </c>
      <c r="K30" s="30">
        <v>2.1999999999999999E-2</v>
      </c>
      <c r="O30" s="34">
        <f t="shared" si="0"/>
        <v>5.0569968553459119E-2</v>
      </c>
      <c r="P30" s="35">
        <f t="shared" si="1"/>
        <v>-1.0083762886597939E-2</v>
      </c>
      <c r="Q30" s="36">
        <f t="shared" si="2"/>
        <v>2.2501138952164008E-2</v>
      </c>
      <c r="S30" s="30"/>
    </row>
    <row r="31" spans="1:19" ht="15" thickTop="1" thickBot="1" x14ac:dyDescent="0.2">
      <c r="A31" s="39">
        <v>53</v>
      </c>
      <c r="B31" s="40" t="s">
        <v>160</v>
      </c>
      <c r="C31" s="40" t="s">
        <v>128</v>
      </c>
      <c r="D31" s="40" t="s">
        <v>129</v>
      </c>
      <c r="E31" s="40" t="s">
        <v>113</v>
      </c>
      <c r="F31" s="39">
        <v>0</v>
      </c>
      <c r="G31" s="40">
        <v>0.05</v>
      </c>
      <c r="H31" s="40">
        <v>0</v>
      </c>
      <c r="I31" s="40">
        <v>-0.01</v>
      </c>
      <c r="J31" s="40">
        <v>0</v>
      </c>
      <c r="K31" s="41">
        <v>0.02</v>
      </c>
      <c r="L31" s="40"/>
      <c r="M31" s="40"/>
      <c r="N31" s="40"/>
      <c r="O31" s="34">
        <f t="shared" si="0"/>
        <v>5.0569968553459119E-2</v>
      </c>
      <c r="P31" s="35">
        <f t="shared" si="1"/>
        <v>-1.0083762886597939E-2</v>
      </c>
      <c r="Q31" s="36">
        <f t="shared" si="2"/>
        <v>2.0455580865603645E-2</v>
      </c>
      <c r="R31" s="40"/>
      <c r="S31" s="41"/>
    </row>
    <row r="32" spans="1:19" ht="15" thickTop="1" thickBot="1" x14ac:dyDescent="0.2">
      <c r="A32" s="34">
        <v>54</v>
      </c>
      <c r="B32" s="35" t="s">
        <v>130</v>
      </c>
      <c r="C32" s="35" t="s">
        <v>131</v>
      </c>
      <c r="D32" s="35" t="s">
        <v>132</v>
      </c>
      <c r="E32" s="35" t="s">
        <v>113</v>
      </c>
      <c r="F32" s="34">
        <v>-5.0000000000000001E-4</v>
      </c>
      <c r="G32" s="35">
        <v>0.03</v>
      </c>
      <c r="H32" s="35">
        <v>-1E-4</v>
      </c>
      <c r="I32" s="35">
        <v>-0.03</v>
      </c>
      <c r="J32" s="35">
        <v>-4.0000000000000003E-5</v>
      </c>
      <c r="K32" s="36">
        <v>1.6E-2</v>
      </c>
      <c r="L32" s="35"/>
      <c r="M32" s="35"/>
      <c r="N32" s="35"/>
      <c r="O32" s="34">
        <f>G32-G32*$D$99</f>
        <v>3.0643112346169114E-2</v>
      </c>
      <c r="P32" s="35">
        <f>I32-I32*$E$99</f>
        <v>-3.0334356323695688E-2</v>
      </c>
      <c r="Q32" s="36">
        <f>K32-K32*$F$99</f>
        <v>1.6411193603655057E-2</v>
      </c>
      <c r="R32" s="35"/>
      <c r="S32" s="36"/>
    </row>
    <row r="33" spans="1:19" ht="15" thickTop="1" thickBot="1" x14ac:dyDescent="0.2">
      <c r="A33" s="29">
        <v>55</v>
      </c>
      <c r="B33" s="28" t="s">
        <v>133</v>
      </c>
      <c r="C33" s="28" t="s">
        <v>134</v>
      </c>
      <c r="D33" s="28" t="s">
        <v>132</v>
      </c>
      <c r="E33" s="28" t="s">
        <v>113</v>
      </c>
      <c r="F33" s="29">
        <v>0.2424</v>
      </c>
      <c r="G33" s="28">
        <v>9.92</v>
      </c>
      <c r="H33" s="28">
        <v>5.8500000000000003E-2</v>
      </c>
      <c r="I33" s="28">
        <v>15.04</v>
      </c>
      <c r="J33" s="28">
        <v>8.4600000000000005E-3</v>
      </c>
      <c r="K33" s="30">
        <v>0.98</v>
      </c>
      <c r="O33" s="34">
        <f t="shared" ref="O33:O74" si="3">G33-G33*$D$99</f>
        <v>10.13265581579992</v>
      </c>
      <c r="P33" s="35">
        <f t="shared" ref="P33:P74" si="4">I33-I33*$E$99</f>
        <v>15.207623970279439</v>
      </c>
      <c r="Q33" s="36">
        <f t="shared" ref="Q33:Q74" si="5">K33-K33*$F$99</f>
        <v>1.0051856082238722</v>
      </c>
      <c r="S33" s="30"/>
    </row>
    <row r="34" spans="1:19" ht="15" thickTop="1" thickBot="1" x14ac:dyDescent="0.2">
      <c r="A34" s="29">
        <v>56</v>
      </c>
      <c r="B34" s="28" t="s">
        <v>135</v>
      </c>
      <c r="C34" s="28" t="s">
        <v>136</v>
      </c>
      <c r="D34" s="28" t="s">
        <v>132</v>
      </c>
      <c r="E34" s="28" t="s">
        <v>113</v>
      </c>
      <c r="F34" s="29">
        <v>0.48299999999999998</v>
      </c>
      <c r="G34" s="28">
        <v>19.93</v>
      </c>
      <c r="H34" s="28">
        <v>0.1168</v>
      </c>
      <c r="I34" s="28">
        <v>30.02</v>
      </c>
      <c r="J34" s="28">
        <v>1.6990000000000002E-2</v>
      </c>
      <c r="K34" s="30">
        <v>1.946</v>
      </c>
      <c r="O34" s="34">
        <f t="shared" si="3"/>
        <v>20.357240968638347</v>
      </c>
      <c r="P34" s="35">
        <f t="shared" si="4"/>
        <v>30.354579227911486</v>
      </c>
      <c r="Q34" s="36">
        <f t="shared" si="5"/>
        <v>1.9960114220445462</v>
      </c>
      <c r="S34" s="30"/>
    </row>
    <row r="35" spans="1:19" ht="15" thickTop="1" thickBot="1" x14ac:dyDescent="0.2">
      <c r="A35" s="29">
        <v>57</v>
      </c>
      <c r="B35" s="28" t="s">
        <v>137</v>
      </c>
      <c r="C35" s="28" t="s">
        <v>138</v>
      </c>
      <c r="D35" s="28" t="s">
        <v>132</v>
      </c>
      <c r="E35" s="28" t="s">
        <v>113</v>
      </c>
      <c r="F35" s="29">
        <v>0.72260000000000002</v>
      </c>
      <c r="G35" s="28">
        <v>30.1</v>
      </c>
      <c r="H35" s="28">
        <v>0.2329</v>
      </c>
      <c r="I35" s="28">
        <v>59.93</v>
      </c>
      <c r="J35" s="28">
        <v>2.741E-2</v>
      </c>
      <c r="K35" s="30">
        <v>3.1280000000000001</v>
      </c>
      <c r="O35" s="34">
        <f t="shared" si="3"/>
        <v>30.745256053989678</v>
      </c>
      <c r="P35" s="35">
        <f t="shared" si="4"/>
        <v>60.597932482636089</v>
      </c>
      <c r="Q35" s="36">
        <f t="shared" si="5"/>
        <v>3.2083883495145633</v>
      </c>
      <c r="S35" s="30"/>
    </row>
    <row r="36" spans="1:19" ht="15" thickTop="1" thickBot="1" x14ac:dyDescent="0.2">
      <c r="A36" s="29">
        <v>58</v>
      </c>
      <c r="B36" s="28" t="s">
        <v>139</v>
      </c>
      <c r="C36" s="28" t="s">
        <v>140</v>
      </c>
      <c r="D36" s="28" t="s">
        <v>132</v>
      </c>
      <c r="E36" s="28" t="s">
        <v>113</v>
      </c>
      <c r="F36" s="29">
        <v>0.94910000000000005</v>
      </c>
      <c r="G36" s="28">
        <v>39.92</v>
      </c>
      <c r="H36" s="28">
        <v>0.34960000000000002</v>
      </c>
      <c r="I36" s="28">
        <v>90</v>
      </c>
      <c r="J36" s="28">
        <v>3.4700000000000002E-2</v>
      </c>
      <c r="K36" s="30">
        <v>3.9550000000000001</v>
      </c>
      <c r="O36" s="34">
        <f t="shared" si="3"/>
        <v>40.775768161969033</v>
      </c>
      <c r="P36" s="35">
        <f t="shared" si="4"/>
        <v>91.003068971087075</v>
      </c>
      <c r="Q36" s="36">
        <f t="shared" si="5"/>
        <v>4.0566419189034839</v>
      </c>
      <c r="S36" s="30"/>
    </row>
    <row r="37" spans="1:19" ht="15" thickTop="1" thickBot="1" x14ac:dyDescent="0.2">
      <c r="A37" s="29">
        <v>59</v>
      </c>
      <c r="B37" s="28" t="s">
        <v>141</v>
      </c>
      <c r="C37" s="28" t="s">
        <v>142</v>
      </c>
      <c r="D37" s="28" t="s">
        <v>143</v>
      </c>
      <c r="E37" s="28" t="s">
        <v>113</v>
      </c>
      <c r="F37" s="29">
        <v>2.9999999999999997E-4</v>
      </c>
      <c r="G37" s="28">
        <v>0.06</v>
      </c>
      <c r="H37" s="28">
        <v>-1E-4</v>
      </c>
      <c r="I37" s="28">
        <v>-0.03</v>
      </c>
      <c r="J37" s="28">
        <v>0</v>
      </c>
      <c r="K37" s="30">
        <v>0.02</v>
      </c>
      <c r="O37" s="34">
        <f t="shared" si="3"/>
        <v>6.1286224692338229E-2</v>
      </c>
      <c r="P37" s="35">
        <f t="shared" si="4"/>
        <v>-3.0334356323695688E-2</v>
      </c>
      <c r="Q37" s="36">
        <f t="shared" si="5"/>
        <v>2.0513992004568819E-2</v>
      </c>
      <c r="S37" s="30"/>
    </row>
    <row r="38" spans="1:19" ht="15" thickTop="1" thickBot="1" x14ac:dyDescent="0.2">
      <c r="A38" s="29">
        <v>60</v>
      </c>
      <c r="B38" s="28" t="s">
        <v>144</v>
      </c>
      <c r="C38" s="28" t="s">
        <v>128</v>
      </c>
      <c r="D38" s="28" t="s">
        <v>129</v>
      </c>
      <c r="E38" s="28" t="s">
        <v>113</v>
      </c>
      <c r="F38" s="29">
        <v>0</v>
      </c>
      <c r="G38" s="28">
        <v>0.05</v>
      </c>
      <c r="H38" s="28">
        <v>0</v>
      </c>
      <c r="I38" s="28">
        <v>-0.02</v>
      </c>
      <c r="J38" s="28">
        <v>0</v>
      </c>
      <c r="K38" s="30">
        <v>0.02</v>
      </c>
      <c r="O38" s="34">
        <f t="shared" si="3"/>
        <v>5.1071853910281857E-2</v>
      </c>
      <c r="P38" s="35">
        <f t="shared" si="4"/>
        <v>-2.0222904215797127E-2</v>
      </c>
      <c r="Q38" s="36">
        <f t="shared" si="5"/>
        <v>2.0513992004568819E-2</v>
      </c>
      <c r="S38" s="30"/>
    </row>
    <row r="39" spans="1:19" ht="15" thickTop="1" thickBot="1" x14ac:dyDescent="0.2">
      <c r="A39" s="29">
        <v>61</v>
      </c>
      <c r="B39" s="28" t="s">
        <v>145</v>
      </c>
      <c r="C39" s="38" t="s">
        <v>233</v>
      </c>
      <c r="D39" s="28" t="s">
        <v>143</v>
      </c>
      <c r="E39" s="28" t="s">
        <v>113</v>
      </c>
      <c r="F39" s="29">
        <v>0.31730000000000003</v>
      </c>
      <c r="G39" s="28">
        <v>13.02</v>
      </c>
      <c r="H39" s="28">
        <v>5.9499999999999997E-2</v>
      </c>
      <c r="I39" s="28">
        <v>15.28</v>
      </c>
      <c r="J39" s="28">
        <v>1.0829999999999999E-2</v>
      </c>
      <c r="K39" s="30">
        <v>1.248</v>
      </c>
      <c r="O39" s="34">
        <f t="shared" si="3"/>
        <v>13.299110758237395</v>
      </c>
      <c r="P39" s="35">
        <f t="shared" si="4"/>
        <v>15.450298820869003</v>
      </c>
      <c r="Q39" s="36">
        <f t="shared" si="5"/>
        <v>1.2800731010850943</v>
      </c>
      <c r="S39" s="30"/>
    </row>
    <row r="40" spans="1:19" ht="15" thickTop="1" thickBot="1" x14ac:dyDescent="0.2">
      <c r="A40" s="29">
        <v>62</v>
      </c>
      <c r="B40" s="28" t="s">
        <v>147</v>
      </c>
      <c r="C40" s="28" t="s">
        <v>148</v>
      </c>
      <c r="D40" s="28" t="s">
        <v>143</v>
      </c>
      <c r="E40" s="28" t="s">
        <v>113</v>
      </c>
      <c r="F40" s="29">
        <v>0.48159999999999997</v>
      </c>
      <c r="G40" s="28">
        <v>19.87</v>
      </c>
      <c r="H40" s="28">
        <v>0.1168</v>
      </c>
      <c r="I40" s="28">
        <v>30.01</v>
      </c>
      <c r="J40" s="28">
        <v>1.7899999999999999E-2</v>
      </c>
      <c r="K40" s="30">
        <v>2.0489999999999999</v>
      </c>
      <c r="O40" s="34">
        <f t="shared" si="3"/>
        <v>20.295954743946012</v>
      </c>
      <c r="P40" s="35">
        <f t="shared" si="4"/>
        <v>30.34446777580359</v>
      </c>
      <c r="Q40" s="36">
        <f t="shared" si="5"/>
        <v>2.1016584808680756</v>
      </c>
      <c r="S40" s="30"/>
    </row>
    <row r="41" spans="1:19" ht="15" thickTop="1" thickBot="1" x14ac:dyDescent="0.2">
      <c r="A41" s="29">
        <v>63</v>
      </c>
      <c r="B41" s="28" t="s">
        <v>149</v>
      </c>
      <c r="C41" s="28" t="s">
        <v>142</v>
      </c>
      <c r="D41" s="28" t="s">
        <v>143</v>
      </c>
      <c r="E41" s="28" t="s">
        <v>113</v>
      </c>
      <c r="F41" s="29">
        <v>2.9999999999999997E-4</v>
      </c>
      <c r="G41" s="28">
        <v>0.06</v>
      </c>
      <c r="H41" s="28">
        <v>0</v>
      </c>
      <c r="I41" s="28">
        <v>-0.02</v>
      </c>
      <c r="J41" s="28">
        <v>-2.0000000000000002E-5</v>
      </c>
      <c r="K41" s="30">
        <v>1.7000000000000001E-2</v>
      </c>
      <c r="O41" s="34">
        <f t="shared" si="3"/>
        <v>6.1286224692338229E-2</v>
      </c>
      <c r="P41" s="35">
        <f t="shared" si="4"/>
        <v>-2.0222904215797127E-2</v>
      </c>
      <c r="Q41" s="36">
        <f t="shared" si="5"/>
        <v>1.7436893203883499E-2</v>
      </c>
      <c r="S41" s="30"/>
    </row>
    <row r="42" spans="1:19" ht="15" thickTop="1" thickBot="1" x14ac:dyDescent="0.2">
      <c r="A42" s="29">
        <v>64</v>
      </c>
      <c r="B42" s="28" t="s">
        <v>150</v>
      </c>
      <c r="C42" s="28" t="s">
        <v>128</v>
      </c>
      <c r="D42" s="28" t="s">
        <v>129</v>
      </c>
      <c r="E42" s="28" t="s">
        <v>113</v>
      </c>
      <c r="F42" s="29">
        <v>0</v>
      </c>
      <c r="G42" s="28">
        <v>0.05</v>
      </c>
      <c r="H42" s="28">
        <v>0</v>
      </c>
      <c r="I42" s="28">
        <v>-0.02</v>
      </c>
      <c r="J42" s="28">
        <v>0</v>
      </c>
      <c r="K42" s="30">
        <v>1.9E-2</v>
      </c>
      <c r="O42" s="34">
        <f t="shared" si="3"/>
        <v>5.1071853910281857E-2</v>
      </c>
      <c r="P42" s="35">
        <f t="shared" si="4"/>
        <v>-2.0222904215797127E-2</v>
      </c>
      <c r="Q42" s="36">
        <f t="shared" si="5"/>
        <v>1.9488292404340378E-2</v>
      </c>
      <c r="S42" s="30"/>
    </row>
    <row r="43" spans="1:19" ht="15" thickTop="1" thickBot="1" x14ac:dyDescent="0.2">
      <c r="A43" s="29">
        <v>65</v>
      </c>
      <c r="B43" s="28" t="s">
        <v>158</v>
      </c>
      <c r="C43" s="28" t="s">
        <v>161</v>
      </c>
      <c r="D43" s="28" t="s">
        <v>143</v>
      </c>
      <c r="E43" s="28" t="s">
        <v>113</v>
      </c>
      <c r="F43" s="29">
        <v>0.60760000000000003</v>
      </c>
      <c r="G43" s="28">
        <v>25.19</v>
      </c>
      <c r="H43" s="28">
        <v>0.24079999999999999</v>
      </c>
      <c r="I43" s="28">
        <v>61.91</v>
      </c>
      <c r="J43" s="28">
        <v>1.528E-2</v>
      </c>
      <c r="K43" s="30">
        <v>1.7509999999999999</v>
      </c>
      <c r="O43" s="34">
        <f t="shared" si="3"/>
        <v>25.73</v>
      </c>
      <c r="P43" s="35">
        <f t="shared" si="4"/>
        <v>62.6</v>
      </c>
      <c r="Q43" s="36">
        <f t="shared" si="5"/>
        <v>1.796</v>
      </c>
      <c r="S43" s="30"/>
    </row>
    <row r="44" spans="1:19" ht="15" thickTop="1" thickBot="1" x14ac:dyDescent="0.2">
      <c r="A44" s="29">
        <v>66</v>
      </c>
      <c r="B44" s="28" t="s">
        <v>162</v>
      </c>
      <c r="C44" s="28" t="s">
        <v>142</v>
      </c>
      <c r="D44" s="28" t="s">
        <v>143</v>
      </c>
      <c r="E44" s="28" t="s">
        <v>113</v>
      </c>
      <c r="F44" s="29">
        <v>5.0000000000000001E-4</v>
      </c>
      <c r="G44" s="28">
        <v>7.0000000000000007E-2</v>
      </c>
      <c r="H44" s="28">
        <v>0</v>
      </c>
      <c r="I44" s="28">
        <v>-0.02</v>
      </c>
      <c r="J44" s="28">
        <v>-2.0000000000000002E-5</v>
      </c>
      <c r="K44" s="30">
        <v>1.7000000000000001E-2</v>
      </c>
      <c r="O44" s="34">
        <f t="shared" si="3"/>
        <v>7.1500595474394607E-2</v>
      </c>
      <c r="P44" s="35">
        <f t="shared" si="4"/>
        <v>-2.0222904215797127E-2</v>
      </c>
      <c r="Q44" s="36">
        <f t="shared" si="5"/>
        <v>1.7436893203883499E-2</v>
      </c>
      <c r="S44" s="30"/>
    </row>
    <row r="45" spans="1:19" ht="15" thickTop="1" thickBot="1" x14ac:dyDescent="0.2">
      <c r="A45" s="29">
        <v>67</v>
      </c>
      <c r="B45" s="28" t="s">
        <v>162</v>
      </c>
      <c r="C45" s="28" t="s">
        <v>128</v>
      </c>
      <c r="D45" s="28" t="s">
        <v>129</v>
      </c>
      <c r="E45" s="28" t="s">
        <v>113</v>
      </c>
      <c r="F45" s="29">
        <v>0</v>
      </c>
      <c r="G45" s="28">
        <v>0.05</v>
      </c>
      <c r="H45" s="28">
        <v>0</v>
      </c>
      <c r="I45" s="28">
        <v>-0.03</v>
      </c>
      <c r="J45" s="28">
        <v>0</v>
      </c>
      <c r="K45" s="30">
        <v>1.9E-2</v>
      </c>
      <c r="O45" s="34">
        <f t="shared" si="3"/>
        <v>5.1071853910281857E-2</v>
      </c>
      <c r="P45" s="35">
        <f t="shared" si="4"/>
        <v>-3.0334356323695688E-2</v>
      </c>
      <c r="Q45" s="36">
        <f t="shared" si="5"/>
        <v>1.9488292404340378E-2</v>
      </c>
      <c r="S45" s="30"/>
    </row>
    <row r="46" spans="1:19" ht="15" thickTop="1" thickBot="1" x14ac:dyDescent="0.2">
      <c r="A46" s="29">
        <v>68</v>
      </c>
      <c r="B46" s="28" t="s">
        <v>163</v>
      </c>
      <c r="C46" s="28" t="s">
        <v>164</v>
      </c>
      <c r="D46" s="28" t="s">
        <v>143</v>
      </c>
      <c r="E46" s="28" t="s">
        <v>113</v>
      </c>
      <c r="F46" s="29">
        <v>2.5999999999999999E-3</v>
      </c>
      <c r="G46" s="28">
        <v>0.16</v>
      </c>
      <c r="H46" s="28">
        <v>4.8000000000000001E-2</v>
      </c>
      <c r="I46" s="28">
        <v>12.3</v>
      </c>
      <c r="J46" s="28">
        <v>4.0299999999999997E-3</v>
      </c>
      <c r="K46" s="30">
        <v>0.47599999999999998</v>
      </c>
      <c r="O46" s="34">
        <f t="shared" si="3"/>
        <v>0.16342993251290194</v>
      </c>
      <c r="P46" s="35">
        <f t="shared" si="4"/>
        <v>12.437086092715234</v>
      </c>
      <c r="Q46" s="36">
        <f t="shared" si="5"/>
        <v>0.4882330097087379</v>
      </c>
      <c r="S46" s="30"/>
    </row>
    <row r="47" spans="1:19" ht="15" thickTop="1" thickBot="1" x14ac:dyDescent="0.2">
      <c r="A47" s="29">
        <v>69</v>
      </c>
      <c r="B47" s="28" t="s">
        <v>165</v>
      </c>
      <c r="C47" s="28" t="s">
        <v>166</v>
      </c>
      <c r="D47" s="28" t="s">
        <v>143</v>
      </c>
      <c r="E47" s="28" t="s">
        <v>113</v>
      </c>
      <c r="F47" s="29">
        <v>1.6999999999999999E-3</v>
      </c>
      <c r="G47" s="28">
        <v>0.12</v>
      </c>
      <c r="H47" s="28">
        <v>4.7E-2</v>
      </c>
      <c r="I47" s="28">
        <v>12.05</v>
      </c>
      <c r="J47" s="28">
        <v>3.0300000000000001E-3</v>
      </c>
      <c r="K47" s="30">
        <v>0.36299999999999999</v>
      </c>
      <c r="O47" s="34">
        <f t="shared" si="3"/>
        <v>0.12257244938467646</v>
      </c>
      <c r="P47" s="35">
        <f t="shared" si="4"/>
        <v>12.18429979001777</v>
      </c>
      <c r="Q47" s="36">
        <f t="shared" si="5"/>
        <v>0.37232895488292406</v>
      </c>
      <c r="S47" s="30"/>
    </row>
    <row r="48" spans="1:19" ht="15" thickTop="1" thickBot="1" x14ac:dyDescent="0.2">
      <c r="A48" s="29">
        <v>70</v>
      </c>
      <c r="B48" s="28" t="s">
        <v>167</v>
      </c>
      <c r="C48" s="28" t="s">
        <v>168</v>
      </c>
      <c r="D48" s="28" t="s">
        <v>143</v>
      </c>
      <c r="E48" s="28" t="s">
        <v>113</v>
      </c>
      <c r="F48" s="29">
        <v>0.14480000000000001</v>
      </c>
      <c r="G48" s="28">
        <v>5.93</v>
      </c>
      <c r="H48" s="28">
        <v>8.14E-2</v>
      </c>
      <c r="I48" s="28">
        <v>20.87</v>
      </c>
      <c r="J48" s="28">
        <v>7.5599999999999999E-3</v>
      </c>
      <c r="K48" s="30">
        <v>0.875</v>
      </c>
      <c r="O48" s="34">
        <f t="shared" si="3"/>
        <v>6.0571218737594279</v>
      </c>
      <c r="P48" s="35">
        <f t="shared" si="4"/>
        <v>21.102600549184302</v>
      </c>
      <c r="Q48" s="36">
        <f t="shared" si="5"/>
        <v>0.8974871501998859</v>
      </c>
      <c r="S48" s="30"/>
    </row>
    <row r="49" spans="1:19" ht="15" thickTop="1" thickBot="1" x14ac:dyDescent="0.2">
      <c r="A49" s="29">
        <v>71</v>
      </c>
      <c r="B49" s="28" t="s">
        <v>169</v>
      </c>
      <c r="C49" s="28" t="s">
        <v>170</v>
      </c>
      <c r="D49" s="28" t="s">
        <v>143</v>
      </c>
      <c r="E49" s="28" t="s">
        <v>113</v>
      </c>
      <c r="F49" s="29">
        <v>3.7000000000000002E-3</v>
      </c>
      <c r="G49" s="28">
        <v>0.2</v>
      </c>
      <c r="H49" s="28">
        <v>6.8900000000000003E-2</v>
      </c>
      <c r="I49" s="28">
        <v>17.66</v>
      </c>
      <c r="J49" s="28">
        <v>3.8899999999999998E-3</v>
      </c>
      <c r="K49" s="30">
        <v>0.45900000000000002</v>
      </c>
      <c r="O49" s="34">
        <f t="shared" si="3"/>
        <v>0.20428741564112743</v>
      </c>
      <c r="P49" s="35">
        <f t="shared" si="4"/>
        <v>17.856824422548861</v>
      </c>
      <c r="Q49" s="36">
        <f t="shared" si="5"/>
        <v>0.47079611650485442</v>
      </c>
      <c r="S49" s="30"/>
    </row>
    <row r="50" spans="1:19" ht="15" thickTop="1" thickBot="1" x14ac:dyDescent="0.2">
      <c r="A50" s="29">
        <v>72</v>
      </c>
      <c r="B50" s="28" t="s">
        <v>171</v>
      </c>
      <c r="C50" s="28" t="s">
        <v>172</v>
      </c>
      <c r="D50" s="28" t="s">
        <v>143</v>
      </c>
      <c r="E50" s="28" t="s">
        <v>113</v>
      </c>
      <c r="F50" s="29">
        <v>2.8E-3</v>
      </c>
      <c r="G50" s="28">
        <v>0.16</v>
      </c>
      <c r="H50" s="28">
        <v>9.6199999999999994E-2</v>
      </c>
      <c r="I50" s="28">
        <v>24.67</v>
      </c>
      <c r="J50" s="28">
        <v>4.5900000000000003E-3</v>
      </c>
      <c r="K50" s="30">
        <v>0.53900000000000003</v>
      </c>
      <c r="O50" s="34">
        <f t="shared" si="3"/>
        <v>0.16342993251290194</v>
      </c>
      <c r="P50" s="35">
        <f t="shared" si="4"/>
        <v>24.944952350185758</v>
      </c>
      <c r="Q50" s="36">
        <f t="shared" si="5"/>
        <v>0.55285208452312973</v>
      </c>
      <c r="S50" s="30"/>
    </row>
    <row r="51" spans="1:19" ht="15" thickTop="1" thickBot="1" x14ac:dyDescent="0.2">
      <c r="A51" s="29">
        <v>73</v>
      </c>
      <c r="B51" s="28" t="s">
        <v>173</v>
      </c>
      <c r="C51" s="28" t="s">
        <v>174</v>
      </c>
      <c r="D51" s="28" t="s">
        <v>143</v>
      </c>
      <c r="E51" s="28" t="s">
        <v>113</v>
      </c>
      <c r="F51" s="29">
        <v>4.1999999999999997E-3</v>
      </c>
      <c r="G51" s="28">
        <v>0.22</v>
      </c>
      <c r="H51" s="28">
        <v>9.5799999999999996E-2</v>
      </c>
      <c r="I51" s="28">
        <v>24.57</v>
      </c>
      <c r="J51" s="28">
        <v>4.3699999999999998E-3</v>
      </c>
      <c r="K51" s="30">
        <v>0.51300000000000001</v>
      </c>
      <c r="O51" s="34">
        <f t="shared" si="3"/>
        <v>0.22471615720524016</v>
      </c>
      <c r="P51" s="35">
        <f t="shared" si="4"/>
        <v>24.843837829106771</v>
      </c>
      <c r="Q51" s="36">
        <f t="shared" si="5"/>
        <v>0.5261838949171902</v>
      </c>
      <c r="S51" s="30"/>
    </row>
    <row r="52" spans="1:19" ht="15" thickTop="1" thickBot="1" x14ac:dyDescent="0.2">
      <c r="A52" s="29">
        <v>74</v>
      </c>
      <c r="B52" s="28" t="s">
        <v>175</v>
      </c>
      <c r="C52" s="28" t="s">
        <v>176</v>
      </c>
      <c r="D52" s="28" t="s">
        <v>143</v>
      </c>
      <c r="E52" s="28" t="s">
        <v>113</v>
      </c>
      <c r="F52" s="29">
        <v>0.10920000000000001</v>
      </c>
      <c r="G52" s="28">
        <v>4.4800000000000004</v>
      </c>
      <c r="H52" s="28">
        <v>6.6900000000000001E-2</v>
      </c>
      <c r="I52" s="28">
        <v>17.13</v>
      </c>
      <c r="J52" s="28">
        <v>5.7800000000000004E-3</v>
      </c>
      <c r="K52" s="30">
        <v>0.67300000000000004</v>
      </c>
      <c r="O52" s="34">
        <f t="shared" si="3"/>
        <v>4.5760381103612549</v>
      </c>
      <c r="P52" s="35">
        <f t="shared" si="4"/>
        <v>17.320917460830238</v>
      </c>
      <c r="Q52" s="36">
        <f t="shared" si="5"/>
        <v>0.69029583095374081</v>
      </c>
      <c r="S52" s="30"/>
    </row>
    <row r="53" spans="1:19" ht="15" thickTop="1" thickBot="1" x14ac:dyDescent="0.2">
      <c r="A53" s="29">
        <v>75</v>
      </c>
      <c r="B53" s="28" t="s">
        <v>177</v>
      </c>
      <c r="C53" s="28" t="s">
        <v>178</v>
      </c>
      <c r="D53" s="28" t="s">
        <v>143</v>
      </c>
      <c r="E53" s="28" t="s">
        <v>113</v>
      </c>
      <c r="F53" s="29">
        <v>4.82E-2</v>
      </c>
      <c r="G53" s="28">
        <v>1.98</v>
      </c>
      <c r="H53" s="28">
        <v>7.3400000000000007E-2</v>
      </c>
      <c r="I53" s="28">
        <v>18.79</v>
      </c>
      <c r="J53" s="28">
        <v>5.0800000000000003E-3</v>
      </c>
      <c r="K53" s="30">
        <v>0.59399999999999997</v>
      </c>
      <c r="O53" s="34">
        <f t="shared" si="3"/>
        <v>2.0224454148471613</v>
      </c>
      <c r="P53" s="35">
        <f t="shared" si="4"/>
        <v>18.9994185107414</v>
      </c>
      <c r="Q53" s="36">
        <f t="shared" si="5"/>
        <v>0.60926556253569386</v>
      </c>
      <c r="S53" s="30"/>
    </row>
    <row r="54" spans="1:19" ht="15" thickTop="1" thickBot="1" x14ac:dyDescent="0.2">
      <c r="A54" s="29">
        <v>76</v>
      </c>
      <c r="B54" s="28" t="s">
        <v>179</v>
      </c>
      <c r="C54" s="28" t="s">
        <v>142</v>
      </c>
      <c r="D54" s="28" t="s">
        <v>143</v>
      </c>
      <c r="E54" s="28" t="s">
        <v>113</v>
      </c>
      <c r="F54" s="29">
        <v>0.29599999999999999</v>
      </c>
      <c r="G54" s="28">
        <v>12.19</v>
      </c>
      <c r="H54" s="28">
        <v>0.76149999999999995</v>
      </c>
      <c r="I54" s="28">
        <v>196.68</v>
      </c>
      <c r="J54" s="28">
        <v>1.021E-2</v>
      </c>
      <c r="K54" s="30">
        <v>1.1739999999999999</v>
      </c>
      <c r="O54" s="34">
        <f t="shared" si="3"/>
        <v>12.451317983326716</v>
      </c>
      <c r="P54" s="35">
        <f t="shared" si="4"/>
        <v>198.87204005814894</v>
      </c>
      <c r="Q54" s="36">
        <f t="shared" si="5"/>
        <v>1.2041713306681896</v>
      </c>
      <c r="S54" s="30"/>
    </row>
    <row r="55" spans="1:19" ht="15" thickTop="1" thickBot="1" x14ac:dyDescent="0.2">
      <c r="A55" s="29">
        <v>77</v>
      </c>
      <c r="B55" s="28" t="s">
        <v>180</v>
      </c>
      <c r="C55" s="28" t="s">
        <v>181</v>
      </c>
      <c r="D55" s="28" t="s">
        <v>143</v>
      </c>
      <c r="E55" s="28" t="s">
        <v>113</v>
      </c>
      <c r="F55" s="29">
        <v>1.8200000000000001E-2</v>
      </c>
      <c r="G55" s="28">
        <v>0.76</v>
      </c>
      <c r="H55" s="28">
        <v>6.5100000000000005E-2</v>
      </c>
      <c r="I55" s="28">
        <v>16.66</v>
      </c>
      <c r="J55" s="28">
        <v>3.9500000000000004E-3</v>
      </c>
      <c r="K55" s="30">
        <v>0.46500000000000002</v>
      </c>
      <c r="O55" s="34">
        <f t="shared" si="3"/>
        <v>0.77629217943628426</v>
      </c>
      <c r="P55" s="35">
        <f t="shared" si="4"/>
        <v>16.845679211759006</v>
      </c>
      <c r="Q55" s="36">
        <f t="shared" si="5"/>
        <v>0.47695031410622507</v>
      </c>
      <c r="S55" s="30"/>
    </row>
    <row r="56" spans="1:19" ht="15" thickTop="1" thickBot="1" x14ac:dyDescent="0.2">
      <c r="A56" s="29">
        <v>78</v>
      </c>
      <c r="B56" s="28" t="s">
        <v>182</v>
      </c>
      <c r="C56" s="28" t="s">
        <v>183</v>
      </c>
      <c r="D56" s="28" t="s">
        <v>143</v>
      </c>
      <c r="E56" s="28" t="s">
        <v>113</v>
      </c>
      <c r="F56" s="29">
        <v>6.5699999999999995E-2</v>
      </c>
      <c r="G56" s="28">
        <v>2.69</v>
      </c>
      <c r="H56" s="28">
        <v>9.4799999999999995E-2</v>
      </c>
      <c r="I56" s="28">
        <v>24.27</v>
      </c>
      <c r="J56" s="28">
        <v>5.5100000000000001E-3</v>
      </c>
      <c r="K56" s="30">
        <v>0.64200000000000002</v>
      </c>
      <c r="O56" s="34">
        <f t="shared" si="3"/>
        <v>2.7476657403731637</v>
      </c>
      <c r="P56" s="35">
        <f t="shared" si="4"/>
        <v>24.540494265869814</v>
      </c>
      <c r="Q56" s="36">
        <f t="shared" si="5"/>
        <v>0.65849914334665915</v>
      </c>
      <c r="S56" s="30"/>
    </row>
    <row r="57" spans="1:19" ht="15" thickTop="1" thickBot="1" x14ac:dyDescent="0.2">
      <c r="A57" s="29">
        <v>79</v>
      </c>
      <c r="B57" s="28" t="s">
        <v>184</v>
      </c>
      <c r="C57" s="28" t="s">
        <v>185</v>
      </c>
      <c r="D57" s="28" t="s">
        <v>143</v>
      </c>
      <c r="E57" s="28" t="s">
        <v>113</v>
      </c>
      <c r="F57" s="29">
        <v>0.18640000000000001</v>
      </c>
      <c r="G57" s="28">
        <v>7.66</v>
      </c>
      <c r="H57" s="28">
        <v>0.1183</v>
      </c>
      <c r="I57" s="28">
        <v>30.32</v>
      </c>
      <c r="J57" s="28">
        <v>8.4799999999999997E-3</v>
      </c>
      <c r="K57" s="30">
        <v>0.97799999999999998</v>
      </c>
      <c r="O57" s="34">
        <f t="shared" si="3"/>
        <v>7.8242080190551802</v>
      </c>
      <c r="P57" s="35">
        <f t="shared" si="4"/>
        <v>30.657922791148444</v>
      </c>
      <c r="Q57" s="36">
        <f t="shared" si="5"/>
        <v>1.0031342090234152</v>
      </c>
      <c r="S57" s="30"/>
    </row>
    <row r="58" spans="1:19" ht="15" thickTop="1" thickBot="1" x14ac:dyDescent="0.2">
      <c r="A58" s="29">
        <v>80</v>
      </c>
      <c r="B58" s="28" t="s">
        <v>186</v>
      </c>
      <c r="C58" s="28" t="s">
        <v>142</v>
      </c>
      <c r="D58" s="28" t="s">
        <v>143</v>
      </c>
      <c r="E58" s="28" t="s">
        <v>113</v>
      </c>
      <c r="F58" s="29">
        <v>5.0000000000000001E-3</v>
      </c>
      <c r="G58" s="28">
        <v>0.21</v>
      </c>
      <c r="H58" s="28">
        <v>0</v>
      </c>
      <c r="I58" s="28">
        <v>-0.05</v>
      </c>
      <c r="J58" s="28">
        <v>-2.0000000000000002E-5</v>
      </c>
      <c r="K58" s="30">
        <v>1.4999999999999999E-2</v>
      </c>
      <c r="O58" s="34">
        <f t="shared" si="3"/>
        <v>0.21450178642318379</v>
      </c>
      <c r="P58" s="35">
        <f t="shared" si="4"/>
        <v>-5.0557260539492818E-2</v>
      </c>
      <c r="Q58" s="36">
        <f t="shared" si="5"/>
        <v>1.5385494003426614E-2</v>
      </c>
      <c r="S58" s="30"/>
    </row>
    <row r="59" spans="1:19" ht="15" thickTop="1" thickBot="1" x14ac:dyDescent="0.2">
      <c r="A59" s="29">
        <v>81</v>
      </c>
      <c r="B59" s="28" t="s">
        <v>186</v>
      </c>
      <c r="C59" s="28" t="s">
        <v>128</v>
      </c>
      <c r="D59" s="28" t="s">
        <v>129</v>
      </c>
      <c r="E59" s="28" t="s">
        <v>113</v>
      </c>
      <c r="F59" s="29">
        <v>0</v>
      </c>
      <c r="G59" s="28">
        <v>0</v>
      </c>
      <c r="H59" s="28">
        <v>0</v>
      </c>
      <c r="I59" s="28">
        <v>-0.04</v>
      </c>
      <c r="J59" s="28">
        <v>0</v>
      </c>
      <c r="K59" s="30">
        <v>1.7000000000000001E-2</v>
      </c>
      <c r="O59" s="34">
        <f t="shared" si="3"/>
        <v>0</v>
      </c>
      <c r="P59" s="35">
        <f t="shared" si="4"/>
        <v>-4.0445808431594253E-2</v>
      </c>
      <c r="Q59" s="36">
        <f t="shared" si="5"/>
        <v>1.7436893203883499E-2</v>
      </c>
      <c r="S59" s="30"/>
    </row>
    <row r="60" spans="1:19" ht="15" thickTop="1" thickBot="1" x14ac:dyDescent="0.2">
      <c r="A60" s="29">
        <v>82</v>
      </c>
      <c r="B60" s="28" t="s">
        <v>187</v>
      </c>
      <c r="C60" s="28" t="s">
        <v>188</v>
      </c>
      <c r="D60" s="28" t="s">
        <v>143</v>
      </c>
      <c r="E60" s="28" t="s">
        <v>113</v>
      </c>
      <c r="F60" s="29">
        <v>2.5899999999999999E-2</v>
      </c>
      <c r="G60" s="28">
        <v>1.06</v>
      </c>
      <c r="H60" s="28">
        <v>4.7600000000000003E-2</v>
      </c>
      <c r="I60" s="28">
        <v>12.15</v>
      </c>
      <c r="J60" s="28">
        <v>4.4099999999999999E-3</v>
      </c>
      <c r="K60" s="30">
        <v>0.51600000000000001</v>
      </c>
      <c r="O60" s="34">
        <f>G60-G60*$D$99</f>
        <v>1.0827233028979755</v>
      </c>
      <c r="P60" s="35">
        <f t="shared" si="4"/>
        <v>12.285414311096755</v>
      </c>
      <c r="Q60" s="36">
        <f t="shared" si="5"/>
        <v>0.52926099371787561</v>
      </c>
      <c r="S60" s="30"/>
    </row>
    <row r="61" spans="1:19" ht="15" thickTop="1" thickBot="1" x14ac:dyDescent="0.2">
      <c r="A61" s="29">
        <v>83</v>
      </c>
      <c r="B61" s="28" t="s">
        <v>189</v>
      </c>
      <c r="C61" s="28" t="s">
        <v>166</v>
      </c>
      <c r="D61" s="28" t="s">
        <v>143</v>
      </c>
      <c r="E61" s="28" t="s">
        <v>113</v>
      </c>
      <c r="F61" s="29">
        <v>1.6899999999999998E-2</v>
      </c>
      <c r="G61" s="28">
        <v>0.69</v>
      </c>
      <c r="H61" s="28">
        <v>5.2499999999999998E-2</v>
      </c>
      <c r="I61" s="28">
        <v>13.4</v>
      </c>
      <c r="J61" s="28">
        <v>3.7100000000000002E-3</v>
      </c>
      <c r="K61" s="30">
        <v>0.437</v>
      </c>
      <c r="O61" s="34">
        <f t="shared" si="3"/>
        <v>0.70479158396188957</v>
      </c>
      <c r="P61" s="35">
        <f t="shared" si="4"/>
        <v>13.549345824584075</v>
      </c>
      <c r="Q61" s="36">
        <f t="shared" si="5"/>
        <v>0.44823072529982871</v>
      </c>
      <c r="S61" s="30"/>
    </row>
    <row r="62" spans="1:19" ht="15" thickTop="1" thickBot="1" x14ac:dyDescent="0.2">
      <c r="A62" s="29">
        <v>84</v>
      </c>
      <c r="B62" s="28" t="s">
        <v>190</v>
      </c>
      <c r="C62" s="28" t="s">
        <v>168</v>
      </c>
      <c r="D62" s="28" t="s">
        <v>143</v>
      </c>
      <c r="E62" s="28" t="s">
        <v>113</v>
      </c>
      <c r="F62" s="29">
        <v>0.1202</v>
      </c>
      <c r="G62" s="28">
        <v>4.93</v>
      </c>
      <c r="H62" s="28">
        <v>6.3500000000000001E-2</v>
      </c>
      <c r="I62" s="28">
        <v>16.23</v>
      </c>
      <c r="J62" s="28">
        <v>6.9199999999999999E-3</v>
      </c>
      <c r="K62" s="30">
        <v>0.80100000000000005</v>
      </c>
      <c r="O62" s="34">
        <f t="shared" si="3"/>
        <v>5.0356847955537907</v>
      </c>
      <c r="P62" s="35">
        <f t="shared" si="4"/>
        <v>16.410886771119369</v>
      </c>
      <c r="Q62" s="36">
        <f t="shared" si="5"/>
        <v>0.8215853797829813</v>
      </c>
      <c r="S62" s="30"/>
    </row>
    <row r="63" spans="1:19" ht="15" thickTop="1" thickBot="1" x14ac:dyDescent="0.2">
      <c r="A63" s="29">
        <v>85</v>
      </c>
      <c r="B63" s="28" t="s">
        <v>191</v>
      </c>
      <c r="C63" s="28" t="s">
        <v>170</v>
      </c>
      <c r="D63" s="28" t="s">
        <v>143</v>
      </c>
      <c r="E63" s="28" t="s">
        <v>113</v>
      </c>
      <c r="F63" s="29">
        <v>5.1999999999999998E-3</v>
      </c>
      <c r="G63" s="28">
        <v>0.21</v>
      </c>
      <c r="H63" s="28">
        <v>4.7699999999999999E-2</v>
      </c>
      <c r="I63" s="28">
        <v>12.17</v>
      </c>
      <c r="J63" s="28">
        <v>3.32E-3</v>
      </c>
      <c r="K63" s="30">
        <v>0.39200000000000002</v>
      </c>
      <c r="O63" s="34">
        <f t="shared" si="3"/>
        <v>0.21450178642318379</v>
      </c>
      <c r="P63" s="35">
        <f t="shared" si="4"/>
        <v>12.305637215312551</v>
      </c>
      <c r="Q63" s="36">
        <f t="shared" si="5"/>
        <v>0.40207424328954888</v>
      </c>
      <c r="S63" s="30"/>
    </row>
    <row r="64" spans="1:19" ht="15" thickTop="1" thickBot="1" x14ac:dyDescent="0.2">
      <c r="A64" s="29">
        <v>86</v>
      </c>
      <c r="B64" s="28" t="s">
        <v>192</v>
      </c>
      <c r="C64" s="28" t="s">
        <v>172</v>
      </c>
      <c r="D64" s="28" t="s">
        <v>143</v>
      </c>
      <c r="E64" s="28" t="s">
        <v>113</v>
      </c>
      <c r="F64" s="29">
        <v>1.55E-2</v>
      </c>
      <c r="G64" s="28">
        <v>0.63</v>
      </c>
      <c r="H64" s="28">
        <v>3.1199999999999999E-2</v>
      </c>
      <c r="I64" s="28">
        <v>7.95</v>
      </c>
      <c r="J64" s="28">
        <v>4.0600000000000002E-3</v>
      </c>
      <c r="K64" s="30">
        <v>0.47599999999999998</v>
      </c>
      <c r="O64" s="34">
        <f t="shared" si="3"/>
        <v>0.64350535926955144</v>
      </c>
      <c r="P64" s="35">
        <f t="shared" si="4"/>
        <v>8.0386044257793579</v>
      </c>
      <c r="Q64" s="36">
        <f t="shared" si="5"/>
        <v>0.4882330097087379</v>
      </c>
      <c r="S64" s="30"/>
    </row>
    <row r="65" spans="1:19" ht="15" thickTop="1" thickBot="1" x14ac:dyDescent="0.2">
      <c r="A65" s="29">
        <v>87</v>
      </c>
      <c r="B65" s="28" t="s">
        <v>193</v>
      </c>
      <c r="C65" s="28" t="s">
        <v>174</v>
      </c>
      <c r="D65" s="28" t="s">
        <v>143</v>
      </c>
      <c r="E65" s="28" t="s">
        <v>113</v>
      </c>
      <c r="F65" s="29">
        <v>2.1999999999999999E-2</v>
      </c>
      <c r="G65" s="28">
        <v>0.89</v>
      </c>
      <c r="H65" s="28">
        <v>4.87E-2</v>
      </c>
      <c r="I65" s="28">
        <v>12.42</v>
      </c>
      <c r="J65" s="28">
        <v>4.1200000000000004E-3</v>
      </c>
      <c r="K65" s="30">
        <v>0.48199999999999998</v>
      </c>
      <c r="O65" s="34">
        <f t="shared" si="3"/>
        <v>0.90907899960301708</v>
      </c>
      <c r="P65" s="35">
        <f t="shared" si="4"/>
        <v>12.558423518010015</v>
      </c>
      <c r="Q65" s="36">
        <f t="shared" si="5"/>
        <v>0.49438720731010855</v>
      </c>
      <c r="S65" s="30"/>
    </row>
    <row r="66" spans="1:19" ht="15" thickTop="1" thickBot="1" x14ac:dyDescent="0.2">
      <c r="A66" s="29">
        <v>88</v>
      </c>
      <c r="B66" s="28" t="s">
        <v>194</v>
      </c>
      <c r="C66" s="28" t="s">
        <v>176</v>
      </c>
      <c r="D66" s="28" t="s">
        <v>143</v>
      </c>
      <c r="E66" s="28" t="s">
        <v>113</v>
      </c>
      <c r="F66" s="29">
        <v>0.19869999999999999</v>
      </c>
      <c r="G66" s="28">
        <v>8.18</v>
      </c>
      <c r="H66" s="28">
        <v>7.5800000000000006E-2</v>
      </c>
      <c r="I66" s="28">
        <v>19.37</v>
      </c>
      <c r="J66" s="28">
        <v>9.0500000000000008E-3</v>
      </c>
      <c r="K66" s="30">
        <v>1.04</v>
      </c>
      <c r="O66" s="34">
        <f t="shared" si="3"/>
        <v>8.3553552997221114</v>
      </c>
      <c r="P66" s="35">
        <f t="shared" si="4"/>
        <v>19.585882732999519</v>
      </c>
      <c r="Q66" s="36">
        <f t="shared" si="5"/>
        <v>1.0667275842375787</v>
      </c>
      <c r="S66" s="30"/>
    </row>
    <row r="67" spans="1:19" ht="15" thickTop="1" thickBot="1" x14ac:dyDescent="0.2">
      <c r="A67" s="29">
        <v>89</v>
      </c>
      <c r="B67" s="28" t="s">
        <v>195</v>
      </c>
      <c r="C67" s="28" t="s">
        <v>178</v>
      </c>
      <c r="D67" s="28" t="s">
        <v>143</v>
      </c>
      <c r="E67" s="28" t="s">
        <v>113</v>
      </c>
      <c r="F67" s="29">
        <v>9.2899999999999996E-2</v>
      </c>
      <c r="G67" s="28">
        <v>3.81</v>
      </c>
      <c r="H67" s="28">
        <v>5.9799999999999999E-2</v>
      </c>
      <c r="I67" s="28">
        <v>15.25</v>
      </c>
      <c r="J67" s="28">
        <v>6.5700000000000003E-3</v>
      </c>
      <c r="K67" s="30">
        <v>0.76</v>
      </c>
      <c r="O67" s="34">
        <f t="shared" si="3"/>
        <v>3.8916752679634774</v>
      </c>
      <c r="P67" s="35">
        <f t="shared" si="4"/>
        <v>15.419964464545309</v>
      </c>
      <c r="Q67" s="36">
        <f t="shared" si="5"/>
        <v>0.77953169617361517</v>
      </c>
      <c r="S67" s="30"/>
    </row>
    <row r="68" spans="1:19" ht="15" thickTop="1" thickBot="1" x14ac:dyDescent="0.2">
      <c r="A68" s="29">
        <v>90</v>
      </c>
      <c r="B68" s="28" t="s">
        <v>196</v>
      </c>
      <c r="C68" s="28" t="s">
        <v>197</v>
      </c>
      <c r="D68" s="28" t="s">
        <v>143</v>
      </c>
      <c r="E68" s="28" t="s">
        <v>113</v>
      </c>
      <c r="F68" s="29">
        <v>0.16550000000000001</v>
      </c>
      <c r="G68" s="28">
        <v>6.81</v>
      </c>
      <c r="H68" s="28">
        <v>7.2499999999999995E-2</v>
      </c>
      <c r="I68" s="28">
        <v>18.52</v>
      </c>
      <c r="J68" s="28">
        <v>8.2500000000000004E-3</v>
      </c>
      <c r="K68" s="30">
        <v>0.95</v>
      </c>
      <c r="O68" s="34">
        <f t="shared" si="3"/>
        <v>6.9559865025803882</v>
      </c>
      <c r="P68" s="35">
        <f t="shared" si="4"/>
        <v>18.726409303828138</v>
      </c>
      <c r="Q68" s="36">
        <f t="shared" si="5"/>
        <v>0.97441462021701886</v>
      </c>
      <c r="S68" s="30"/>
    </row>
    <row r="69" spans="1:19" ht="15" thickTop="1" thickBot="1" x14ac:dyDescent="0.2">
      <c r="A69" s="29">
        <v>91</v>
      </c>
      <c r="B69" s="28" t="s">
        <v>198</v>
      </c>
      <c r="C69" s="28" t="s">
        <v>181</v>
      </c>
      <c r="D69" s="28" t="s">
        <v>143</v>
      </c>
      <c r="E69" s="28" t="s">
        <v>113</v>
      </c>
      <c r="F69" s="29">
        <v>0.19570000000000001</v>
      </c>
      <c r="G69" s="28">
        <v>8.06</v>
      </c>
      <c r="H69" s="28">
        <v>8.2000000000000003E-2</v>
      </c>
      <c r="I69" s="28">
        <v>20.94</v>
      </c>
      <c r="J69" s="28">
        <v>9.7199999999999995E-3</v>
      </c>
      <c r="K69" s="30">
        <v>1.1160000000000001</v>
      </c>
      <c r="O69" s="34">
        <f t="shared" si="3"/>
        <v>8.2327828503374363</v>
      </c>
      <c r="P69" s="35">
        <f t="shared" si="4"/>
        <v>21.173380713939594</v>
      </c>
      <c r="Q69" s="36">
        <f t="shared" si="5"/>
        <v>1.1446807538549402</v>
      </c>
      <c r="S69" s="30"/>
    </row>
    <row r="70" spans="1:19" ht="15" thickTop="1" thickBot="1" x14ac:dyDescent="0.2">
      <c r="A70" s="29">
        <v>92</v>
      </c>
      <c r="B70" s="28" t="s">
        <v>199</v>
      </c>
      <c r="C70" s="28" t="s">
        <v>183</v>
      </c>
      <c r="D70" s="28" t="s">
        <v>143</v>
      </c>
      <c r="E70" s="28" t="s">
        <v>113</v>
      </c>
      <c r="F70" s="29">
        <v>8.5999999999999993E-2</v>
      </c>
      <c r="G70" s="28">
        <v>3.52</v>
      </c>
      <c r="H70" s="28">
        <v>5.6300000000000003E-2</v>
      </c>
      <c r="I70" s="28">
        <v>14.34</v>
      </c>
      <c r="J70" s="28">
        <v>6.3499999999999997E-3</v>
      </c>
      <c r="K70" s="30">
        <v>0.73399999999999999</v>
      </c>
      <c r="O70" s="34">
        <f t="shared" si="3"/>
        <v>3.5954585152838425</v>
      </c>
      <c r="P70" s="35">
        <f t="shared" si="4"/>
        <v>14.499822322726539</v>
      </c>
      <c r="Q70" s="36">
        <f t="shared" si="5"/>
        <v>0.75286350656767564</v>
      </c>
      <c r="S70" s="30"/>
    </row>
    <row r="71" spans="1:19" ht="15" thickTop="1" thickBot="1" x14ac:dyDescent="0.2">
      <c r="A71" s="29">
        <v>93</v>
      </c>
      <c r="B71" s="28" t="s">
        <v>200</v>
      </c>
      <c r="C71" s="28" t="s">
        <v>185</v>
      </c>
      <c r="D71" s="28" t="s">
        <v>143</v>
      </c>
      <c r="E71" s="28" t="s">
        <v>113</v>
      </c>
      <c r="F71" s="29">
        <v>0.15720000000000001</v>
      </c>
      <c r="G71" s="28">
        <v>6.47</v>
      </c>
      <c r="H71" s="28">
        <v>7.0199999999999999E-2</v>
      </c>
      <c r="I71" s="28">
        <v>17.91</v>
      </c>
      <c r="J71" s="28">
        <v>8.6499999999999997E-3</v>
      </c>
      <c r="K71" s="30">
        <v>0.99399999999999999</v>
      </c>
      <c r="O71" s="34">
        <f t="shared" si="3"/>
        <v>6.6086978959904723</v>
      </c>
      <c r="P71" s="35">
        <f t="shared" si="4"/>
        <v>18.109610725246327</v>
      </c>
      <c r="Q71" s="36">
        <f t="shared" si="5"/>
        <v>1.0195454026270703</v>
      </c>
      <c r="S71" s="30"/>
    </row>
    <row r="72" spans="1:19" ht="15" thickTop="1" thickBot="1" x14ac:dyDescent="0.2">
      <c r="A72" s="29">
        <v>94</v>
      </c>
      <c r="B72" s="28" t="s">
        <v>201</v>
      </c>
      <c r="C72" s="28" t="s">
        <v>202</v>
      </c>
      <c r="D72" s="28" t="s">
        <v>143</v>
      </c>
      <c r="E72" s="28" t="s">
        <v>113</v>
      </c>
      <c r="F72" s="29">
        <v>0.28810000000000002</v>
      </c>
      <c r="G72" s="28">
        <v>11.9</v>
      </c>
      <c r="H72" s="28">
        <v>0.1012</v>
      </c>
      <c r="I72" s="28">
        <v>25.85</v>
      </c>
      <c r="J72" s="28">
        <v>1.0359999999999999E-2</v>
      </c>
      <c r="K72" s="30">
        <v>1.1879999999999999</v>
      </c>
      <c r="O72" s="34">
        <f t="shared" si="3"/>
        <v>12.155101230647082</v>
      </c>
      <c r="P72" s="35">
        <f t="shared" si="4"/>
        <v>26.138103698917789</v>
      </c>
      <c r="Q72" s="36">
        <f t="shared" si="5"/>
        <v>1.2185311250713877</v>
      </c>
      <c r="S72" s="30"/>
    </row>
    <row r="73" spans="1:19" ht="15" thickTop="1" thickBot="1" x14ac:dyDescent="0.2">
      <c r="A73" s="29">
        <v>95</v>
      </c>
      <c r="B73" s="28" t="s">
        <v>203</v>
      </c>
      <c r="C73" s="28" t="s">
        <v>142</v>
      </c>
      <c r="D73" s="28" t="s">
        <v>143</v>
      </c>
      <c r="E73" s="28" t="s">
        <v>113</v>
      </c>
      <c r="F73" s="29">
        <v>5.0000000000000001E-4</v>
      </c>
      <c r="G73" s="28">
        <v>0</v>
      </c>
      <c r="H73" s="28">
        <v>1E-4</v>
      </c>
      <c r="I73" s="28">
        <v>-0.05</v>
      </c>
      <c r="J73" s="28">
        <v>5.0000000000000002E-5</v>
      </c>
      <c r="K73" s="30">
        <v>2.1000000000000001E-2</v>
      </c>
      <c r="O73" s="34">
        <f t="shared" si="3"/>
        <v>0</v>
      </c>
      <c r="P73" s="35">
        <f t="shared" si="4"/>
        <v>-5.0557260539492818E-2</v>
      </c>
      <c r="Q73" s="36">
        <f t="shared" si="5"/>
        <v>2.1539691604797261E-2</v>
      </c>
      <c r="S73" s="30"/>
    </row>
    <row r="74" spans="1:19" ht="15" thickTop="1" thickBot="1" x14ac:dyDescent="0.2">
      <c r="A74" s="39">
        <v>96</v>
      </c>
      <c r="B74" s="40" t="s">
        <v>203</v>
      </c>
      <c r="C74" s="40" t="s">
        <v>128</v>
      </c>
      <c r="D74" s="40" t="s">
        <v>129</v>
      </c>
      <c r="E74" s="40" t="s">
        <v>113</v>
      </c>
      <c r="F74" s="39">
        <v>0</v>
      </c>
      <c r="G74" s="40">
        <v>-0.03</v>
      </c>
      <c r="H74" s="40">
        <v>0</v>
      </c>
      <c r="I74" s="40">
        <v>-0.06</v>
      </c>
      <c r="J74" s="40">
        <v>0</v>
      </c>
      <c r="K74" s="41">
        <v>1.4999999999999999E-2</v>
      </c>
      <c r="L74" s="40"/>
      <c r="M74" s="40"/>
      <c r="N74" s="40"/>
      <c r="O74" s="34">
        <f t="shared" si="3"/>
        <v>-3.0643112346169114E-2</v>
      </c>
      <c r="P74" s="35">
        <f t="shared" si="4"/>
        <v>-6.0668712647391376E-2</v>
      </c>
      <c r="Q74" s="36">
        <f t="shared" si="5"/>
        <v>1.5385494003426614E-2</v>
      </c>
      <c r="R74" s="40"/>
      <c r="S74" s="41"/>
    </row>
    <row r="75" spans="1:19" ht="14" thickTop="1" x14ac:dyDescent="0.15">
      <c r="A75" s="28">
        <v>97</v>
      </c>
      <c r="B75" s="28" t="s">
        <v>130</v>
      </c>
      <c r="C75" s="28" t="s">
        <v>131</v>
      </c>
      <c r="D75" s="28" t="s">
        <v>132</v>
      </c>
      <c r="E75" s="28" t="s">
        <v>113</v>
      </c>
      <c r="F75" s="29">
        <v>-2.9999999999999997E-4</v>
      </c>
      <c r="G75" s="28">
        <v>-0.04</v>
      </c>
      <c r="H75" s="28">
        <v>0</v>
      </c>
      <c r="I75" s="28">
        <v>-0.05</v>
      </c>
      <c r="J75" s="28">
        <v>-5.0000000000000002E-5</v>
      </c>
      <c r="K75" s="30">
        <v>0.01</v>
      </c>
      <c r="O75" s="29">
        <f>G75-G75*$D$103</f>
        <v>-4.0857483128225486E-2</v>
      </c>
      <c r="P75" s="28">
        <f>I75-I75*$E$103</f>
        <v>-5.0557260539492818E-2</v>
      </c>
      <c r="Q75" s="30">
        <f>K75-K75*$F$103</f>
        <v>1.025699600228441E-2</v>
      </c>
    </row>
    <row r="76" spans="1:19" x14ac:dyDescent="0.15">
      <c r="A76" s="28">
        <v>98</v>
      </c>
      <c r="B76" s="28" t="s">
        <v>133</v>
      </c>
      <c r="C76" s="28" t="s">
        <v>134</v>
      </c>
      <c r="D76" s="28" t="s">
        <v>132</v>
      </c>
      <c r="E76" s="28" t="s">
        <v>113</v>
      </c>
      <c r="F76" s="29">
        <v>0.2432</v>
      </c>
      <c r="G76" s="28">
        <v>10.039999999999999</v>
      </c>
      <c r="H76" s="28">
        <v>5.91E-2</v>
      </c>
      <c r="I76" s="28">
        <v>15.06</v>
      </c>
      <c r="J76" s="28">
        <v>8.5599999999999999E-3</v>
      </c>
      <c r="K76" s="30">
        <v>0.98299999999999998</v>
      </c>
      <c r="O76" s="29">
        <f t="shared" ref="O76:O86" si="6">G76-G76*$D$103</f>
        <v>10.255228265184595</v>
      </c>
      <c r="P76" s="28">
        <f t="shared" ref="P76:P86" si="7">I76-I76*$E$103</f>
        <v>15.227846874495237</v>
      </c>
      <c r="Q76" s="30">
        <f t="shared" ref="Q76:Q86" si="8">K76-K76*$F$103</f>
        <v>1.0082627070245573</v>
      </c>
    </row>
    <row r="77" spans="1:19" x14ac:dyDescent="0.15">
      <c r="A77" s="28">
        <v>99</v>
      </c>
      <c r="B77" s="28" t="s">
        <v>135</v>
      </c>
      <c r="C77" s="28" t="s">
        <v>136</v>
      </c>
      <c r="D77" s="28" t="s">
        <v>132</v>
      </c>
      <c r="E77" s="28" t="s">
        <v>113</v>
      </c>
      <c r="F77" s="29">
        <v>0.48199999999999998</v>
      </c>
      <c r="G77" s="28">
        <v>20.02</v>
      </c>
      <c r="H77" s="28">
        <v>0.1176</v>
      </c>
      <c r="I77" s="28">
        <v>30.04</v>
      </c>
      <c r="J77" s="28">
        <v>1.7139999999999999E-2</v>
      </c>
      <c r="K77" s="30">
        <v>1.9550000000000001</v>
      </c>
      <c r="O77" s="29">
        <f t="shared" si="6"/>
        <v>20.449170305676855</v>
      </c>
      <c r="P77" s="28">
        <f t="shared" si="7"/>
        <v>30.374802132127282</v>
      </c>
      <c r="Q77" s="30">
        <f t="shared" si="8"/>
        <v>2.0052427184466022</v>
      </c>
    </row>
    <row r="78" spans="1:19" x14ac:dyDescent="0.15">
      <c r="A78" s="28">
        <v>100</v>
      </c>
      <c r="B78" s="28" t="s">
        <v>137</v>
      </c>
      <c r="C78" s="28" t="s">
        <v>138</v>
      </c>
      <c r="D78" s="28" t="s">
        <v>132</v>
      </c>
      <c r="E78" s="28" t="s">
        <v>113</v>
      </c>
      <c r="F78" s="29">
        <v>0.71530000000000005</v>
      </c>
      <c r="G78" s="28">
        <v>29.85</v>
      </c>
      <c r="H78" s="28">
        <v>0.23369999999999999</v>
      </c>
      <c r="I78" s="28">
        <v>59.89</v>
      </c>
      <c r="J78" s="28">
        <v>2.7480000000000001E-2</v>
      </c>
      <c r="K78" s="30">
        <v>3.125</v>
      </c>
      <c r="O78" s="29">
        <f t="shared" si="6"/>
        <v>30.489896784438269</v>
      </c>
      <c r="P78" s="28">
        <f t="shared" si="7"/>
        <v>60.557486674204497</v>
      </c>
      <c r="Q78" s="30">
        <f t="shared" si="8"/>
        <v>3.2053112507138777</v>
      </c>
    </row>
    <row r="79" spans="1:19" x14ac:dyDescent="0.15">
      <c r="A79" s="28">
        <v>101</v>
      </c>
      <c r="B79" s="28" t="s">
        <v>139</v>
      </c>
      <c r="C79" s="28" t="s">
        <v>140</v>
      </c>
      <c r="D79" s="28" t="s">
        <v>132</v>
      </c>
      <c r="E79" s="28" t="s">
        <v>113</v>
      </c>
      <c r="F79" s="29">
        <v>0.95440000000000003</v>
      </c>
      <c r="G79" s="28">
        <v>40.03</v>
      </c>
      <c r="H79" s="28">
        <v>0.35039999999999999</v>
      </c>
      <c r="I79" s="28">
        <v>90.01</v>
      </c>
      <c r="J79" s="28">
        <v>3.4790000000000001E-2</v>
      </c>
      <c r="K79" s="30">
        <v>3.952</v>
      </c>
      <c r="O79" s="29">
        <f t="shared" si="6"/>
        <v>40.888126240571651</v>
      </c>
      <c r="P79" s="28">
        <f t="shared" si="7"/>
        <v>91.013180423194967</v>
      </c>
      <c r="Q79" s="30">
        <f t="shared" si="8"/>
        <v>4.0535648201027987</v>
      </c>
    </row>
    <row r="80" spans="1:19" x14ac:dyDescent="0.15">
      <c r="A80" s="28">
        <v>102</v>
      </c>
      <c r="B80" s="28" t="s">
        <v>141</v>
      </c>
      <c r="C80" s="28" t="s">
        <v>142</v>
      </c>
      <c r="D80" s="28" t="s">
        <v>143</v>
      </c>
      <c r="E80" s="28" t="s">
        <v>113</v>
      </c>
      <c r="F80" s="29">
        <v>5.9999999999999995E-4</v>
      </c>
      <c r="G80" s="28">
        <v>-0.01</v>
      </c>
      <c r="H80" s="28">
        <v>0</v>
      </c>
      <c r="I80" s="28">
        <v>-0.08</v>
      </c>
      <c r="J80" s="28">
        <v>9.0000000000000006E-5</v>
      </c>
      <c r="K80" s="30">
        <v>2.5000000000000001E-2</v>
      </c>
      <c r="O80" s="29">
        <f t="shared" si="6"/>
        <v>-1.0214370782056371E-2</v>
      </c>
      <c r="P80" s="28">
        <f t="shared" si="7"/>
        <v>-8.0891616863188506E-2</v>
      </c>
      <c r="Q80" s="30">
        <f t="shared" si="8"/>
        <v>2.5642490005711026E-2</v>
      </c>
    </row>
    <row r="81" spans="1:17" x14ac:dyDescent="0.15">
      <c r="A81" s="28">
        <v>103</v>
      </c>
      <c r="B81" s="28" t="s">
        <v>144</v>
      </c>
      <c r="C81" s="28" t="s">
        <v>128</v>
      </c>
      <c r="D81" s="28" t="s">
        <v>129</v>
      </c>
      <c r="E81" s="28" t="s">
        <v>113</v>
      </c>
      <c r="F81" s="29">
        <v>0</v>
      </c>
      <c r="G81" s="28">
        <v>-0.03</v>
      </c>
      <c r="H81" s="28">
        <v>0</v>
      </c>
      <c r="I81" s="28">
        <v>-0.06</v>
      </c>
      <c r="J81" s="28">
        <v>0</v>
      </c>
      <c r="K81" s="30">
        <v>1.4999999999999999E-2</v>
      </c>
      <c r="O81" s="29">
        <f t="shared" si="6"/>
        <v>-3.0643112346169111E-2</v>
      </c>
      <c r="P81" s="28">
        <f t="shared" si="7"/>
        <v>-6.0668712647391376E-2</v>
      </c>
      <c r="Q81" s="30">
        <f t="shared" si="8"/>
        <v>1.5385494003426613E-2</v>
      </c>
    </row>
    <row r="82" spans="1:17" x14ac:dyDescent="0.15">
      <c r="A82" s="28">
        <v>104</v>
      </c>
      <c r="B82" s="28" t="s">
        <v>145</v>
      </c>
      <c r="C82" s="38" t="s">
        <v>233</v>
      </c>
      <c r="D82" s="28" t="s">
        <v>143</v>
      </c>
      <c r="E82" s="28" t="s">
        <v>113</v>
      </c>
      <c r="F82" s="29">
        <v>0.318</v>
      </c>
      <c r="G82" s="28">
        <v>13.16</v>
      </c>
      <c r="H82" s="28">
        <v>5.9700000000000003E-2</v>
      </c>
      <c r="I82" s="28">
        <v>15.21</v>
      </c>
      <c r="J82" s="28">
        <v>1.081E-2</v>
      </c>
      <c r="K82" s="30">
        <v>1.238</v>
      </c>
      <c r="O82" s="29">
        <f t="shared" si="6"/>
        <v>13.442111949186184</v>
      </c>
      <c r="P82" s="28">
        <f t="shared" si="7"/>
        <v>15.379518656113715</v>
      </c>
      <c r="Q82" s="30">
        <f t="shared" si="8"/>
        <v>1.2698161050828098</v>
      </c>
    </row>
    <row r="83" spans="1:17" x14ac:dyDescent="0.15">
      <c r="A83" s="28">
        <v>105</v>
      </c>
      <c r="B83" s="28" t="s">
        <v>147</v>
      </c>
      <c r="C83" s="28" t="s">
        <v>148</v>
      </c>
      <c r="D83" s="28" t="s">
        <v>143</v>
      </c>
      <c r="E83" s="28" t="s">
        <v>113</v>
      </c>
      <c r="F83" s="29">
        <v>0.4839</v>
      </c>
      <c r="G83" s="28">
        <v>20.100000000000001</v>
      </c>
      <c r="H83" s="28">
        <v>0.1177</v>
      </c>
      <c r="I83" s="28">
        <v>30.09</v>
      </c>
      <c r="J83" s="28">
        <v>1.789E-2</v>
      </c>
      <c r="K83" s="30">
        <v>2.04</v>
      </c>
      <c r="O83" s="29">
        <f t="shared" si="6"/>
        <v>20.530885271933307</v>
      </c>
      <c r="P83" s="28">
        <f t="shared" si="7"/>
        <v>30.425359392666778</v>
      </c>
      <c r="Q83" s="30">
        <f t="shared" si="8"/>
        <v>2.0924271844660196</v>
      </c>
    </row>
    <row r="84" spans="1:17" x14ac:dyDescent="0.15">
      <c r="A84" s="28">
        <v>106</v>
      </c>
      <c r="B84" s="28" t="s">
        <v>149</v>
      </c>
      <c r="C84" s="28" t="s">
        <v>142</v>
      </c>
      <c r="D84" s="28" t="s">
        <v>143</v>
      </c>
      <c r="E84" s="28" t="s">
        <v>113</v>
      </c>
      <c r="F84" s="29">
        <v>5.9999999999999995E-4</v>
      </c>
      <c r="G84" s="28">
        <v>-0.01</v>
      </c>
      <c r="H84" s="28">
        <v>-1E-4</v>
      </c>
      <c r="I84" s="28">
        <v>-0.09</v>
      </c>
      <c r="J84" s="28">
        <v>4.0000000000000003E-5</v>
      </c>
      <c r="K84" s="30">
        <v>0.02</v>
      </c>
      <c r="O84" s="29">
        <f t="shared" si="6"/>
        <v>-1.0214370782056371E-2</v>
      </c>
      <c r="P84" s="28">
        <f t="shared" si="7"/>
        <v>-9.1003068971087064E-2</v>
      </c>
      <c r="Q84" s="30">
        <f t="shared" si="8"/>
        <v>2.0513992004568819E-2</v>
      </c>
    </row>
    <row r="85" spans="1:17" x14ac:dyDescent="0.15">
      <c r="A85" s="28">
        <v>107</v>
      </c>
      <c r="B85" s="28" t="s">
        <v>150</v>
      </c>
      <c r="C85" s="28" t="s">
        <v>128</v>
      </c>
      <c r="D85" s="28" t="s">
        <v>129</v>
      </c>
      <c r="E85" s="28" t="s">
        <v>113</v>
      </c>
      <c r="F85" s="29">
        <v>0</v>
      </c>
      <c r="G85" s="28">
        <v>-0.03</v>
      </c>
      <c r="H85" s="28">
        <v>0</v>
      </c>
      <c r="I85" s="28">
        <v>-0.06</v>
      </c>
      <c r="J85" s="28">
        <v>0</v>
      </c>
      <c r="K85" s="30">
        <v>1.4999999999999999E-2</v>
      </c>
      <c r="O85" s="29">
        <f t="shared" si="6"/>
        <v>-3.0643112346169111E-2</v>
      </c>
      <c r="P85" s="28">
        <f t="shared" si="7"/>
        <v>-6.0668712647391376E-2</v>
      </c>
      <c r="Q85" s="30">
        <f t="shared" si="8"/>
        <v>1.5385494003426613E-2</v>
      </c>
    </row>
    <row r="86" spans="1:17" x14ac:dyDescent="0.15">
      <c r="A86" s="28">
        <v>108</v>
      </c>
      <c r="B86" s="28" t="s">
        <v>204</v>
      </c>
      <c r="C86" s="28" t="s">
        <v>205</v>
      </c>
      <c r="D86" s="28" t="s">
        <v>206</v>
      </c>
      <c r="E86" s="28" t="s">
        <v>113</v>
      </c>
      <c r="F86" s="29">
        <v>-2.9999999999999997E-4</v>
      </c>
      <c r="G86" s="28">
        <v>-0.04</v>
      </c>
      <c r="H86" s="28">
        <v>-1E-4</v>
      </c>
      <c r="I86" s="28">
        <v>-0.09</v>
      </c>
      <c r="J86" s="28">
        <v>-3.0000000000000001E-5</v>
      </c>
      <c r="K86" s="30">
        <v>1.2E-2</v>
      </c>
      <c r="O86" s="29">
        <f t="shared" si="6"/>
        <v>-4.0857483128225486E-2</v>
      </c>
      <c r="P86" s="28">
        <f t="shared" si="7"/>
        <v>-9.1003068971087064E-2</v>
      </c>
      <c r="Q86" s="30">
        <f t="shared" si="8"/>
        <v>1.2308395202741291E-2</v>
      </c>
    </row>
    <row r="87" spans="1:17" ht="14" thickBot="1" x14ac:dyDescent="0.2">
      <c r="F87" s="39"/>
      <c r="G87" s="40"/>
      <c r="H87" s="40"/>
      <c r="I87" s="40"/>
      <c r="J87" s="40"/>
      <c r="K87" s="41"/>
      <c r="O87" s="39"/>
      <c r="P87" s="40"/>
      <c r="Q87" s="41"/>
    </row>
    <row r="88" spans="1:17" ht="14" thickTop="1" x14ac:dyDescent="0.15"/>
    <row r="90" spans="1:17" x14ac:dyDescent="0.15">
      <c r="A90" s="37" t="s">
        <v>207</v>
      </c>
    </row>
    <row r="91" spans="1:17" x14ac:dyDescent="0.15">
      <c r="C91" s="37" t="s">
        <v>208</v>
      </c>
      <c r="D91" s="37" t="s">
        <v>209</v>
      </c>
      <c r="E91" s="37" t="s">
        <v>104</v>
      </c>
      <c r="F91" s="37" t="s">
        <v>105</v>
      </c>
    </row>
    <row r="92" spans="1:17" x14ac:dyDescent="0.15">
      <c r="A92" s="37" t="s">
        <v>210</v>
      </c>
      <c r="C92" s="28" t="s">
        <v>107</v>
      </c>
      <c r="D92" s="28">
        <v>25.73</v>
      </c>
      <c r="E92" s="28">
        <v>62.6</v>
      </c>
      <c r="F92" s="28">
        <v>1.796</v>
      </c>
    </row>
    <row r="93" spans="1:17" x14ac:dyDescent="0.15">
      <c r="A93" s="37" t="s">
        <v>211</v>
      </c>
      <c r="C93" s="28" t="s">
        <v>159</v>
      </c>
      <c r="D93" s="28">
        <v>25.44</v>
      </c>
      <c r="E93" s="28">
        <v>62.08</v>
      </c>
      <c r="F93" s="28">
        <v>1.756</v>
      </c>
    </row>
    <row r="94" spans="1:17" x14ac:dyDescent="0.15">
      <c r="A94" s="37" t="s">
        <v>212</v>
      </c>
      <c r="D94" s="28">
        <v>-1.1399371069182356E-2</v>
      </c>
      <c r="E94" s="28">
        <v>-8.3762886597938645E-3</v>
      </c>
      <c r="F94" s="28">
        <v>-2.2779043280182251E-2</v>
      </c>
    </row>
    <row r="96" spans="1:17" x14ac:dyDescent="0.15">
      <c r="C96" s="37" t="s">
        <v>208</v>
      </c>
      <c r="D96" s="37" t="s">
        <v>209</v>
      </c>
      <c r="E96" s="37" t="s">
        <v>104</v>
      </c>
      <c r="F96" s="37" t="s">
        <v>105</v>
      </c>
    </row>
    <row r="97" spans="1:6" x14ac:dyDescent="0.15">
      <c r="A97" s="37" t="s">
        <v>210</v>
      </c>
      <c r="C97" s="28" t="s">
        <v>107</v>
      </c>
      <c r="D97" s="28">
        <v>25.73</v>
      </c>
      <c r="E97" s="28">
        <v>62.6</v>
      </c>
      <c r="F97" s="28">
        <v>1.796</v>
      </c>
    </row>
    <row r="98" spans="1:6" x14ac:dyDescent="0.15">
      <c r="A98" s="37" t="s">
        <v>211</v>
      </c>
      <c r="C98" s="28" t="s">
        <v>159</v>
      </c>
      <c r="D98" s="28">
        <v>25.19</v>
      </c>
      <c r="E98" s="28">
        <v>61.91</v>
      </c>
      <c r="F98" s="69">
        <v>1.7509999999999999</v>
      </c>
    </row>
    <row r="99" spans="1:6" x14ac:dyDescent="0.15">
      <c r="A99" s="37" t="s">
        <v>212</v>
      </c>
      <c r="D99" s="28">
        <f>(D98-D97)/D98</f>
        <v>-2.1437078205637124E-2</v>
      </c>
      <c r="E99" s="28">
        <f t="shared" ref="E99:F99" si="9">(E98-E97)/E98</f>
        <v>-1.1145210789856322E-2</v>
      </c>
      <c r="F99" s="69">
        <f t="shared" si="9"/>
        <v>-2.5699600228440977E-2</v>
      </c>
    </row>
    <row r="100" spans="1:6" x14ac:dyDescent="0.15">
      <c r="F100" s="69"/>
    </row>
    <row r="101" spans="1:6" x14ac:dyDescent="0.15">
      <c r="B101" s="28" t="s">
        <v>146</v>
      </c>
      <c r="D101" s="28">
        <v>13.16</v>
      </c>
      <c r="E101" s="28">
        <v>15.21</v>
      </c>
      <c r="F101" s="69">
        <v>1.238</v>
      </c>
    </row>
    <row r="102" spans="1:6" x14ac:dyDescent="0.15">
      <c r="B102" s="28" t="s">
        <v>213</v>
      </c>
      <c r="D102" s="28">
        <f>D101-D101*D99</f>
        <v>13.442111949186184</v>
      </c>
      <c r="E102" s="28">
        <f t="shared" ref="E102:F102" si="10">E101-E101*E99</f>
        <v>15.379518656113715</v>
      </c>
      <c r="F102" s="28">
        <f t="shared" si="10"/>
        <v>1.2698161050828098</v>
      </c>
    </row>
    <row r="103" spans="1:6" x14ac:dyDescent="0.15">
      <c r="B103" s="28" t="s">
        <v>214</v>
      </c>
      <c r="D103" s="28">
        <f>(D101-D102)/D101</f>
        <v>-2.1437078205637106E-2</v>
      </c>
      <c r="E103" s="28">
        <f t="shared" ref="E103:F103" si="11">(E101-E102)/E101</f>
        <v>-1.1145210789856313E-2</v>
      </c>
      <c r="F103" s="28">
        <f t="shared" si="11"/>
        <v>-2.5699600228440915E-2</v>
      </c>
    </row>
  </sheetData>
  <mergeCells count="2">
    <mergeCell ref="F6:K6"/>
    <mergeCell ref="O6:Q6"/>
  </mergeCells>
  <pageMargins left="0.75" right="0.75" top="1" bottom="1" header="0.5" footer="0.5"/>
  <pageSetup orientation="portrait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L11"/>
  <sheetViews>
    <sheetView workbookViewId="0">
      <selection activeCell="F7" sqref="F7"/>
    </sheetView>
  </sheetViews>
  <sheetFormatPr baseColWidth="10" defaultColWidth="8.83203125" defaultRowHeight="15" x14ac:dyDescent="0.2"/>
  <cols>
    <col min="5" max="9" width="17.5" customWidth="1"/>
    <col min="10" max="12" width="15" customWidth="1"/>
  </cols>
  <sheetData>
    <row r="1" spans="1:12" x14ac:dyDescent="0.2">
      <c r="A1" s="8" t="s">
        <v>68</v>
      </c>
    </row>
    <row r="2" spans="1:12" x14ac:dyDescent="0.2">
      <c r="A2" s="8" t="s">
        <v>69</v>
      </c>
    </row>
    <row r="3" spans="1:12" x14ac:dyDescent="0.2">
      <c r="A3" s="19" t="s">
        <v>70</v>
      </c>
    </row>
    <row r="5" spans="1:12" s="20" customFormat="1" ht="48" x14ac:dyDescent="0.2">
      <c r="A5" s="20" t="s">
        <v>71</v>
      </c>
      <c r="B5" s="20" t="s">
        <v>72</v>
      </c>
      <c r="C5" s="20" t="s">
        <v>73</v>
      </c>
      <c r="D5" s="20" t="s">
        <v>74</v>
      </c>
      <c r="E5" s="21" t="s">
        <v>75</v>
      </c>
      <c r="F5" s="21" t="s">
        <v>76</v>
      </c>
      <c r="G5" s="21" t="s">
        <v>77</v>
      </c>
      <c r="H5" s="21" t="s">
        <v>78</v>
      </c>
      <c r="I5" s="21" t="s">
        <v>79</v>
      </c>
      <c r="J5" s="21" t="s">
        <v>80</v>
      </c>
      <c r="K5" s="21" t="s">
        <v>81</v>
      </c>
      <c r="L5" s="21" t="s">
        <v>82</v>
      </c>
    </row>
    <row r="6" spans="1:12" x14ac:dyDescent="0.2">
      <c r="A6" t="s">
        <v>83</v>
      </c>
      <c r="B6">
        <v>34.338000000000001</v>
      </c>
      <c r="C6">
        <v>22</v>
      </c>
      <c r="D6" s="22">
        <f t="shared" ref="D6:D11" si="0">((999.84+6.79*10^(-2)*C6-9.095*10^(-3)*C6^2+1.0017*10^(-4)*C6^3)+(0.8245-0.00409*C6+7.64*10^(-5)*C6^2)*B6)/1000</f>
        <v>1.0244901147487999</v>
      </c>
      <c r="E6">
        <v>30.88</v>
      </c>
      <c r="F6">
        <v>0.11600000000000001</v>
      </c>
      <c r="G6">
        <f t="shared" ref="G6:G11" si="1">E6+F6</f>
        <v>30.995999999999999</v>
      </c>
      <c r="H6">
        <v>86.16</v>
      </c>
      <c r="I6">
        <v>2.08</v>
      </c>
      <c r="J6">
        <f t="shared" ref="J6:K11" si="2">ROUND(G6*$D6, 2)</f>
        <v>31.76</v>
      </c>
      <c r="K6">
        <f t="shared" si="2"/>
        <v>88.27</v>
      </c>
      <c r="L6">
        <f t="shared" ref="L6:L11" si="3">ROUND(I6*$D6, 3)</f>
        <v>2.1309999999999998</v>
      </c>
    </row>
    <row r="7" spans="1:12" x14ac:dyDescent="0.2">
      <c r="A7" t="s">
        <v>84</v>
      </c>
      <c r="B7">
        <v>34.685000000000002</v>
      </c>
      <c r="C7">
        <v>22</v>
      </c>
      <c r="D7" s="22">
        <f t="shared" si="0"/>
        <v>1.0247578244160001</v>
      </c>
      <c r="E7">
        <v>5.47</v>
      </c>
      <c r="F7">
        <v>1.4999999999999999E-2</v>
      </c>
      <c r="G7">
        <f t="shared" si="1"/>
        <v>5.4849999999999994</v>
      </c>
      <c r="H7">
        <v>13.8</v>
      </c>
      <c r="I7">
        <v>0.42499999999999999</v>
      </c>
      <c r="J7">
        <f t="shared" si="2"/>
        <v>5.62</v>
      </c>
      <c r="K7">
        <f t="shared" si="2"/>
        <v>14.14</v>
      </c>
      <c r="L7">
        <f t="shared" si="3"/>
        <v>0.436</v>
      </c>
    </row>
    <row r="8" spans="1:12" x14ac:dyDescent="0.2">
      <c r="A8" t="s">
        <v>85</v>
      </c>
      <c r="B8">
        <v>34.414000000000001</v>
      </c>
      <c r="C8">
        <v>22</v>
      </c>
      <c r="D8" s="22">
        <f t="shared" si="0"/>
        <v>1.0245487485664</v>
      </c>
      <c r="E8" s="23">
        <v>33.200000000000003</v>
      </c>
      <c r="F8">
        <v>1.7999999999999999E-2</v>
      </c>
      <c r="G8">
        <f t="shared" si="1"/>
        <v>33.218000000000004</v>
      </c>
      <c r="H8">
        <v>100.5</v>
      </c>
      <c r="I8">
        <v>2.38</v>
      </c>
      <c r="J8">
        <f t="shared" si="2"/>
        <v>34.03</v>
      </c>
      <c r="K8">
        <f t="shared" si="2"/>
        <v>102.97</v>
      </c>
      <c r="L8">
        <f t="shared" si="3"/>
        <v>2.4380000000000002</v>
      </c>
    </row>
    <row r="9" spans="1:12" x14ac:dyDescent="0.2">
      <c r="A9" t="s">
        <v>86</v>
      </c>
      <c r="B9">
        <v>34.536000000000001</v>
      </c>
      <c r="C9">
        <v>22</v>
      </c>
      <c r="D9" s="22">
        <f t="shared" si="0"/>
        <v>1.0246428712736</v>
      </c>
      <c r="E9" s="23">
        <v>43.6</v>
      </c>
      <c r="F9">
        <v>0.01</v>
      </c>
      <c r="G9">
        <f t="shared" si="1"/>
        <v>43.61</v>
      </c>
      <c r="H9">
        <v>152.69999999999999</v>
      </c>
      <c r="I9">
        <v>2.94</v>
      </c>
      <c r="J9">
        <f t="shared" si="2"/>
        <v>44.68</v>
      </c>
      <c r="K9">
        <f t="shared" si="2"/>
        <v>156.46</v>
      </c>
      <c r="L9">
        <f t="shared" si="3"/>
        <v>3.012</v>
      </c>
    </row>
    <row r="10" spans="1:12" x14ac:dyDescent="0.2">
      <c r="A10" t="s">
        <v>87</v>
      </c>
      <c r="B10">
        <v>34.281999999999996</v>
      </c>
      <c r="C10">
        <v>22</v>
      </c>
      <c r="D10" s="22">
        <f t="shared" si="0"/>
        <v>1.0244469108831999</v>
      </c>
      <c r="E10">
        <v>15.86</v>
      </c>
      <c r="F10">
        <v>0.04</v>
      </c>
      <c r="G10">
        <f t="shared" si="1"/>
        <v>15.899999999999999</v>
      </c>
      <c r="H10">
        <v>34.72</v>
      </c>
      <c r="I10">
        <v>1.177</v>
      </c>
      <c r="J10">
        <f t="shared" si="2"/>
        <v>16.29</v>
      </c>
      <c r="K10">
        <f t="shared" si="2"/>
        <v>35.57</v>
      </c>
      <c r="L10">
        <f t="shared" si="3"/>
        <v>1.206</v>
      </c>
    </row>
    <row r="11" spans="1:12" x14ac:dyDescent="0.2">
      <c r="A11" t="s">
        <v>107</v>
      </c>
      <c r="B11">
        <v>34.398000000000003</v>
      </c>
      <c r="C11">
        <v>22</v>
      </c>
      <c r="D11" s="26">
        <f t="shared" si="0"/>
        <v>1.0245364046048</v>
      </c>
      <c r="E11">
        <v>24.8</v>
      </c>
      <c r="F11">
        <v>0.31</v>
      </c>
      <c r="G11">
        <f t="shared" si="1"/>
        <v>25.11</v>
      </c>
      <c r="H11">
        <v>61.1</v>
      </c>
      <c r="I11">
        <v>1.7529999999999999</v>
      </c>
      <c r="J11">
        <f t="shared" si="2"/>
        <v>25.73</v>
      </c>
      <c r="K11">
        <f t="shared" si="2"/>
        <v>62.6</v>
      </c>
      <c r="L11">
        <f t="shared" si="3"/>
        <v>1.796</v>
      </c>
    </row>
  </sheetData>
  <hyperlinks>
    <hyperlink ref="A3" r:id="rId1" xr:uid="{00000000-0004-0000-01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pageSetUpPr fitToPage="1"/>
  </sheetPr>
  <dimension ref="A1:B42"/>
  <sheetViews>
    <sheetView workbookViewId="0">
      <selection activeCell="G18" sqref="G18"/>
    </sheetView>
  </sheetViews>
  <sheetFormatPr baseColWidth="10" defaultColWidth="9.1640625" defaultRowHeight="15" x14ac:dyDescent="0.2"/>
  <cols>
    <col min="1" max="16384" width="9.1640625" style="18"/>
  </cols>
  <sheetData>
    <row r="1" spans="1:2" x14ac:dyDescent="0.2">
      <c r="A1" s="17" t="s">
        <v>23</v>
      </c>
    </row>
    <row r="2" spans="1:2" x14ac:dyDescent="0.2">
      <c r="A2" s="17"/>
    </row>
    <row r="3" spans="1:2" x14ac:dyDescent="0.2">
      <c r="A3" s="17"/>
      <c r="B3" s="18" t="s">
        <v>24</v>
      </c>
    </row>
    <row r="4" spans="1:2" x14ac:dyDescent="0.2">
      <c r="B4" s="18" t="s">
        <v>25</v>
      </c>
    </row>
    <row r="5" spans="1:2" x14ac:dyDescent="0.2">
      <c r="B5" s="18" t="s">
        <v>26</v>
      </c>
    </row>
    <row r="6" spans="1:2" x14ac:dyDescent="0.2">
      <c r="B6" s="18" t="s">
        <v>27</v>
      </c>
    </row>
    <row r="7" spans="1:2" x14ac:dyDescent="0.2">
      <c r="B7" s="18" t="s">
        <v>28</v>
      </c>
    </row>
    <row r="8" spans="1:2" x14ac:dyDescent="0.2">
      <c r="B8" s="18" t="s">
        <v>29</v>
      </c>
    </row>
    <row r="9" spans="1:2" x14ac:dyDescent="0.2">
      <c r="B9" s="18" t="s">
        <v>30</v>
      </c>
    </row>
    <row r="11" spans="1:2" x14ac:dyDescent="0.2">
      <c r="A11" s="17" t="s">
        <v>31</v>
      </c>
    </row>
    <row r="13" spans="1:2" x14ac:dyDescent="0.2">
      <c r="A13" s="18">
        <v>1</v>
      </c>
      <c r="B13" s="18" t="s">
        <v>32</v>
      </c>
    </row>
    <row r="14" spans="1:2" x14ac:dyDescent="0.2">
      <c r="B14" s="18" t="s">
        <v>33</v>
      </c>
    </row>
    <row r="15" spans="1:2" x14ac:dyDescent="0.2">
      <c r="A15" s="18">
        <v>3</v>
      </c>
      <c r="B15" s="18" t="s">
        <v>34</v>
      </c>
    </row>
    <row r="16" spans="1:2" x14ac:dyDescent="0.2">
      <c r="B16" s="18" t="s">
        <v>35</v>
      </c>
    </row>
    <row r="17" spans="1:2" x14ac:dyDescent="0.2">
      <c r="A17" s="18">
        <v>4</v>
      </c>
      <c r="B17" s="18" t="s">
        <v>36</v>
      </c>
    </row>
    <row r="18" spans="1:2" x14ac:dyDescent="0.2">
      <c r="B18" s="18" t="s">
        <v>35</v>
      </c>
    </row>
    <row r="19" spans="1:2" x14ac:dyDescent="0.2">
      <c r="A19" s="18">
        <v>5</v>
      </c>
      <c r="B19" s="18" t="s">
        <v>37</v>
      </c>
    </row>
    <row r="20" spans="1:2" x14ac:dyDescent="0.2">
      <c r="A20" s="18">
        <v>9</v>
      </c>
      <c r="B20" s="18" t="s">
        <v>38</v>
      </c>
    </row>
    <row r="21" spans="1:2" x14ac:dyDescent="0.2">
      <c r="B21" s="18" t="s">
        <v>39</v>
      </c>
    </row>
    <row r="23" spans="1:2" x14ac:dyDescent="0.2">
      <c r="A23" s="17" t="s">
        <v>40</v>
      </c>
      <c r="B23" s="17" t="s">
        <v>41</v>
      </c>
    </row>
    <row r="24" spans="1:2" x14ac:dyDescent="0.2">
      <c r="A24" s="17"/>
    </row>
    <row r="25" spans="1:2" x14ac:dyDescent="0.2">
      <c r="A25" s="18">
        <v>1</v>
      </c>
      <c r="B25" s="18" t="s">
        <v>42</v>
      </c>
    </row>
    <row r="26" spans="1:2" x14ac:dyDescent="0.2">
      <c r="B26" s="18" t="s">
        <v>43</v>
      </c>
    </row>
    <row r="27" spans="1:2" x14ac:dyDescent="0.2">
      <c r="A27" s="18">
        <v>2</v>
      </c>
      <c r="B27" s="18" t="s">
        <v>44</v>
      </c>
    </row>
    <row r="28" spans="1:2" x14ac:dyDescent="0.2">
      <c r="A28" s="18">
        <v>3</v>
      </c>
      <c r="B28" s="18" t="s">
        <v>45</v>
      </c>
    </row>
    <row r="29" spans="1:2" x14ac:dyDescent="0.2">
      <c r="B29" s="18" t="s">
        <v>46</v>
      </c>
    </row>
    <row r="30" spans="1:2" x14ac:dyDescent="0.2">
      <c r="B30" s="18" t="s">
        <v>47</v>
      </c>
    </row>
    <row r="31" spans="1:2" x14ac:dyDescent="0.2">
      <c r="A31" s="18">
        <v>4</v>
      </c>
      <c r="B31" s="18" t="s">
        <v>48</v>
      </c>
    </row>
    <row r="32" spans="1:2" x14ac:dyDescent="0.2">
      <c r="B32" s="18" t="s">
        <v>49</v>
      </c>
    </row>
    <row r="33" spans="1:2" x14ac:dyDescent="0.2">
      <c r="B33" s="18" t="s">
        <v>50</v>
      </c>
    </row>
    <row r="34" spans="1:2" x14ac:dyDescent="0.2">
      <c r="A34" s="18">
        <v>5</v>
      </c>
      <c r="B34" s="18" t="s">
        <v>51</v>
      </c>
    </row>
    <row r="35" spans="1:2" x14ac:dyDescent="0.2">
      <c r="B35" s="18" t="s">
        <v>52</v>
      </c>
    </row>
    <row r="36" spans="1:2" x14ac:dyDescent="0.2">
      <c r="A36" s="18">
        <v>6</v>
      </c>
      <c r="B36" s="18" t="s">
        <v>53</v>
      </c>
    </row>
    <row r="37" spans="1:2" x14ac:dyDescent="0.2">
      <c r="B37" s="18" t="s">
        <v>54</v>
      </c>
    </row>
    <row r="38" spans="1:2" x14ac:dyDescent="0.2">
      <c r="A38" s="18">
        <v>7</v>
      </c>
      <c r="B38" s="18" t="s">
        <v>55</v>
      </c>
    </row>
    <row r="39" spans="1:2" x14ac:dyDescent="0.2">
      <c r="A39" s="18">
        <v>8</v>
      </c>
      <c r="B39" s="18" t="s">
        <v>56</v>
      </c>
    </row>
    <row r="40" spans="1:2" x14ac:dyDescent="0.2">
      <c r="A40" s="18">
        <v>9</v>
      </c>
      <c r="B40" s="18" t="s">
        <v>57</v>
      </c>
    </row>
    <row r="41" spans="1:2" x14ac:dyDescent="0.2">
      <c r="B41" s="18" t="s">
        <v>58</v>
      </c>
    </row>
    <row r="42" spans="1:2" x14ac:dyDescent="0.2">
      <c r="B42" s="18" t="s">
        <v>59</v>
      </c>
    </row>
  </sheetData>
  <pageMargins left="0.75" right="0.75" top="1" bottom="1" header="0.5" footer="0.5"/>
  <pageSetup scale="99" orientation="portrait" verticalDpi="300" r:id="rId1"/>
  <headerFooter alignWithMargins="0">
    <oddHeader>&amp;C&amp;F   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QF NUT FINAL</vt:lpstr>
      <vt:lpstr>nitrate_avg</vt:lpstr>
      <vt:lpstr>nitrate_all</vt:lpstr>
      <vt:lpstr>DailyTrends</vt:lpstr>
      <vt:lpstr>Raw+CRMCorrected Data</vt:lpstr>
      <vt:lpstr>CRM Material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2022-03-02T19:18:04Z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2021-11-04T21:01:05Z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c51bd9af-eb16-4753-b78b-e9e534552e49</vt:lpwstr>
  </property>
  <property fmtid="{D5CDD505-2E9C-101B-9397-08002B2CF9AE}" pid="8" name="MSIP_Label_1bfb733f-faef-464c-9b6d-731b56f94973_ContentBits">
    <vt:lpwstr>0</vt:lpwstr>
  </property>
</Properties>
</file>