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<sst xmlns="http://schemas.openxmlformats.org/spreadsheetml/2006/main" count="57" uniqueCount="44">
  <si>
    <t xml:space="preserve"> Kalyan Electronics</t>
  </si>
  <si>
    <t>Product Name</t>
  </si>
  <si>
    <t>Category</t>
  </si>
  <si>
    <t>Average Units Sold Each Day in Winter</t>
  </si>
  <si>
    <t>Average Units Sold each day in Summer</t>
  </si>
  <si>
    <t>Units Price</t>
  </si>
  <si>
    <t>Total Sales In Winter</t>
  </si>
  <si>
    <t>Total Sales In Summer</t>
  </si>
  <si>
    <t>Total Sale In Current Year</t>
  </si>
  <si>
    <t>Samsung LED TV</t>
  </si>
  <si>
    <t>Television</t>
  </si>
  <si>
    <t>H.P Laptops</t>
  </si>
  <si>
    <t>Computer</t>
  </si>
  <si>
    <t>JBL Speakers</t>
  </si>
  <si>
    <t>Audio</t>
  </si>
  <si>
    <t>Air Condioner</t>
  </si>
  <si>
    <t>A.C</t>
  </si>
  <si>
    <t>Godrej Coolers</t>
  </si>
  <si>
    <t>Coolers</t>
  </si>
  <si>
    <t>Havell's Fan</t>
  </si>
  <si>
    <t>Fan</t>
  </si>
  <si>
    <t>Samsung mobile</t>
  </si>
  <si>
    <t>Mobile</t>
  </si>
  <si>
    <t>HoneyWell Heater</t>
  </si>
  <si>
    <t>Heater</t>
  </si>
  <si>
    <t>Samsung Fridge</t>
  </si>
  <si>
    <t>Fridge</t>
  </si>
  <si>
    <t>Most Sold Product in  Summer</t>
  </si>
  <si>
    <t>Condition</t>
  </si>
  <si>
    <t>Product Sale</t>
  </si>
  <si>
    <t>BasePrice</t>
  </si>
  <si>
    <t>Most Sold Product in  Winter</t>
  </si>
  <si>
    <t>Products Sale  less than1 Lakh</t>
  </si>
  <si>
    <t>H.P.Laptops</t>
  </si>
  <si>
    <t>Least Product Sold in Summer</t>
  </si>
  <si>
    <t>Products Sale  More than 1 Lakh</t>
  </si>
  <si>
    <t>Least Product Sold in Winter</t>
  </si>
  <si>
    <t>Product  Sale More than 10 Lakh</t>
  </si>
  <si>
    <t>Product Sale More than 1 Crore</t>
  </si>
  <si>
    <t>Most Sold Product in Whole Year</t>
  </si>
  <si>
    <t>Most Profitable Season</t>
  </si>
  <si>
    <t>Least Sold Product in Whole Year</t>
  </si>
  <si>
    <t>Total Sale in Previous Year</t>
  </si>
  <si>
    <t>Most Profitable Year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</si>
</sst>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4">
    <font>
      <sz val="11"/>
      <color theme="1"/>
      <name val="Calibri"/>
      <charset val="134"/>
      <scheme val="minor"/>
    </font>
    <font>
      <sz val="72"/>
      <color theme="1"/>
      <name val="Calibri"/>
      <charset val="134"/>
      <scheme val="minor"/>
    </font>
    <font>
      <sz val="11"/>
      <color theme="7" tint="0.799981688894314"/>
      <name val="Calibri"/>
      <charset val="134"/>
      <scheme val="minor"/>
    </font>
    <font>
      <sz val="11"/>
      <color theme="9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8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0" xfId="0" applyFont="1" applyFill="1"/>
    <xf numFmtId="0" fontId="3" fillId="11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67095338626356"/>
          <c:y val="0.185676393618518"/>
          <c:w val="0.473156993101868"/>
          <c:h val="0.644741245526534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Sheet1!$E$29:$F$29</c:f>
              <c:strCache>
                <c:ptCount val="2"/>
                <c:pt idx="0">
                  <c:v>Total Sale In Current Year</c:v>
                </c:pt>
                <c:pt idx="1">
                  <c:v>Total Sale in Previous Year</c:v>
                </c:pt>
              </c:strCache>
            </c:strRef>
          </c:cat>
          <c:val>
            <c:numRef>
              <c:f>Sheet1!$E$30:$F$30</c:f>
              <c:numCache>
                <c:formatCode>General</c:formatCode>
                <c:ptCount val="2"/>
                <c:pt idx="0">
                  <c:v>169290000</c:v>
                </c:pt>
                <c:pt idx="1">
                  <c:v>150096324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77273c5-3244-4fc2-966d-f1c3eb87beb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Total Sales In Winter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Sheet1!$G$9:$G$17</c:f>
              <c:numCache>
                <c:formatCode>General</c:formatCode>
                <c:ptCount val="9"/>
                <c:pt idx="0">
                  <c:v>16200000</c:v>
                </c:pt>
                <c:pt idx="1">
                  <c:v>27000000</c:v>
                </c:pt>
                <c:pt idx="2">
                  <c:v>4500000</c:v>
                </c:pt>
                <c:pt idx="3">
                  <c:v>3600000</c:v>
                </c:pt>
                <c:pt idx="4">
                  <c:v>1800000</c:v>
                </c:pt>
                <c:pt idx="5">
                  <c:v>540000</c:v>
                </c:pt>
                <c:pt idx="6">
                  <c:v>14400000</c:v>
                </c:pt>
                <c:pt idx="7">
                  <c:v>4500000</c:v>
                </c:pt>
                <c:pt idx="8">
                  <c:v>5400000</c:v>
                </c:pt>
              </c:numCache>
            </c:numRef>
          </c:val>
        </c:ser>
        <c:ser>
          <c:idx val="1"/>
          <c:order val="1"/>
          <c:tx>
            <c:strRef>
              <c:f>Sheet1!$H$8</c:f>
              <c:strCache>
                <c:ptCount val="1"/>
                <c:pt idx="0">
                  <c:v>Total Sales In 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Sheet1!$H$9:$H$17</c:f>
              <c:numCache>
                <c:formatCode>General</c:formatCode>
                <c:ptCount val="9"/>
                <c:pt idx="0">
                  <c:v>27000000</c:v>
                </c:pt>
                <c:pt idx="1">
                  <c:v>18000000</c:v>
                </c:pt>
                <c:pt idx="2">
                  <c:v>4500000</c:v>
                </c:pt>
                <c:pt idx="3">
                  <c:v>10800000</c:v>
                </c:pt>
                <c:pt idx="4">
                  <c:v>5400000</c:v>
                </c:pt>
                <c:pt idx="5">
                  <c:v>1350000</c:v>
                </c:pt>
                <c:pt idx="6">
                  <c:v>14400000</c:v>
                </c:pt>
                <c:pt idx="7">
                  <c:v>900000</c:v>
                </c:pt>
                <c:pt idx="8">
                  <c:v>9000000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271471"/>
        <c:axId val="798270031"/>
      </c:barChart>
      <c:catAx>
        <c:axId val="79827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270031"/>
        <c:crosses val="autoZero"/>
        <c:auto val="1"/>
        <c:lblAlgn val="ctr"/>
        <c:lblOffset val="100"/>
        <c:noMultiLvlLbl val="0"/>
      </c:catAx>
      <c:valAx>
        <c:axId val="7982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27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84ceddc-0776-4554-bbb9-430ddddc6cc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43689409863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Sheet1!$E$27:$F$27</c:f>
              <c:strCache>
                <c:ptCount val="2"/>
                <c:pt idx="0">
                  <c:v>Total Sales In Winter</c:v>
                </c:pt>
                <c:pt idx="1">
                  <c:v>Total Sales In Summer</c:v>
                </c:pt>
              </c:strCache>
            </c:strRef>
          </c:cat>
          <c:val>
            <c:numRef>
              <c:f>Sheet1!$E$28:$F$28</c:f>
              <c:numCache>
                <c:formatCode>General</c:formatCode>
                <c:ptCount val="2"/>
                <c:pt idx="0">
                  <c:v>77940000</c:v>
                </c:pt>
                <c:pt idx="1">
                  <c:v>91350000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4a1f9fd-3e6e-4bc8-ab87-f434d1a663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4772733330924"/>
          <c:y val="0.177858454962685"/>
          <c:w val="0.855135528332142"/>
          <c:h val="0.7108984052725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Sheet1!$I$8</c:f>
              <c:strCache>
                <c:ptCount val="1"/>
                <c:pt idx="0">
                  <c:v>Total Sale In Current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Sheet1!$I$9:$I$17</c:f>
              <c:numCache>
                <c:formatCode>General</c:formatCode>
                <c:ptCount val="9"/>
                <c:pt idx="0">
                  <c:v>43200000</c:v>
                </c:pt>
                <c:pt idx="1">
                  <c:v>45000000</c:v>
                </c:pt>
                <c:pt idx="2">
                  <c:v>9000000</c:v>
                </c:pt>
                <c:pt idx="3">
                  <c:v>14400000</c:v>
                </c:pt>
                <c:pt idx="4">
                  <c:v>7200000</c:v>
                </c:pt>
                <c:pt idx="5">
                  <c:v>1890000</c:v>
                </c:pt>
                <c:pt idx="6">
                  <c:v>28800000</c:v>
                </c:pt>
                <c:pt idx="7">
                  <c:v>5400000</c:v>
                </c:pt>
                <c:pt idx="8">
                  <c:v>14400000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219711"/>
        <c:axId val="800222111"/>
      </c:barChart>
      <c:catAx>
        <c:axId val="80021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222111"/>
        <c:crosses val="autoZero"/>
        <c:auto val="1"/>
        <c:lblAlgn val="ctr"/>
        <c:lblOffset val="100"/>
        <c:noMultiLvlLbl val="0"/>
      </c:catAx>
      <c:valAx>
        <c:axId val="8002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2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6f4db34-4679-44c7-96ca-ae80b27e01f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1524000</xdr:colOff>
      <xdr:row>4</xdr:row>
      <xdr:rowOff>102219</xdr:rowOff>
    </xdr:from>
    <xdr:to>
      <xdr:col>15</xdr:col>
      <xdr:colOff>315951</xdr:colOff>
      <xdr:row>15</xdr:row>
      <xdr:rowOff>0</xdr:rowOff>
    </xdr:to>
    <xdr:graphicFrame>
      <xdr:nvGraphicFramePr>
        <xdr:cNvPr id="3" name="Chart 2"/>
        <xdr:cNvGraphicFramePr/>
      </xdr:nvGraphicFramePr>
      <xdr:xfrm>
        <a:off x="15979140" y="833120"/>
        <a:ext cx="3477895" cy="250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167267</xdr:colOff>
      <xdr:row>16</xdr:row>
      <xdr:rowOff>65049</xdr:rowOff>
    </xdr:from>
    <xdr:to>
      <xdr:col>17</xdr:col>
      <xdr:colOff>520390</xdr:colOff>
      <xdr:row>27</xdr:row>
      <xdr:rowOff>130097</xdr:rowOff>
    </xdr:to>
    <xdr:graphicFrame>
      <xdr:nvGraphicFramePr>
        <xdr:cNvPr id="4" name="Chart 3"/>
        <xdr:cNvGraphicFramePr/>
      </xdr:nvGraphicFramePr>
      <xdr:xfrm>
        <a:off x="16839565" y="3585210"/>
        <a:ext cx="4056380" cy="2076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371709</xdr:colOff>
      <xdr:row>28</xdr:row>
      <xdr:rowOff>46464</xdr:rowOff>
    </xdr:from>
    <xdr:to>
      <xdr:col>17</xdr:col>
      <xdr:colOff>399587</xdr:colOff>
      <xdr:row>39</xdr:row>
      <xdr:rowOff>130099</xdr:rowOff>
    </xdr:to>
    <xdr:graphicFrame>
      <xdr:nvGraphicFramePr>
        <xdr:cNvPr id="6" name="Chart 5"/>
        <xdr:cNvGraphicFramePr/>
      </xdr:nvGraphicFramePr>
      <xdr:xfrm>
        <a:off x="17044035" y="5761355"/>
        <a:ext cx="3731260" cy="2094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148682</xdr:colOff>
      <xdr:row>39</xdr:row>
      <xdr:rowOff>9291</xdr:rowOff>
    </xdr:from>
    <xdr:to>
      <xdr:col>11</xdr:col>
      <xdr:colOff>520390</xdr:colOff>
      <xdr:row>53</xdr:row>
      <xdr:rowOff>55754</xdr:rowOff>
    </xdr:to>
    <xdr:graphicFrame>
      <xdr:nvGraphicFramePr>
        <xdr:cNvPr id="7" name="Chart 6"/>
        <xdr:cNvGraphicFramePr/>
      </xdr:nvGraphicFramePr>
      <xdr:xfrm>
        <a:off x="13026390" y="7735570"/>
        <a:ext cx="4166235" cy="2606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0"/>
  <sheetViews>
    <sheetView tabSelected="1" zoomScale="85" zoomScaleNormal="85" topLeftCell="A3" workbookViewId="0">
      <selection activeCell="E12" sqref="E12"/>
    </sheetView>
  </sheetViews>
  <sheetFormatPr defaultColWidth="9" defaultRowHeight="14.4"/>
  <cols>
    <col min="1" max="1" width="10.5555555555556" customWidth="1"/>
    <col min="2" max="2" width="29.6666666666667" customWidth="1"/>
    <col min="3" max="3" width="16.4444444444444" customWidth="1"/>
    <col min="4" max="4" width="33.3333333333333" customWidth="1"/>
    <col min="5" max="5" width="27.1111111111111" customWidth="1"/>
    <col min="6" max="6" width="22.1111111111111" customWidth="1"/>
    <col min="7" max="7" width="20.2222222222222" customWidth="1"/>
    <col min="8" max="8" width="28.3333333333333" customWidth="1"/>
    <col min="9" max="9" width="23" customWidth="1"/>
    <col min="10" max="10" width="23.3333333333333" customWidth="1"/>
  </cols>
  <sheetData>
    <row r="2" spans="2:9">
      <c r="B2" s="1" t="s">
        <v>0</v>
      </c>
      <c r="C2" s="2"/>
      <c r="D2" s="2"/>
      <c r="E2" s="2"/>
      <c r="F2" s="2"/>
      <c r="G2" s="2"/>
      <c r="H2" s="2"/>
      <c r="I2" s="2"/>
    </row>
    <row r="3" spans="2:9">
      <c r="B3" s="2"/>
      <c r="C3" s="2"/>
      <c r="D3" s="2"/>
      <c r="E3" s="2"/>
      <c r="F3" s="2"/>
      <c r="G3" s="2"/>
      <c r="H3" s="2"/>
      <c r="I3" s="2"/>
    </row>
    <row r="4" spans="2:9">
      <c r="B4" s="2"/>
      <c r="C4" s="2"/>
      <c r="D4" s="2"/>
      <c r="E4" s="2"/>
      <c r="F4" s="2"/>
      <c r="G4" s="2"/>
      <c r="H4" s="2"/>
      <c r="I4" s="2"/>
    </row>
    <row r="5" spans="2:9">
      <c r="B5" s="2"/>
      <c r="C5" s="2"/>
      <c r="D5" s="2"/>
      <c r="E5" s="2"/>
      <c r="F5" s="2"/>
      <c r="G5" s="2"/>
      <c r="H5" s="2"/>
      <c r="I5" s="2"/>
    </row>
    <row r="6" spans="2:9">
      <c r="B6" s="2"/>
      <c r="C6" s="2"/>
      <c r="D6" s="2"/>
      <c r="E6" s="2"/>
      <c r="F6" s="2"/>
      <c r="G6" s="2"/>
      <c r="H6" s="2"/>
      <c r="I6" s="2"/>
    </row>
    <row r="7" spans="2:9">
      <c r="B7" s="2"/>
      <c r="C7" s="2"/>
      <c r="D7" s="2"/>
      <c r="E7" s="2"/>
      <c r="F7" s="2"/>
      <c r="G7" s="2"/>
      <c r="H7" s="2"/>
      <c r="I7" s="2"/>
    </row>
    <row r="8" ht="61.2" customHeight="1" spans="2:9"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</row>
    <row r="9" spans="1:9">
      <c r="A9" s="4"/>
      <c r="B9" t="s">
        <v>9</v>
      </c>
      <c r="C9" t="s">
        <v>10</v>
      </c>
      <c r="D9">
        <v>3</v>
      </c>
      <c r="E9">
        <v>5</v>
      </c>
      <c r="F9">
        <v>30000</v>
      </c>
      <c r="G9" s="5">
        <f>((D9*F9)*30)*6</f>
        <v>16200000</v>
      </c>
      <c r="H9" s="6">
        <f>((E9*F9)*30)*6</f>
        <v>27000000</v>
      </c>
      <c r="I9" s="15">
        <f>SUM(G9:H9)</f>
        <v>43200000</v>
      </c>
    </row>
    <row r="10" spans="1:9">
      <c r="A10" s="4"/>
      <c r="B10" t="s">
        <v>11</v>
      </c>
      <c r="C10" t="s">
        <v>12</v>
      </c>
      <c r="D10">
        <v>3</v>
      </c>
      <c r="E10">
        <v>2</v>
      </c>
      <c r="F10">
        <v>50000</v>
      </c>
      <c r="G10" s="5">
        <f t="shared" ref="G10:G17" si="0">((D10*F10)*30)*6</f>
        <v>27000000</v>
      </c>
      <c r="H10" s="6">
        <f t="shared" ref="H10:H17" si="1">((E10*F10)*30)*6</f>
        <v>18000000</v>
      </c>
      <c r="I10" s="15">
        <f t="shared" ref="I10:I17" si="2">SUM(G10:H10)</f>
        <v>45000000</v>
      </c>
    </row>
    <row r="11" spans="1:9">
      <c r="A11" s="4"/>
      <c r="B11" t="s">
        <v>13</v>
      </c>
      <c r="C11" t="s">
        <v>14</v>
      </c>
      <c r="D11">
        <v>5</v>
      </c>
      <c r="E11">
        <v>5</v>
      </c>
      <c r="F11">
        <v>5000</v>
      </c>
      <c r="G11" s="5">
        <f t="shared" si="0"/>
        <v>4500000</v>
      </c>
      <c r="H11" s="6">
        <f t="shared" si="1"/>
        <v>4500000</v>
      </c>
      <c r="I11" s="15">
        <f t="shared" si="2"/>
        <v>9000000</v>
      </c>
    </row>
    <row r="12" spans="1:9">
      <c r="A12" s="4"/>
      <c r="B12" t="s">
        <v>15</v>
      </c>
      <c r="C12" t="s">
        <v>16</v>
      </c>
      <c r="D12">
        <v>1</v>
      </c>
      <c r="E12">
        <v>3</v>
      </c>
      <c r="F12">
        <v>20000</v>
      </c>
      <c r="G12" s="5">
        <f t="shared" si="0"/>
        <v>3600000</v>
      </c>
      <c r="H12" s="6">
        <f t="shared" si="1"/>
        <v>10800000</v>
      </c>
      <c r="I12" s="15">
        <f t="shared" si="2"/>
        <v>14400000</v>
      </c>
    </row>
    <row r="13" spans="1:9">
      <c r="A13" s="4"/>
      <c r="B13" t="s">
        <v>17</v>
      </c>
      <c r="C13" t="s">
        <v>18</v>
      </c>
      <c r="D13">
        <v>1</v>
      </c>
      <c r="E13">
        <v>3</v>
      </c>
      <c r="F13">
        <v>10000</v>
      </c>
      <c r="G13" s="5">
        <f t="shared" si="0"/>
        <v>1800000</v>
      </c>
      <c r="H13" s="6">
        <f t="shared" si="1"/>
        <v>5400000</v>
      </c>
      <c r="I13" s="15">
        <f t="shared" si="2"/>
        <v>7200000</v>
      </c>
    </row>
    <row r="14" spans="1:9">
      <c r="A14" s="4"/>
      <c r="B14" t="s">
        <v>19</v>
      </c>
      <c r="C14" t="s">
        <v>20</v>
      </c>
      <c r="D14">
        <v>2</v>
      </c>
      <c r="E14">
        <v>5</v>
      </c>
      <c r="F14">
        <v>1500</v>
      </c>
      <c r="G14" s="5">
        <f t="shared" si="0"/>
        <v>540000</v>
      </c>
      <c r="H14" s="6">
        <f t="shared" si="1"/>
        <v>1350000</v>
      </c>
      <c r="I14" s="15">
        <f t="shared" si="2"/>
        <v>1890000</v>
      </c>
    </row>
    <row r="15" spans="1:9">
      <c r="A15" s="4"/>
      <c r="B15" t="s">
        <v>21</v>
      </c>
      <c r="C15" t="s">
        <v>22</v>
      </c>
      <c r="D15">
        <v>4</v>
      </c>
      <c r="E15">
        <v>4</v>
      </c>
      <c r="F15">
        <v>20000</v>
      </c>
      <c r="G15" s="5">
        <f t="shared" si="0"/>
        <v>14400000</v>
      </c>
      <c r="H15" s="6">
        <f t="shared" si="1"/>
        <v>14400000</v>
      </c>
      <c r="I15" s="15">
        <f t="shared" si="2"/>
        <v>28800000</v>
      </c>
    </row>
    <row r="16" spans="1:9">
      <c r="A16" s="4"/>
      <c r="B16" t="s">
        <v>23</v>
      </c>
      <c r="C16" t="s">
        <v>24</v>
      </c>
      <c r="D16">
        <v>5</v>
      </c>
      <c r="E16">
        <v>1</v>
      </c>
      <c r="F16">
        <v>5000</v>
      </c>
      <c r="G16" s="5">
        <f t="shared" si="0"/>
        <v>4500000</v>
      </c>
      <c r="H16" s="6">
        <f t="shared" si="1"/>
        <v>900000</v>
      </c>
      <c r="I16" s="15">
        <f t="shared" si="2"/>
        <v>5400000</v>
      </c>
    </row>
    <row r="17" spans="1:9">
      <c r="A17" s="4"/>
      <c r="B17" t="s">
        <v>25</v>
      </c>
      <c r="C17" t="s">
        <v>26</v>
      </c>
      <c r="D17">
        <v>3</v>
      </c>
      <c r="E17">
        <v>5</v>
      </c>
      <c r="F17">
        <v>10000</v>
      </c>
      <c r="G17" s="5">
        <f t="shared" si="0"/>
        <v>5400000</v>
      </c>
      <c r="H17" s="6">
        <f t="shared" si="1"/>
        <v>9000000</v>
      </c>
      <c r="I17" s="15">
        <f t="shared" si="2"/>
        <v>14400000</v>
      </c>
    </row>
    <row r="18" spans="1:1">
      <c r="A18" s="4"/>
    </row>
    <row r="19" spans="1:1">
      <c r="A19" s="4"/>
    </row>
    <row r="21" spans="2:8">
      <c r="B21" s="7" t="s">
        <v>27</v>
      </c>
      <c r="C21" s="7" t="s">
        <v>9</v>
      </c>
      <c r="D21" s="7">
        <f>MAX(H9:H17)</f>
        <v>27000000</v>
      </c>
      <c r="E21" s="8" t="s">
        <v>28</v>
      </c>
      <c r="F21" s="8" t="s">
        <v>29</v>
      </c>
      <c r="G21" s="9" t="s">
        <v>1</v>
      </c>
      <c r="H21" s="10" t="s">
        <v>30</v>
      </c>
    </row>
    <row r="22" spans="2:8">
      <c r="B22" s="7" t="s">
        <v>31</v>
      </c>
      <c r="C22" s="7" t="s">
        <v>11</v>
      </c>
      <c r="D22" s="7">
        <f>MAX(G9:G17)</f>
        <v>27000000</v>
      </c>
      <c r="E22" s="8" t="s">
        <v>32</v>
      </c>
      <c r="F22" s="8">
        <f>COUNTIF(I9:I17,"&lt;100000")</f>
        <v>0</v>
      </c>
      <c r="G22" s="9" t="s">
        <v>33</v>
      </c>
      <c r="H22" s="9">
        <f>VLOOKUP(B10,B9:I17,5,FALSE)</f>
        <v>50000</v>
      </c>
    </row>
    <row r="23" spans="2:8">
      <c r="B23" s="11" t="s">
        <v>34</v>
      </c>
      <c r="C23" s="11" t="s">
        <v>23</v>
      </c>
      <c r="D23" s="11">
        <f>MIN(H9:H17)</f>
        <v>900000</v>
      </c>
      <c r="E23" s="8" t="s">
        <v>35</v>
      </c>
      <c r="F23" s="8">
        <f>COUNTIFS(I9:I17,"&gt;100000",I9:I17,"&lt;1000000")</f>
        <v>0</v>
      </c>
      <c r="G23" s="9" t="s">
        <v>19</v>
      </c>
      <c r="H23" s="9">
        <f>VLOOKUP(B14,B10:I18,5,FALSE)</f>
        <v>1500</v>
      </c>
    </row>
    <row r="24" spans="2:8">
      <c r="B24" s="11" t="s">
        <v>36</v>
      </c>
      <c r="C24" s="11" t="s">
        <v>19</v>
      </c>
      <c r="D24" s="11">
        <f>MIN(G9:G17)</f>
        <v>540000</v>
      </c>
      <c r="E24" s="8" t="s">
        <v>37</v>
      </c>
      <c r="F24" s="8">
        <f>COUNTIFS(I9:I17,"&gt;1000000",I9:I17,"&lt;10000000")</f>
        <v>4</v>
      </c>
      <c r="G24" s="9" t="s">
        <v>25</v>
      </c>
      <c r="H24" s="9">
        <f>VLOOKUP(B17,B11:I19,5,FALSE)</f>
        <v>10000</v>
      </c>
    </row>
    <row r="25" spans="5:8">
      <c r="E25" s="8" t="s">
        <v>38</v>
      </c>
      <c r="F25" s="8">
        <f>COUNTIF(I9:I17,"&gt;10000000")</f>
        <v>5</v>
      </c>
      <c r="G25" s="9" t="s">
        <v>21</v>
      </c>
      <c r="H25" s="9">
        <f>VLOOKUP(B15,B12:I20,5,FALSE)</f>
        <v>20000</v>
      </c>
    </row>
    <row r="27" spans="2:7">
      <c r="B27" s="12" t="s">
        <v>39</v>
      </c>
      <c r="C27" s="12" t="s">
        <v>9</v>
      </c>
      <c r="D27" s="12">
        <f>MAX(I9:I17)</f>
        <v>45000000</v>
      </c>
      <c r="E27" s="13" t="s">
        <v>6</v>
      </c>
      <c r="F27" s="13" t="s">
        <v>7</v>
      </c>
      <c r="G27" s="13" t="s">
        <v>40</v>
      </c>
    </row>
    <row r="28" spans="2:7">
      <c r="B28" s="12" t="s">
        <v>41</v>
      </c>
      <c r="C28" s="12" t="s">
        <v>19</v>
      </c>
      <c r="D28" s="12">
        <f>MIN(I9:I17)</f>
        <v>1890000</v>
      </c>
      <c r="E28" s="13">
        <f>SUM(G9:G17)</f>
        <v>77940000</v>
      </c>
      <c r="F28" s="13">
        <f>SUM(H9:H17)</f>
        <v>91350000</v>
      </c>
      <c r="G28" s="13">
        <f>MAX(E28:F28)</f>
        <v>91350000</v>
      </c>
    </row>
    <row r="29" spans="5:7">
      <c r="E29" s="14" t="s">
        <v>8</v>
      </c>
      <c r="F29" s="14" t="s">
        <v>42</v>
      </c>
      <c r="G29" s="14" t="s">
        <v>43</v>
      </c>
    </row>
    <row r="30" spans="5:7">
      <c r="E30" s="14">
        <f>SUM(I9:I17)</f>
        <v>169290000</v>
      </c>
      <c r="F30" s="14">
        <v>150096324</v>
      </c>
      <c r="G30" s="14">
        <f>MAX(E30:F30)</f>
        <v>169290000</v>
      </c>
    </row>
  </sheetData>
  <mergeCells count="1">
    <mergeCell ref="B2:I7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 Madaan</dc:creator>
  <cp:lastModifiedBy>kalya</cp:lastModifiedBy>
  <dcterms:created xsi:type="dcterms:W3CDTF">2025-04-09T14:58:00Z</dcterms:created>
  <dcterms:modified xsi:type="dcterms:W3CDTF">2025-05-16T16:26:59Z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AF7EE39286034B8494429041A992FD0D_13</vt:lpwstr>
  </property>
  <property fmtid="{D5CDD505-2E9C-101B-9397-08002B2CF9AE}" pid="3" name="KSOProductBuildVer">
    <vt:lpwstr>1033-12.2.0.20795</vt:lpwstr>
  </property>
</Properties>
</file>