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ugus\Google Drive\03. Profissional\05. Empreendedorismo\02. @Otto.professor\01. Curso\03. MiniCurso Excelera\02. Gabaritos\"/>
    </mc:Choice>
  </mc:AlternateContent>
  <xr:revisionPtr revIDLastSave="0" documentId="13_ncr:1_{29CB6558-9B06-4DAE-95A0-8130B7397684}" xr6:coauthVersionLast="47" xr6:coauthVersionMax="47" xr10:uidLastSave="{00000000-0000-0000-0000-000000000000}"/>
  <bookViews>
    <workbookView xWindow="-108" yWindow="-108" windowWidth="23256" windowHeight="13176" xr2:uid="{DE87CD09-BE17-42FB-96B5-FBE918CF5139}"/>
  </bookViews>
  <sheets>
    <sheet name="Exercício 1" sheetId="1" r:id="rId1"/>
    <sheet name="Exercício 2" sheetId="2" r:id="rId2"/>
    <sheet name="Exercício 3" sheetId="4" r:id="rId3"/>
  </sheets>
  <definedNames>
    <definedName name="_xlnm._FilterDatabase" localSheetId="2" hidden="1">'Exercício 3'!$B$7:$F$27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5" i="4" l="1"/>
  <c r="M24" i="4"/>
  <c r="M23" i="4"/>
  <c r="M21" i="4"/>
  <c r="M22" i="4"/>
  <c r="M26" i="4"/>
  <c r="M20" i="4"/>
  <c r="M19" i="4"/>
  <c r="M18" i="4"/>
  <c r="M17" i="4"/>
  <c r="M16" i="4"/>
  <c r="M9" i="4"/>
  <c r="M10" i="4"/>
  <c r="M11" i="4"/>
  <c r="M12" i="4"/>
  <c r="M8" i="4"/>
  <c r="K27" i="4"/>
  <c r="K13" i="4"/>
  <c r="J27" i="4"/>
  <c r="I27" i="4"/>
  <c r="I17" i="4"/>
  <c r="K17" i="4" s="1"/>
  <c r="J17" i="4"/>
  <c r="I18" i="4"/>
  <c r="K18" i="4" s="1"/>
  <c r="J18" i="4"/>
  <c r="I19" i="4"/>
  <c r="K19" i="4" s="1"/>
  <c r="J19" i="4"/>
  <c r="I20" i="4"/>
  <c r="K20" i="4" s="1"/>
  <c r="J20" i="4"/>
  <c r="I21" i="4"/>
  <c r="J21" i="4"/>
  <c r="K21" i="4"/>
  <c r="I22" i="4"/>
  <c r="K22" i="4" s="1"/>
  <c r="J22" i="4"/>
  <c r="I23" i="4"/>
  <c r="J23" i="4"/>
  <c r="K23" i="4" s="1"/>
  <c r="I24" i="4"/>
  <c r="J24" i="4"/>
  <c r="K24" i="4"/>
  <c r="I25" i="4"/>
  <c r="K25" i="4" s="1"/>
  <c r="J25" i="4"/>
  <c r="I26" i="4"/>
  <c r="K26" i="4" s="1"/>
  <c r="J26" i="4"/>
  <c r="J16" i="4"/>
  <c r="I16" i="4"/>
  <c r="J13" i="4"/>
  <c r="I13" i="4"/>
  <c r="I9" i="4"/>
  <c r="K9" i="4" s="1"/>
  <c r="J9" i="4"/>
  <c r="I10" i="4"/>
  <c r="K10" i="4" s="1"/>
  <c r="J10" i="4"/>
  <c r="I11" i="4"/>
  <c r="K11" i="4" s="1"/>
  <c r="J11" i="4"/>
  <c r="I12" i="4"/>
  <c r="K12" i="4" s="1"/>
  <c r="J12" i="4"/>
  <c r="K8" i="4"/>
  <c r="J8" i="4"/>
  <c r="I8" i="4"/>
  <c r="F25" i="2"/>
  <c r="E25" i="2"/>
  <c r="D25" i="2"/>
  <c r="C25" i="2"/>
  <c r="F24" i="2"/>
  <c r="E24" i="2"/>
  <c r="D24" i="2"/>
  <c r="C24" i="2"/>
  <c r="L11" i="2"/>
  <c r="M11" i="2"/>
  <c r="N11" i="2" s="1"/>
  <c r="O11" i="2" s="1"/>
  <c r="L12" i="2"/>
  <c r="M12" i="2"/>
  <c r="N12" i="2"/>
  <c r="O12" i="2" s="1"/>
  <c r="L13" i="2"/>
  <c r="M13" i="2"/>
  <c r="N13" i="2" s="1"/>
  <c r="O13" i="2" s="1"/>
  <c r="L14" i="2"/>
  <c r="M14" i="2"/>
  <c r="N14" i="2"/>
  <c r="O14" i="2"/>
  <c r="L15" i="2"/>
  <c r="M15" i="2"/>
  <c r="N15" i="2" s="1"/>
  <c r="O15" i="2" s="1"/>
  <c r="L16" i="2"/>
  <c r="M16" i="2"/>
  <c r="N16" i="2"/>
  <c r="O16" i="2"/>
  <c r="L17" i="2"/>
  <c r="M17" i="2"/>
  <c r="N17" i="2" s="1"/>
  <c r="O17" i="2" s="1"/>
  <c r="O10" i="2"/>
  <c r="N10" i="2"/>
  <c r="M10" i="2"/>
  <c r="L10" i="2"/>
  <c r="O16" i="1"/>
  <c r="N16" i="1"/>
  <c r="M16" i="1"/>
  <c r="E16" i="1"/>
  <c r="F16" i="1"/>
  <c r="G16" i="1"/>
  <c r="H16" i="1"/>
  <c r="I16" i="1"/>
  <c r="J16" i="1"/>
  <c r="K16" i="1"/>
  <c r="L16" i="1"/>
  <c r="D16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O10" i="1"/>
  <c r="N10" i="1"/>
  <c r="M10" i="1"/>
  <c r="L10" i="1"/>
  <c r="K10" i="1"/>
  <c r="J10" i="1"/>
  <c r="D6" i="2"/>
  <c r="J5" i="4"/>
  <c r="D36" i="2"/>
  <c r="D20" i="2"/>
  <c r="L21" i="1"/>
  <c r="D6" i="1"/>
  <c r="K16" i="4" l="1"/>
</calcChain>
</file>

<file path=xl/sharedStrings.xml><?xml version="1.0" encoding="utf-8"?>
<sst xmlns="http://schemas.openxmlformats.org/spreadsheetml/2006/main" count="192" uniqueCount="101">
  <si>
    <t>Código</t>
  </si>
  <si>
    <t>Produto</t>
  </si>
  <si>
    <t>Jan</t>
  </si>
  <si>
    <t>Fev</t>
  </si>
  <si>
    <t>Mar</t>
  </si>
  <si>
    <t>Total 1º Trim</t>
  </si>
  <si>
    <t>Porca</t>
  </si>
  <si>
    <t>Parafuso</t>
  </si>
  <si>
    <t>Arruela</t>
  </si>
  <si>
    <t>Prego</t>
  </si>
  <si>
    <t>Alicate</t>
  </si>
  <si>
    <t>Martelo</t>
  </si>
  <si>
    <t>Abr</t>
  </si>
  <si>
    <t>Mai</t>
  </si>
  <si>
    <t>Jun</t>
  </si>
  <si>
    <t>Total 2º Trim</t>
  </si>
  <si>
    <t>Total Semestre</t>
  </si>
  <si>
    <t>Média Mensal</t>
  </si>
  <si>
    <t>Maior Valor do Semestre</t>
  </si>
  <si>
    <t>Menor Valor do Semestre</t>
  </si>
  <si>
    <t>Total</t>
  </si>
  <si>
    <t>Gráfico</t>
  </si>
  <si>
    <t>Turma</t>
  </si>
  <si>
    <t>Carlos</t>
  </si>
  <si>
    <t>Faltas</t>
  </si>
  <si>
    <t>Média</t>
  </si>
  <si>
    <t>Eletivas</t>
  </si>
  <si>
    <t>Português</t>
  </si>
  <si>
    <t>Ciências Biológicas</t>
  </si>
  <si>
    <t>Ciências Humanas</t>
  </si>
  <si>
    <t>Matemática</t>
  </si>
  <si>
    <t>B</t>
  </si>
  <si>
    <t>A</t>
  </si>
  <si>
    <t>Área</t>
  </si>
  <si>
    <t>4º Bi</t>
  </si>
  <si>
    <t>3º Bi</t>
  </si>
  <si>
    <t>2º Bi</t>
  </si>
  <si>
    <t>1º Bi</t>
  </si>
  <si>
    <t>Nota Média</t>
  </si>
  <si>
    <t>Kátia</t>
  </si>
  <si>
    <t>Eitor</t>
  </si>
  <si>
    <t>Rodrigo</t>
  </si>
  <si>
    <t>Joana</t>
  </si>
  <si>
    <t>Maurício</t>
  </si>
  <si>
    <t>Maria</t>
  </si>
  <si>
    <t>João</t>
  </si>
  <si>
    <t>Resultado</t>
  </si>
  <si>
    <t>% Presença</t>
  </si>
  <si>
    <t>% Faltas</t>
  </si>
  <si>
    <t>Total de Faltas</t>
  </si>
  <si>
    <t>Notas</t>
  </si>
  <si>
    <t>Aluno</t>
  </si>
  <si>
    <t>Número de Aulas</t>
  </si>
  <si>
    <t>4º Bimestre</t>
  </si>
  <si>
    <t>3º Bimestre</t>
  </si>
  <si>
    <t>2º Bimestre</t>
  </si>
  <si>
    <t>1º Bimestre</t>
  </si>
  <si>
    <t>Valor Total</t>
  </si>
  <si>
    <t>Valor Unitário</t>
  </si>
  <si>
    <t>Qtde.</t>
  </si>
  <si>
    <t>Cliente</t>
  </si>
  <si>
    <t>Totais</t>
  </si>
  <si>
    <t>Passat</t>
  </si>
  <si>
    <t>Zeta Exp &amp; Imp</t>
  </si>
  <si>
    <t>Variant</t>
  </si>
  <si>
    <t>Panorama</t>
  </si>
  <si>
    <t>Spazio</t>
  </si>
  <si>
    <t>Corcel</t>
  </si>
  <si>
    <t>Caravan</t>
  </si>
  <si>
    <t>Gamma Co.</t>
  </si>
  <si>
    <t>Opala</t>
  </si>
  <si>
    <t>Oggi</t>
  </si>
  <si>
    <t>Maverick</t>
  </si>
  <si>
    <t>Fusca</t>
  </si>
  <si>
    <t>Delta Imports</t>
  </si>
  <si>
    <t>Chevette</t>
  </si>
  <si>
    <t>Situação</t>
  </si>
  <si>
    <t>Meta</t>
  </si>
  <si>
    <t>Valor Médio</t>
  </si>
  <si>
    <t>Qtde. Vendas</t>
  </si>
  <si>
    <t xml:space="preserve">Valor Total </t>
  </si>
  <si>
    <t>Beta Imports</t>
  </si>
  <si>
    <t>Alpha Cars Co.</t>
  </si>
  <si>
    <t>Meta Valor Total</t>
  </si>
  <si>
    <t>exercício 1</t>
  </si>
  <si>
    <t>exercício 2</t>
  </si>
  <si>
    <t>exercício 3</t>
  </si>
  <si>
    <t>1. Complete os campos em branco conforme as descrições no cabeçalho</t>
  </si>
  <si>
    <t>Dica?</t>
  </si>
  <si>
    <t>A Tabela 1 abaixo se refere aos dados consolidados de vendas do 1o semestre do ano.</t>
  </si>
  <si>
    <t>Tabela 1</t>
  </si>
  <si>
    <t>Tabela 2</t>
  </si>
  <si>
    <t>1. Complete as células com base nos critérios de aprovação</t>
  </si>
  <si>
    <t>2. Crie um gráfico que melhor visualize a progressão da média de notas ao longo do tempo, para cada turma</t>
  </si>
  <si>
    <t>3. A tabela abaixo representa as notas médias em cada área do conhecimento para cada turma. Crie um gráfico que compare as notas de cada disciplina em cada turma.</t>
  </si>
  <si>
    <t>A Tabela 1 abaixo representa as notas (0 a 10) e faltas dos alunos de uma classe do 1o ano.</t>
  </si>
  <si>
    <t>A Tabela 1 abaixo informa as vendas para determinados clientes.</t>
  </si>
  <si>
    <t>1. Complete as tabelas com o resumo das informações das vendas por cliente e por produto</t>
  </si>
  <si>
    <t>2. Insira um farol verde para o cliente que bateu a meta e vermelho para quem não bateu (Coluna Situação)</t>
  </si>
  <si>
    <t>Não</t>
  </si>
  <si>
    <t>1.2 Crie um gráfico de barras da Tabela 2 abaixo preenchida com as informações para visualização da tendência de cada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</si>
</sst>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28"/>
      <color theme="0"/>
      <name val="Bebas Neue"/>
      <family val="2"/>
    </font>
    <font>
      <b/>
      <sz val="10"/>
      <color theme="1"/>
      <name val="Segoe UI"/>
      <family val="2"/>
    </font>
    <font>
      <i/>
      <sz val="10"/>
      <color theme="1"/>
      <name val="Segoe UI"/>
      <family val="2"/>
    </font>
    <font>
      <i/>
      <sz val="9"/>
      <color theme="1"/>
      <name val="Segoe UI"/>
      <family val="2"/>
    </font>
    <font>
      <i/>
      <sz val="9"/>
      <color theme="4"/>
      <name val="Segoe UI"/>
      <family val="2"/>
    </font>
    <font>
      <sz val="10"/>
      <name val="Segoe UI"/>
      <family val="2"/>
    </font>
    <font>
      <b/>
      <sz val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3" fillId="2" borderId="0" xfId="0" applyFont="1" applyFill="1"/>
    <xf numFmtId="44" fontId="3" fillId="2" borderId="0" xfId="2" applyFont="1" applyFill="1"/>
    <xf numFmtId="0" fontId="4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vertical="center"/>
    </xf>
    <xf numFmtId="44" fontId="4" fillId="0" borderId="1" xfId="2" applyFont="1" applyBorder="1" applyAlignment="1">
      <alignment horizontal="center" vertical="center"/>
    </xf>
    <xf numFmtId="44" fontId="2" fillId="0" borderId="1" xfId="2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3" fontId="2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4" fontId="2" fillId="0" borderId="0" xfId="2" applyFont="1" applyAlignment="1">
      <alignment vertical="center"/>
    </xf>
    <xf numFmtId="44" fontId="2" fillId="0" borderId="1" xfId="2" applyFont="1" applyBorder="1" applyAlignment="1">
      <alignment vertical="center"/>
    </xf>
    <xf numFmtId="0" fontId="2" fillId="0" borderId="1" xfId="0" applyFont="1" applyBorder="1" applyAlignment="1">
      <alignment horizontal="centerContinuous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43" fontId="2" fillId="3" borderId="1" xfId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Continuous" vertical="center"/>
    </xf>
    <xf numFmtId="0" fontId="2" fillId="0" borderId="4" xfId="0" applyFont="1" applyBorder="1" applyAlignment="1">
      <alignment horizontal="centerContinuous" vertical="center"/>
    </xf>
    <xf numFmtId="0" fontId="2" fillId="0" borderId="3" xfId="0" applyFont="1" applyBorder="1" applyAlignment="1">
      <alignment horizontal="centerContinuous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3" fontId="8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right" vertical="center"/>
    </xf>
    <xf numFmtId="4" fontId="4" fillId="3" borderId="1" xfId="0" applyNumberFormat="1" applyFont="1" applyFill="1" applyBorder="1" applyAlignment="1">
      <alignment horizontal="right" vertical="center"/>
    </xf>
    <xf numFmtId="44" fontId="2" fillId="3" borderId="1" xfId="0" applyNumberFormat="1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E6A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DE VENDA DOS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'Exercício 1'!$C$21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'Exercício 1'!$B$22:$B$27</c:f>
              <c:strCache>
                <c:ptCount val="6"/>
                <c:pt idx="0">
                  <c:v>Porca</c:v>
                </c:pt>
                <c:pt idx="1">
                  <c:v>Parafuso</c:v>
                </c:pt>
                <c:pt idx="2">
                  <c:v>Arruela</c:v>
                </c:pt>
                <c:pt idx="3">
                  <c:v>Prego</c:v>
                </c:pt>
                <c:pt idx="4">
                  <c:v>Alicate</c:v>
                </c:pt>
                <c:pt idx="5">
                  <c:v>Martelo</c:v>
                </c:pt>
              </c:strCache>
            </c:strRef>
          </c:cat>
          <c:val>
            <c:numRef>
              <c:f>'Exercício 1'!$C$22:$C$27</c:f>
              <c:numCache>
                <c:formatCode>#,##0</c:formatCode>
                <c:ptCount val="6"/>
                <c:pt idx="0">
                  <c:v>4500</c:v>
                </c:pt>
                <c:pt idx="1">
                  <c:v>6250</c:v>
                </c:pt>
                <c:pt idx="2">
                  <c:v>3300</c:v>
                </c:pt>
                <c:pt idx="3">
                  <c:v>8000</c:v>
                </c:pt>
                <c:pt idx="4">
                  <c:v>4557</c:v>
                </c:pt>
                <c:pt idx="5">
                  <c:v>3260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6-4119-AD15-22352F4564B0}"/>
            </c:ext>
          </c:extLst>
        </c:ser>
        <c:ser>
          <c:idx val="1"/>
          <c:order val="1"/>
          <c:tx>
            <c:strRef>
              <c:f>'Exercício 1'!$D$21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'Exercício 1'!$B$22:$B$27</c:f>
              <c:strCache>
                <c:ptCount val="6"/>
                <c:pt idx="0">
                  <c:v>Porca</c:v>
                </c:pt>
                <c:pt idx="1">
                  <c:v>Parafuso</c:v>
                </c:pt>
                <c:pt idx="2">
                  <c:v>Arruela</c:v>
                </c:pt>
                <c:pt idx="3">
                  <c:v>Prego</c:v>
                </c:pt>
                <c:pt idx="4">
                  <c:v>Alicate</c:v>
                </c:pt>
                <c:pt idx="5">
                  <c:v>Martelo</c:v>
                </c:pt>
              </c:strCache>
            </c:strRef>
          </c:cat>
          <c:val>
            <c:numRef>
              <c:f>'Exercício 1'!$D$22:$D$27</c:f>
              <c:numCache>
                <c:formatCode>#,##0</c:formatCode>
                <c:ptCount val="6"/>
                <c:pt idx="0">
                  <c:v>5040</c:v>
                </c:pt>
                <c:pt idx="1">
                  <c:v>7000</c:v>
                </c:pt>
                <c:pt idx="2">
                  <c:v>3696</c:v>
                </c:pt>
                <c:pt idx="3">
                  <c:v>8690</c:v>
                </c:pt>
                <c:pt idx="4">
                  <c:v>5104</c:v>
                </c:pt>
                <c:pt idx="5">
                  <c:v>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6-4119-AD15-22352F4564B0}"/>
            </c:ext>
          </c:extLst>
        </c:ser>
        <c:ser>
          <c:idx val="2"/>
          <c:order val="2"/>
          <c:tx>
            <c:strRef>
              <c:f>'Exercício 1'!$E$21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'Exercício 1'!$B$22:$B$27</c:f>
              <c:strCache>
                <c:ptCount val="6"/>
                <c:pt idx="0">
                  <c:v>Porca</c:v>
                </c:pt>
                <c:pt idx="1">
                  <c:v>Parafuso</c:v>
                </c:pt>
                <c:pt idx="2">
                  <c:v>Arruela</c:v>
                </c:pt>
                <c:pt idx="3">
                  <c:v>Prego</c:v>
                </c:pt>
                <c:pt idx="4">
                  <c:v>Alicate</c:v>
                </c:pt>
                <c:pt idx="5">
                  <c:v>Martelo</c:v>
                </c:pt>
              </c:strCache>
            </c:strRef>
          </c:cat>
          <c:val>
            <c:numRef>
              <c:f>'Exercício 1'!$E$22:$E$27</c:f>
              <c:numCache>
                <c:formatCode>#,##0</c:formatCode>
                <c:ptCount val="6"/>
                <c:pt idx="0">
                  <c:v>5696</c:v>
                </c:pt>
                <c:pt idx="1">
                  <c:v>7910</c:v>
                </c:pt>
                <c:pt idx="2">
                  <c:v>4176</c:v>
                </c:pt>
                <c:pt idx="3">
                  <c:v>10125</c:v>
                </c:pt>
                <c:pt idx="4">
                  <c:v>5676</c:v>
                </c:pt>
                <c:pt idx="5">
                  <c:v>4113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6-4119-AD15-22352F4564B0}"/>
            </c:ext>
          </c:extLst>
        </c:ser>
        <c:ser>
          <c:idx val="3"/>
          <c:order val="3"/>
          <c:tx>
            <c:strRef>
              <c:f>'Exercício 1'!$F$21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'Exercício 1'!$B$22:$B$27</c:f>
              <c:strCache>
                <c:ptCount val="6"/>
                <c:pt idx="0">
                  <c:v>Porca</c:v>
                </c:pt>
                <c:pt idx="1">
                  <c:v>Parafuso</c:v>
                </c:pt>
                <c:pt idx="2">
                  <c:v>Arruela</c:v>
                </c:pt>
                <c:pt idx="3">
                  <c:v>Prego</c:v>
                </c:pt>
                <c:pt idx="4">
                  <c:v>Alicate</c:v>
                </c:pt>
                <c:pt idx="5">
                  <c:v>Martelo</c:v>
                </c:pt>
              </c:strCache>
            </c:strRef>
          </c:cat>
          <c:val>
            <c:numRef>
              <c:f>'Exercício 1'!$F$22:$F$27</c:f>
              <c:numCache>
                <c:formatCode>#,##0</c:formatCode>
                <c:ptCount val="6"/>
                <c:pt idx="0">
                  <c:v>6265</c:v>
                </c:pt>
                <c:pt idx="1">
                  <c:v>8701</c:v>
                </c:pt>
                <c:pt idx="2">
                  <c:v>4569</c:v>
                </c:pt>
                <c:pt idx="3">
                  <c:v>12341</c:v>
                </c:pt>
                <c:pt idx="4">
                  <c:v>6344</c:v>
                </c:pt>
                <c:pt idx="5">
                  <c:v>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6-4119-AD15-22352F4564B0}"/>
            </c:ext>
          </c:extLst>
        </c:ser>
        <c:ser>
          <c:idx val="4"/>
          <c:order val="4"/>
          <c:tx>
            <c:strRef>
              <c:f>'Exercício 1'!$G$21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'Exercício 1'!$B$22:$B$27</c:f>
              <c:strCache>
                <c:ptCount val="6"/>
                <c:pt idx="0">
                  <c:v>Porca</c:v>
                </c:pt>
                <c:pt idx="1">
                  <c:v>Parafuso</c:v>
                </c:pt>
                <c:pt idx="2">
                  <c:v>Arruela</c:v>
                </c:pt>
                <c:pt idx="3">
                  <c:v>Prego</c:v>
                </c:pt>
                <c:pt idx="4">
                  <c:v>Alicate</c:v>
                </c:pt>
                <c:pt idx="5">
                  <c:v>Martelo</c:v>
                </c:pt>
              </c:strCache>
            </c:strRef>
          </c:cat>
          <c:val>
            <c:numRef>
              <c:f>'Exercício 1'!$G$22:$G$27</c:f>
              <c:numCache>
                <c:formatCode>#,##0</c:formatCode>
                <c:ptCount val="6"/>
                <c:pt idx="0">
                  <c:v>6954</c:v>
                </c:pt>
                <c:pt idx="1">
                  <c:v>9658</c:v>
                </c:pt>
                <c:pt idx="2">
                  <c:v>5099</c:v>
                </c:pt>
                <c:pt idx="3">
                  <c:v>12365</c:v>
                </c:pt>
                <c:pt idx="4">
                  <c:v>7042</c:v>
                </c:pt>
                <c:pt idx="5">
                  <c:v>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6-4119-AD15-22352F4564B0}"/>
            </c:ext>
          </c:extLst>
        </c:ser>
        <c:ser>
          <c:idx val="5"/>
          <c:order val="5"/>
          <c:tx>
            <c:strRef>
              <c:f>'Exercício 1'!$H$21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'Exercício 1'!$B$22:$B$27</c:f>
              <c:strCache>
                <c:ptCount val="6"/>
                <c:pt idx="0">
                  <c:v>Porca</c:v>
                </c:pt>
                <c:pt idx="1">
                  <c:v>Parafuso</c:v>
                </c:pt>
                <c:pt idx="2">
                  <c:v>Arruela</c:v>
                </c:pt>
                <c:pt idx="3">
                  <c:v>Prego</c:v>
                </c:pt>
                <c:pt idx="4">
                  <c:v>Alicate</c:v>
                </c:pt>
                <c:pt idx="5">
                  <c:v>Martelo</c:v>
                </c:pt>
              </c:strCache>
            </c:strRef>
          </c:cat>
          <c:val>
            <c:numRef>
              <c:f>'Exercício 1'!$H$22:$H$27</c:f>
              <c:numCache>
                <c:formatCode>#,##0</c:formatCode>
                <c:ptCount val="6"/>
                <c:pt idx="0">
                  <c:v>7858</c:v>
                </c:pt>
                <c:pt idx="1">
                  <c:v>10197</c:v>
                </c:pt>
                <c:pt idx="2">
                  <c:v>5769</c:v>
                </c:pt>
                <c:pt idx="3">
                  <c:v>13969</c:v>
                </c:pt>
                <c:pt idx="4">
                  <c:v>7957</c:v>
                </c:pt>
                <c:pt idx="5">
                  <c:v>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06-4119-AD15-22352F4564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868186272"/>
        <c:axId val="868185856"/>
      </c:barChart>
      <c:catAx>
        <c:axId val="86818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8185856"/>
        <c:crosses val="autoZero"/>
        <c:auto val="1"/>
        <c:lblAlgn val="ctr"/>
        <c:lblOffset val="100"/>
        <c:noMultiLvlLbl val="0"/>
      </c:catAx>
      <c:valAx>
        <c:axId val="86818585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86818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DAS NOTAS POR TURMA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'Exercício 2'!$C$23</c:f>
              <c:strCache>
                <c:ptCount val="1"/>
                <c:pt idx="0">
                  <c:v>1º Bi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'Exercício 2'!$B$24:$B$25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'Exercício 2'!$C$24:$C$25</c:f>
              <c:numCache>
                <c:formatCode>#,##0.00</c:formatCode>
                <c:ptCount val="2"/>
                <c:pt idx="0">
                  <c:v>7</c:v>
                </c:pt>
                <c:pt idx="1">
                  <c:v>7.875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1-4E97-AC2E-71B6CA2AF7A1}"/>
            </c:ext>
          </c:extLst>
        </c:ser>
        <c:ser>
          <c:idx val="1"/>
          <c:order val="1"/>
          <c:tx>
            <c:strRef>
              <c:f>'Exercício 2'!$D$23</c:f>
              <c:strCache>
                <c:ptCount val="1"/>
                <c:pt idx="0">
                  <c:v>2º Bi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'Exercício 2'!$B$24:$B$25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'Exercício 2'!$D$24:$D$25</c:f>
              <c:numCache>
                <c:formatCode>#,##0.00</c:formatCode>
                <c:ptCount val="2"/>
                <c:pt idx="0">
                  <c:v>6</c:v>
                </c:pt>
                <c:pt idx="1">
                  <c:v>7.6875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1-4E97-AC2E-71B6CA2AF7A1}"/>
            </c:ext>
          </c:extLst>
        </c:ser>
        <c:ser>
          <c:idx val="2"/>
          <c:order val="2"/>
          <c:tx>
            <c:strRef>
              <c:f>'Exercício 2'!$E$23</c:f>
              <c:strCache>
                <c:ptCount val="1"/>
                <c:pt idx="0">
                  <c:v>3º Bi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'Exercício 2'!$B$24:$B$25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'Exercício 2'!$E$24:$E$25</c:f>
              <c:numCache>
                <c:formatCode>#,##0.00</c:formatCode>
                <c:ptCount val="2"/>
                <c:pt idx="0">
                  <c:v>7.875</c:v>
                </c:pt>
                <c:pt idx="1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E1-4E97-AC2E-71B6CA2AF7A1}"/>
            </c:ext>
          </c:extLst>
        </c:ser>
        <c:ser>
          <c:idx val="3"/>
          <c:order val="3"/>
          <c:tx>
            <c:strRef>
              <c:f>'Exercício 2'!$F$23</c:f>
              <c:strCache>
                <c:ptCount val="1"/>
                <c:pt idx="0">
                  <c:v>4º Bi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'Exercício 2'!$B$24:$B$25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'Exercício 2'!$F$24:$F$25</c:f>
              <c:numCache>
                <c:formatCode>#,##0.00</c:formatCode>
                <c:ptCount val="2"/>
                <c:pt idx="0">
                  <c:v>6.25</c:v>
                </c:pt>
                <c:pt idx="1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E1-4E97-AC2E-71B6CA2AF7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8178480"/>
        <c:axId val="781035904"/>
      </c:barChart>
      <c:catAx>
        <c:axId val="8681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1035904"/>
        <c:crosses val="autoZero"/>
        <c:auto val="1"/>
        <c:lblAlgn val="ctr"/>
        <c:lblOffset val="100"/>
        <c:noMultiLvlLbl val="0"/>
      </c:catAx>
      <c:valAx>
        <c:axId val="781035904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86817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</a:t>
            </a:r>
            <a:r>
              <a:rPr lang="pt-BR" baseline="0"/>
              <a:t> DE NOTAS DE DISCIPLINAS EM CADA TURMA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'Exercício 2'!$C$39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'Exercício 2'!$B$40:$B$44</c:f>
              <c:strCache>
                <c:ptCount val="5"/>
                <c:pt idx="0">
                  <c:v>Matemática</c:v>
                </c:pt>
                <c:pt idx="1">
                  <c:v>Ciências Humanas</c:v>
                </c:pt>
                <c:pt idx="2">
                  <c:v>Ciências Biológicas</c:v>
                </c:pt>
                <c:pt idx="3">
                  <c:v>Português</c:v>
                </c:pt>
                <c:pt idx="4">
                  <c:v>Eletivas</c:v>
                </c:pt>
              </c:strCache>
            </c:strRef>
          </c:cat>
          <c:val>
            <c:numRef>
              <c:f>'Exercício 2'!$C$40:$C$44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6.1</c:v>
                </c:pt>
                <c:pt idx="2">
                  <c:v>8.1999999999999993</c:v>
                </c:pt>
                <c:pt idx="3">
                  <c:v>6</c:v>
                </c:pt>
                <c:pt idx="4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2-49E8-AED6-6553A0A43B9D}"/>
            </c:ext>
          </c:extLst>
        </c:ser>
        <c:ser>
          <c:idx val="1"/>
          <c:order val="1"/>
          <c:tx>
            <c:strRef>
              <c:f>'Exercício 2'!$D$39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'Exercício 2'!$B$40:$B$44</c:f>
              <c:strCache>
                <c:ptCount val="5"/>
                <c:pt idx="0">
                  <c:v>Matemática</c:v>
                </c:pt>
                <c:pt idx="1">
                  <c:v>Ciências Humanas</c:v>
                </c:pt>
                <c:pt idx="2">
                  <c:v>Ciências Biológicas</c:v>
                </c:pt>
                <c:pt idx="3">
                  <c:v>Português</c:v>
                </c:pt>
                <c:pt idx="4">
                  <c:v>Eletivas</c:v>
                </c:pt>
              </c:strCache>
            </c:strRef>
          </c:cat>
          <c:val>
            <c:numRef>
              <c:f>'Exercício 2'!$D$40:$D$44</c:f>
              <c:numCache>
                <c:formatCode>General</c:formatCode>
                <c:ptCount val="5"/>
                <c:pt idx="0">
                  <c:v>7.7</c:v>
                </c:pt>
                <c:pt idx="1">
                  <c:v>8</c:v>
                </c:pt>
                <c:pt idx="2">
                  <c:v>4.5999999999999996</c:v>
                </c:pt>
                <c:pt idx="3">
                  <c:v>4.8</c:v>
                </c:pt>
                <c:pt idx="4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2-49E8-AED6-6553A0A43B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0339696"/>
        <c:axId val="780340528"/>
      </c:barChart>
      <c:catAx>
        <c:axId val="78033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0340528"/>
        <c:crosses val="autoZero"/>
        <c:auto val="1"/>
        <c:lblAlgn val="ctr"/>
        <c:lblOffset val="100"/>
        <c:noMultiLvlLbl val="0"/>
      </c:catAx>
      <c:valAx>
        <c:axId val="780340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033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29</xdr:row>
      <xdr:rowOff>45720</xdr:rowOff>
    </xdr:from>
    <xdr:to>
      <xdr:col>12</xdr:col>
      <xdr:colOff>769620</xdr:colOff>
      <xdr:row>46</xdr:row>
      <xdr:rowOff>144780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E05EC05-FDC7-490B-9B77-469FEC6B9130}"/>
            </a:ext>
          </a:extLst>
        </xdr:cNvPr>
        <xdr:cNvSpPr/>
      </xdr:nvSpPr>
      <xdr:spPr>
        <a:xfrm>
          <a:off x="274320" y="5852160"/>
          <a:ext cx="11894820" cy="3337560"/>
        </a:xfrm>
        <a:prstGeom prst="rect">
          <a:avLst/>
        </a:prstGeom>
        <a:noFill/>
        <a:ln w="12700">
          <a:solidFill>
            <a:schemeClr val="accent1">
              <a:alpha val="97000"/>
            </a:schemeClr>
          </a:solidFill>
          <a:prstDash val="lgDash"/>
          <a:extLst>
            <a:ext uri="{C807C97D-BFC1-408E-A445-0C87EB9F89A2}">
              <ask:lineSketchStyleProps xmlns:ask="http://schemas.microsoft.com/office/drawing/2018/sketchyshapes" sd="3414524578">
                <a:custGeom>
                  <a:avLst/>
                  <a:gdLst>
                    <a:gd name="connsiteX0" fmla="*/ 0 w 7063740"/>
                    <a:gd name="connsiteY0" fmla="*/ 0 h 2560320"/>
                    <a:gd name="connsiteX1" fmla="*/ 571521 w 7063740"/>
                    <a:gd name="connsiteY1" fmla="*/ 0 h 2560320"/>
                    <a:gd name="connsiteX2" fmla="*/ 1072404 w 7063740"/>
                    <a:gd name="connsiteY2" fmla="*/ 0 h 2560320"/>
                    <a:gd name="connsiteX3" fmla="*/ 1714562 w 7063740"/>
                    <a:gd name="connsiteY3" fmla="*/ 0 h 2560320"/>
                    <a:gd name="connsiteX4" fmla="*/ 2144808 w 7063740"/>
                    <a:gd name="connsiteY4" fmla="*/ 0 h 2560320"/>
                    <a:gd name="connsiteX5" fmla="*/ 2645692 w 7063740"/>
                    <a:gd name="connsiteY5" fmla="*/ 0 h 2560320"/>
                    <a:gd name="connsiteX6" fmla="*/ 3429125 w 7063740"/>
                    <a:gd name="connsiteY6" fmla="*/ 0 h 2560320"/>
                    <a:gd name="connsiteX7" fmla="*/ 4071283 w 7063740"/>
                    <a:gd name="connsiteY7" fmla="*/ 0 h 2560320"/>
                    <a:gd name="connsiteX8" fmla="*/ 4572166 w 7063740"/>
                    <a:gd name="connsiteY8" fmla="*/ 0 h 2560320"/>
                    <a:gd name="connsiteX9" fmla="*/ 5002412 w 7063740"/>
                    <a:gd name="connsiteY9" fmla="*/ 0 h 2560320"/>
                    <a:gd name="connsiteX10" fmla="*/ 5573933 w 7063740"/>
                    <a:gd name="connsiteY10" fmla="*/ 0 h 2560320"/>
                    <a:gd name="connsiteX11" fmla="*/ 6216091 w 7063740"/>
                    <a:gd name="connsiteY11" fmla="*/ 0 h 2560320"/>
                    <a:gd name="connsiteX12" fmla="*/ 7063740 w 7063740"/>
                    <a:gd name="connsiteY12" fmla="*/ 0 h 2560320"/>
                    <a:gd name="connsiteX13" fmla="*/ 7063740 w 7063740"/>
                    <a:gd name="connsiteY13" fmla="*/ 691286 h 2560320"/>
                    <a:gd name="connsiteX14" fmla="*/ 7063740 w 7063740"/>
                    <a:gd name="connsiteY14" fmla="*/ 1305763 h 2560320"/>
                    <a:gd name="connsiteX15" fmla="*/ 7063740 w 7063740"/>
                    <a:gd name="connsiteY15" fmla="*/ 1997050 h 2560320"/>
                    <a:gd name="connsiteX16" fmla="*/ 7063740 w 7063740"/>
                    <a:gd name="connsiteY16" fmla="*/ 2560320 h 2560320"/>
                    <a:gd name="connsiteX17" fmla="*/ 6492219 w 7063740"/>
                    <a:gd name="connsiteY17" fmla="*/ 2560320 h 2560320"/>
                    <a:gd name="connsiteX18" fmla="*/ 6061973 w 7063740"/>
                    <a:gd name="connsiteY18" fmla="*/ 2560320 h 2560320"/>
                    <a:gd name="connsiteX19" fmla="*/ 5631727 w 7063740"/>
                    <a:gd name="connsiteY19" fmla="*/ 2560320 h 2560320"/>
                    <a:gd name="connsiteX20" fmla="*/ 4848294 w 7063740"/>
                    <a:gd name="connsiteY20" fmla="*/ 2560320 h 2560320"/>
                    <a:gd name="connsiteX21" fmla="*/ 4347411 w 7063740"/>
                    <a:gd name="connsiteY21" fmla="*/ 2560320 h 2560320"/>
                    <a:gd name="connsiteX22" fmla="*/ 3634615 w 7063740"/>
                    <a:gd name="connsiteY22" fmla="*/ 2560320 h 2560320"/>
                    <a:gd name="connsiteX23" fmla="*/ 2992457 w 7063740"/>
                    <a:gd name="connsiteY23" fmla="*/ 2560320 h 2560320"/>
                    <a:gd name="connsiteX24" fmla="*/ 2209024 w 7063740"/>
                    <a:gd name="connsiteY24" fmla="*/ 2560320 h 2560320"/>
                    <a:gd name="connsiteX25" fmla="*/ 1708141 w 7063740"/>
                    <a:gd name="connsiteY25" fmla="*/ 2560320 h 2560320"/>
                    <a:gd name="connsiteX26" fmla="*/ 924708 w 7063740"/>
                    <a:gd name="connsiteY26" fmla="*/ 2560320 h 2560320"/>
                    <a:gd name="connsiteX27" fmla="*/ 0 w 7063740"/>
                    <a:gd name="connsiteY27" fmla="*/ 2560320 h 2560320"/>
                    <a:gd name="connsiteX28" fmla="*/ 0 w 7063740"/>
                    <a:gd name="connsiteY28" fmla="*/ 1869034 h 2560320"/>
                    <a:gd name="connsiteX29" fmla="*/ 0 w 7063740"/>
                    <a:gd name="connsiteY29" fmla="*/ 1177747 h 2560320"/>
                    <a:gd name="connsiteX30" fmla="*/ 0 w 7063740"/>
                    <a:gd name="connsiteY30" fmla="*/ 614477 h 2560320"/>
                    <a:gd name="connsiteX31" fmla="*/ 0 w 7063740"/>
                    <a:gd name="connsiteY31" fmla="*/ 0 h 256032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</a:cxnLst>
                  <a:rect l="l" t="t" r="r" b="b"/>
                  <a:pathLst>
                    <a:path w="7063740" h="2560320" extrusionOk="0">
                      <a:moveTo>
                        <a:pt x="0" y="0"/>
                      </a:moveTo>
                      <a:cubicBezTo>
                        <a:pt x="185649" y="-8915"/>
                        <a:pt x="424147" y="-22473"/>
                        <a:pt x="571521" y="0"/>
                      </a:cubicBezTo>
                      <a:cubicBezTo>
                        <a:pt x="718895" y="22473"/>
                        <a:pt x="899631" y="15065"/>
                        <a:pt x="1072404" y="0"/>
                      </a:cubicBezTo>
                      <a:cubicBezTo>
                        <a:pt x="1245177" y="-15065"/>
                        <a:pt x="1481115" y="-8443"/>
                        <a:pt x="1714562" y="0"/>
                      </a:cubicBezTo>
                      <a:cubicBezTo>
                        <a:pt x="1948009" y="8443"/>
                        <a:pt x="2039497" y="-15492"/>
                        <a:pt x="2144808" y="0"/>
                      </a:cubicBezTo>
                      <a:cubicBezTo>
                        <a:pt x="2250119" y="15492"/>
                        <a:pt x="2441056" y="-16910"/>
                        <a:pt x="2645692" y="0"/>
                      </a:cubicBezTo>
                      <a:cubicBezTo>
                        <a:pt x="2850328" y="16910"/>
                        <a:pt x="3127906" y="-9080"/>
                        <a:pt x="3429125" y="0"/>
                      </a:cubicBezTo>
                      <a:cubicBezTo>
                        <a:pt x="3730344" y="9080"/>
                        <a:pt x="3833411" y="-28004"/>
                        <a:pt x="4071283" y="0"/>
                      </a:cubicBezTo>
                      <a:cubicBezTo>
                        <a:pt x="4309155" y="28004"/>
                        <a:pt x="4453426" y="15146"/>
                        <a:pt x="4572166" y="0"/>
                      </a:cubicBezTo>
                      <a:cubicBezTo>
                        <a:pt x="4690906" y="-15146"/>
                        <a:pt x="4792785" y="-7374"/>
                        <a:pt x="5002412" y="0"/>
                      </a:cubicBezTo>
                      <a:cubicBezTo>
                        <a:pt x="5212039" y="7374"/>
                        <a:pt x="5386626" y="-8237"/>
                        <a:pt x="5573933" y="0"/>
                      </a:cubicBezTo>
                      <a:cubicBezTo>
                        <a:pt x="5761240" y="8237"/>
                        <a:pt x="6028929" y="5663"/>
                        <a:pt x="6216091" y="0"/>
                      </a:cubicBezTo>
                      <a:cubicBezTo>
                        <a:pt x="6403253" y="-5663"/>
                        <a:pt x="6853813" y="2824"/>
                        <a:pt x="7063740" y="0"/>
                      </a:cubicBezTo>
                      <a:cubicBezTo>
                        <a:pt x="7039561" y="243720"/>
                        <a:pt x="7037737" y="388205"/>
                        <a:pt x="7063740" y="691286"/>
                      </a:cubicBezTo>
                      <a:cubicBezTo>
                        <a:pt x="7089743" y="994367"/>
                        <a:pt x="7082659" y="1142794"/>
                        <a:pt x="7063740" y="1305763"/>
                      </a:cubicBezTo>
                      <a:cubicBezTo>
                        <a:pt x="7044821" y="1468732"/>
                        <a:pt x="7048007" y="1710611"/>
                        <a:pt x="7063740" y="1997050"/>
                      </a:cubicBezTo>
                      <a:cubicBezTo>
                        <a:pt x="7079473" y="2283489"/>
                        <a:pt x="7088532" y="2417181"/>
                        <a:pt x="7063740" y="2560320"/>
                      </a:cubicBezTo>
                      <a:cubicBezTo>
                        <a:pt x="6926717" y="2547464"/>
                        <a:pt x="6745048" y="2562862"/>
                        <a:pt x="6492219" y="2560320"/>
                      </a:cubicBezTo>
                      <a:cubicBezTo>
                        <a:pt x="6239390" y="2557778"/>
                        <a:pt x="6273091" y="2565048"/>
                        <a:pt x="6061973" y="2560320"/>
                      </a:cubicBezTo>
                      <a:cubicBezTo>
                        <a:pt x="5850855" y="2555592"/>
                        <a:pt x="5826562" y="2563092"/>
                        <a:pt x="5631727" y="2560320"/>
                      </a:cubicBezTo>
                      <a:cubicBezTo>
                        <a:pt x="5436892" y="2557548"/>
                        <a:pt x="5231475" y="2538846"/>
                        <a:pt x="4848294" y="2560320"/>
                      </a:cubicBezTo>
                      <a:cubicBezTo>
                        <a:pt x="4465113" y="2581794"/>
                        <a:pt x="4482499" y="2584408"/>
                        <a:pt x="4347411" y="2560320"/>
                      </a:cubicBezTo>
                      <a:cubicBezTo>
                        <a:pt x="4212323" y="2536232"/>
                        <a:pt x="3927782" y="2568610"/>
                        <a:pt x="3634615" y="2560320"/>
                      </a:cubicBezTo>
                      <a:cubicBezTo>
                        <a:pt x="3341448" y="2552030"/>
                        <a:pt x="3214413" y="2548849"/>
                        <a:pt x="2992457" y="2560320"/>
                      </a:cubicBezTo>
                      <a:cubicBezTo>
                        <a:pt x="2770501" y="2571791"/>
                        <a:pt x="2395123" y="2593187"/>
                        <a:pt x="2209024" y="2560320"/>
                      </a:cubicBezTo>
                      <a:cubicBezTo>
                        <a:pt x="2022925" y="2527453"/>
                        <a:pt x="1898128" y="2581682"/>
                        <a:pt x="1708141" y="2560320"/>
                      </a:cubicBezTo>
                      <a:cubicBezTo>
                        <a:pt x="1518154" y="2538958"/>
                        <a:pt x="1163900" y="2568513"/>
                        <a:pt x="924708" y="2560320"/>
                      </a:cubicBezTo>
                      <a:cubicBezTo>
                        <a:pt x="685516" y="2552127"/>
                        <a:pt x="357754" y="2581670"/>
                        <a:pt x="0" y="2560320"/>
                      </a:cubicBezTo>
                      <a:cubicBezTo>
                        <a:pt x="-21062" y="2252592"/>
                        <a:pt x="-31990" y="2135990"/>
                        <a:pt x="0" y="1869034"/>
                      </a:cubicBezTo>
                      <a:cubicBezTo>
                        <a:pt x="31990" y="1602078"/>
                        <a:pt x="-18007" y="1365003"/>
                        <a:pt x="0" y="1177747"/>
                      </a:cubicBezTo>
                      <a:cubicBezTo>
                        <a:pt x="18007" y="990491"/>
                        <a:pt x="-22876" y="800025"/>
                        <a:pt x="0" y="614477"/>
                      </a:cubicBezTo>
                      <a:cubicBezTo>
                        <a:pt x="22876" y="428929"/>
                        <a:pt x="-13437" y="240185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975360</xdr:colOff>
      <xdr:row>0</xdr:row>
      <xdr:rowOff>449580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0F61C81-134C-453A-88B4-754EB97DE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97536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68580</xdr:colOff>
      <xdr:row>29</xdr:row>
      <xdr:rowOff>87630</xdr:rowOff>
    </xdr:from>
    <xdr:to>
      <xdr:col>12</xdr:col>
      <xdr:colOff>632460</xdr:colOff>
      <xdr:row>46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D87FCD-E314-C83A-EED5-D1BF492CB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21</xdr:row>
      <xdr:rowOff>0</xdr:rowOff>
    </xdr:from>
    <xdr:to>
      <xdr:col>15</xdr:col>
      <xdr:colOff>99060</xdr:colOff>
      <xdr:row>32</xdr:row>
      <xdr:rowOff>15240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7831573E-9B45-4322-A3F2-113F44816D17}"/>
            </a:ext>
          </a:extLst>
        </xdr:cNvPr>
        <xdr:cNvSpPr/>
      </xdr:nvSpPr>
      <xdr:spPr>
        <a:xfrm>
          <a:off x="4937760" y="4282440"/>
          <a:ext cx="5143500" cy="2110740"/>
        </a:xfrm>
        <a:prstGeom prst="rect">
          <a:avLst/>
        </a:prstGeom>
        <a:noFill/>
        <a:ln w="12700">
          <a:solidFill>
            <a:schemeClr val="accent1">
              <a:alpha val="97000"/>
            </a:schemeClr>
          </a:solidFill>
          <a:prstDash val="lgDash"/>
          <a:extLst>
            <a:ext uri="{C807C97D-BFC1-408E-A445-0C87EB9F89A2}">
              <ask:lineSketchStyleProps xmlns:ask="http://schemas.microsoft.com/office/drawing/2018/sketchyshapes" sd="3414524578">
                <a:custGeom>
                  <a:avLst/>
                  <a:gdLst>
                    <a:gd name="connsiteX0" fmla="*/ 0 w 7063740"/>
                    <a:gd name="connsiteY0" fmla="*/ 0 h 2560320"/>
                    <a:gd name="connsiteX1" fmla="*/ 571521 w 7063740"/>
                    <a:gd name="connsiteY1" fmla="*/ 0 h 2560320"/>
                    <a:gd name="connsiteX2" fmla="*/ 1072404 w 7063740"/>
                    <a:gd name="connsiteY2" fmla="*/ 0 h 2560320"/>
                    <a:gd name="connsiteX3" fmla="*/ 1714562 w 7063740"/>
                    <a:gd name="connsiteY3" fmla="*/ 0 h 2560320"/>
                    <a:gd name="connsiteX4" fmla="*/ 2144808 w 7063740"/>
                    <a:gd name="connsiteY4" fmla="*/ 0 h 2560320"/>
                    <a:gd name="connsiteX5" fmla="*/ 2645692 w 7063740"/>
                    <a:gd name="connsiteY5" fmla="*/ 0 h 2560320"/>
                    <a:gd name="connsiteX6" fmla="*/ 3429125 w 7063740"/>
                    <a:gd name="connsiteY6" fmla="*/ 0 h 2560320"/>
                    <a:gd name="connsiteX7" fmla="*/ 4071283 w 7063740"/>
                    <a:gd name="connsiteY7" fmla="*/ 0 h 2560320"/>
                    <a:gd name="connsiteX8" fmla="*/ 4572166 w 7063740"/>
                    <a:gd name="connsiteY8" fmla="*/ 0 h 2560320"/>
                    <a:gd name="connsiteX9" fmla="*/ 5002412 w 7063740"/>
                    <a:gd name="connsiteY9" fmla="*/ 0 h 2560320"/>
                    <a:gd name="connsiteX10" fmla="*/ 5573933 w 7063740"/>
                    <a:gd name="connsiteY10" fmla="*/ 0 h 2560320"/>
                    <a:gd name="connsiteX11" fmla="*/ 6216091 w 7063740"/>
                    <a:gd name="connsiteY11" fmla="*/ 0 h 2560320"/>
                    <a:gd name="connsiteX12" fmla="*/ 7063740 w 7063740"/>
                    <a:gd name="connsiteY12" fmla="*/ 0 h 2560320"/>
                    <a:gd name="connsiteX13" fmla="*/ 7063740 w 7063740"/>
                    <a:gd name="connsiteY13" fmla="*/ 691286 h 2560320"/>
                    <a:gd name="connsiteX14" fmla="*/ 7063740 w 7063740"/>
                    <a:gd name="connsiteY14" fmla="*/ 1305763 h 2560320"/>
                    <a:gd name="connsiteX15" fmla="*/ 7063740 w 7063740"/>
                    <a:gd name="connsiteY15" fmla="*/ 1997050 h 2560320"/>
                    <a:gd name="connsiteX16" fmla="*/ 7063740 w 7063740"/>
                    <a:gd name="connsiteY16" fmla="*/ 2560320 h 2560320"/>
                    <a:gd name="connsiteX17" fmla="*/ 6492219 w 7063740"/>
                    <a:gd name="connsiteY17" fmla="*/ 2560320 h 2560320"/>
                    <a:gd name="connsiteX18" fmla="*/ 6061973 w 7063740"/>
                    <a:gd name="connsiteY18" fmla="*/ 2560320 h 2560320"/>
                    <a:gd name="connsiteX19" fmla="*/ 5631727 w 7063740"/>
                    <a:gd name="connsiteY19" fmla="*/ 2560320 h 2560320"/>
                    <a:gd name="connsiteX20" fmla="*/ 4848294 w 7063740"/>
                    <a:gd name="connsiteY20" fmla="*/ 2560320 h 2560320"/>
                    <a:gd name="connsiteX21" fmla="*/ 4347411 w 7063740"/>
                    <a:gd name="connsiteY21" fmla="*/ 2560320 h 2560320"/>
                    <a:gd name="connsiteX22" fmla="*/ 3634615 w 7063740"/>
                    <a:gd name="connsiteY22" fmla="*/ 2560320 h 2560320"/>
                    <a:gd name="connsiteX23" fmla="*/ 2992457 w 7063740"/>
                    <a:gd name="connsiteY23" fmla="*/ 2560320 h 2560320"/>
                    <a:gd name="connsiteX24" fmla="*/ 2209024 w 7063740"/>
                    <a:gd name="connsiteY24" fmla="*/ 2560320 h 2560320"/>
                    <a:gd name="connsiteX25" fmla="*/ 1708141 w 7063740"/>
                    <a:gd name="connsiteY25" fmla="*/ 2560320 h 2560320"/>
                    <a:gd name="connsiteX26" fmla="*/ 924708 w 7063740"/>
                    <a:gd name="connsiteY26" fmla="*/ 2560320 h 2560320"/>
                    <a:gd name="connsiteX27" fmla="*/ 0 w 7063740"/>
                    <a:gd name="connsiteY27" fmla="*/ 2560320 h 2560320"/>
                    <a:gd name="connsiteX28" fmla="*/ 0 w 7063740"/>
                    <a:gd name="connsiteY28" fmla="*/ 1869034 h 2560320"/>
                    <a:gd name="connsiteX29" fmla="*/ 0 w 7063740"/>
                    <a:gd name="connsiteY29" fmla="*/ 1177747 h 2560320"/>
                    <a:gd name="connsiteX30" fmla="*/ 0 w 7063740"/>
                    <a:gd name="connsiteY30" fmla="*/ 614477 h 2560320"/>
                    <a:gd name="connsiteX31" fmla="*/ 0 w 7063740"/>
                    <a:gd name="connsiteY31" fmla="*/ 0 h 256032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</a:cxnLst>
                  <a:rect l="l" t="t" r="r" b="b"/>
                  <a:pathLst>
                    <a:path w="7063740" h="2560320" extrusionOk="0">
                      <a:moveTo>
                        <a:pt x="0" y="0"/>
                      </a:moveTo>
                      <a:cubicBezTo>
                        <a:pt x="185649" y="-8915"/>
                        <a:pt x="424147" y="-22473"/>
                        <a:pt x="571521" y="0"/>
                      </a:cubicBezTo>
                      <a:cubicBezTo>
                        <a:pt x="718895" y="22473"/>
                        <a:pt x="899631" y="15065"/>
                        <a:pt x="1072404" y="0"/>
                      </a:cubicBezTo>
                      <a:cubicBezTo>
                        <a:pt x="1245177" y="-15065"/>
                        <a:pt x="1481115" y="-8443"/>
                        <a:pt x="1714562" y="0"/>
                      </a:cubicBezTo>
                      <a:cubicBezTo>
                        <a:pt x="1948009" y="8443"/>
                        <a:pt x="2039497" y="-15492"/>
                        <a:pt x="2144808" y="0"/>
                      </a:cubicBezTo>
                      <a:cubicBezTo>
                        <a:pt x="2250119" y="15492"/>
                        <a:pt x="2441056" y="-16910"/>
                        <a:pt x="2645692" y="0"/>
                      </a:cubicBezTo>
                      <a:cubicBezTo>
                        <a:pt x="2850328" y="16910"/>
                        <a:pt x="3127906" y="-9080"/>
                        <a:pt x="3429125" y="0"/>
                      </a:cubicBezTo>
                      <a:cubicBezTo>
                        <a:pt x="3730344" y="9080"/>
                        <a:pt x="3833411" y="-28004"/>
                        <a:pt x="4071283" y="0"/>
                      </a:cubicBezTo>
                      <a:cubicBezTo>
                        <a:pt x="4309155" y="28004"/>
                        <a:pt x="4453426" y="15146"/>
                        <a:pt x="4572166" y="0"/>
                      </a:cubicBezTo>
                      <a:cubicBezTo>
                        <a:pt x="4690906" y="-15146"/>
                        <a:pt x="4792785" y="-7374"/>
                        <a:pt x="5002412" y="0"/>
                      </a:cubicBezTo>
                      <a:cubicBezTo>
                        <a:pt x="5212039" y="7374"/>
                        <a:pt x="5386626" y="-8237"/>
                        <a:pt x="5573933" y="0"/>
                      </a:cubicBezTo>
                      <a:cubicBezTo>
                        <a:pt x="5761240" y="8237"/>
                        <a:pt x="6028929" y="5663"/>
                        <a:pt x="6216091" y="0"/>
                      </a:cubicBezTo>
                      <a:cubicBezTo>
                        <a:pt x="6403253" y="-5663"/>
                        <a:pt x="6853813" y="2824"/>
                        <a:pt x="7063740" y="0"/>
                      </a:cubicBezTo>
                      <a:cubicBezTo>
                        <a:pt x="7039561" y="243720"/>
                        <a:pt x="7037737" y="388205"/>
                        <a:pt x="7063740" y="691286"/>
                      </a:cubicBezTo>
                      <a:cubicBezTo>
                        <a:pt x="7089743" y="994367"/>
                        <a:pt x="7082659" y="1142794"/>
                        <a:pt x="7063740" y="1305763"/>
                      </a:cubicBezTo>
                      <a:cubicBezTo>
                        <a:pt x="7044821" y="1468732"/>
                        <a:pt x="7048007" y="1710611"/>
                        <a:pt x="7063740" y="1997050"/>
                      </a:cubicBezTo>
                      <a:cubicBezTo>
                        <a:pt x="7079473" y="2283489"/>
                        <a:pt x="7088532" y="2417181"/>
                        <a:pt x="7063740" y="2560320"/>
                      </a:cubicBezTo>
                      <a:cubicBezTo>
                        <a:pt x="6926717" y="2547464"/>
                        <a:pt x="6745048" y="2562862"/>
                        <a:pt x="6492219" y="2560320"/>
                      </a:cubicBezTo>
                      <a:cubicBezTo>
                        <a:pt x="6239390" y="2557778"/>
                        <a:pt x="6273091" y="2565048"/>
                        <a:pt x="6061973" y="2560320"/>
                      </a:cubicBezTo>
                      <a:cubicBezTo>
                        <a:pt x="5850855" y="2555592"/>
                        <a:pt x="5826562" y="2563092"/>
                        <a:pt x="5631727" y="2560320"/>
                      </a:cubicBezTo>
                      <a:cubicBezTo>
                        <a:pt x="5436892" y="2557548"/>
                        <a:pt x="5231475" y="2538846"/>
                        <a:pt x="4848294" y="2560320"/>
                      </a:cubicBezTo>
                      <a:cubicBezTo>
                        <a:pt x="4465113" y="2581794"/>
                        <a:pt x="4482499" y="2584408"/>
                        <a:pt x="4347411" y="2560320"/>
                      </a:cubicBezTo>
                      <a:cubicBezTo>
                        <a:pt x="4212323" y="2536232"/>
                        <a:pt x="3927782" y="2568610"/>
                        <a:pt x="3634615" y="2560320"/>
                      </a:cubicBezTo>
                      <a:cubicBezTo>
                        <a:pt x="3341448" y="2552030"/>
                        <a:pt x="3214413" y="2548849"/>
                        <a:pt x="2992457" y="2560320"/>
                      </a:cubicBezTo>
                      <a:cubicBezTo>
                        <a:pt x="2770501" y="2571791"/>
                        <a:pt x="2395123" y="2593187"/>
                        <a:pt x="2209024" y="2560320"/>
                      </a:cubicBezTo>
                      <a:cubicBezTo>
                        <a:pt x="2022925" y="2527453"/>
                        <a:pt x="1898128" y="2581682"/>
                        <a:pt x="1708141" y="2560320"/>
                      </a:cubicBezTo>
                      <a:cubicBezTo>
                        <a:pt x="1518154" y="2538958"/>
                        <a:pt x="1163900" y="2568513"/>
                        <a:pt x="924708" y="2560320"/>
                      </a:cubicBezTo>
                      <a:cubicBezTo>
                        <a:pt x="685516" y="2552127"/>
                        <a:pt x="357754" y="2581670"/>
                        <a:pt x="0" y="2560320"/>
                      </a:cubicBezTo>
                      <a:cubicBezTo>
                        <a:pt x="-21062" y="2252592"/>
                        <a:pt x="-31990" y="2135990"/>
                        <a:pt x="0" y="1869034"/>
                      </a:cubicBezTo>
                      <a:cubicBezTo>
                        <a:pt x="31990" y="1602078"/>
                        <a:pt x="-18007" y="1365003"/>
                        <a:pt x="0" y="1177747"/>
                      </a:cubicBezTo>
                      <a:cubicBezTo>
                        <a:pt x="18007" y="990491"/>
                        <a:pt x="-22876" y="800025"/>
                        <a:pt x="0" y="614477"/>
                      </a:cubicBezTo>
                      <a:cubicBezTo>
                        <a:pt x="22876" y="428929"/>
                        <a:pt x="-13437" y="240185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739140</xdr:colOff>
      <xdr:row>52</xdr:row>
      <xdr:rowOff>38100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82CF41EE-E8EE-4DE2-BECB-4AFCC8F7F0DB}"/>
            </a:ext>
          </a:extLst>
        </xdr:cNvPr>
        <xdr:cNvSpPr/>
      </xdr:nvSpPr>
      <xdr:spPr>
        <a:xfrm>
          <a:off x="3665220" y="7330440"/>
          <a:ext cx="4831080" cy="2895600"/>
        </a:xfrm>
        <a:prstGeom prst="rect">
          <a:avLst/>
        </a:prstGeom>
        <a:noFill/>
        <a:ln w="12700">
          <a:solidFill>
            <a:schemeClr val="accent1">
              <a:alpha val="97000"/>
            </a:schemeClr>
          </a:solidFill>
          <a:prstDash val="lgDash"/>
          <a:extLst>
            <a:ext uri="{C807C97D-BFC1-408E-A445-0C87EB9F89A2}">
              <ask:lineSketchStyleProps xmlns:ask="http://schemas.microsoft.com/office/drawing/2018/sketchyshapes" sd="3414524578">
                <a:custGeom>
                  <a:avLst/>
                  <a:gdLst>
                    <a:gd name="connsiteX0" fmla="*/ 0 w 7063740"/>
                    <a:gd name="connsiteY0" fmla="*/ 0 h 2560320"/>
                    <a:gd name="connsiteX1" fmla="*/ 571521 w 7063740"/>
                    <a:gd name="connsiteY1" fmla="*/ 0 h 2560320"/>
                    <a:gd name="connsiteX2" fmla="*/ 1072404 w 7063740"/>
                    <a:gd name="connsiteY2" fmla="*/ 0 h 2560320"/>
                    <a:gd name="connsiteX3" fmla="*/ 1714562 w 7063740"/>
                    <a:gd name="connsiteY3" fmla="*/ 0 h 2560320"/>
                    <a:gd name="connsiteX4" fmla="*/ 2144808 w 7063740"/>
                    <a:gd name="connsiteY4" fmla="*/ 0 h 2560320"/>
                    <a:gd name="connsiteX5" fmla="*/ 2645692 w 7063740"/>
                    <a:gd name="connsiteY5" fmla="*/ 0 h 2560320"/>
                    <a:gd name="connsiteX6" fmla="*/ 3429125 w 7063740"/>
                    <a:gd name="connsiteY6" fmla="*/ 0 h 2560320"/>
                    <a:gd name="connsiteX7" fmla="*/ 4071283 w 7063740"/>
                    <a:gd name="connsiteY7" fmla="*/ 0 h 2560320"/>
                    <a:gd name="connsiteX8" fmla="*/ 4572166 w 7063740"/>
                    <a:gd name="connsiteY8" fmla="*/ 0 h 2560320"/>
                    <a:gd name="connsiteX9" fmla="*/ 5002412 w 7063740"/>
                    <a:gd name="connsiteY9" fmla="*/ 0 h 2560320"/>
                    <a:gd name="connsiteX10" fmla="*/ 5573933 w 7063740"/>
                    <a:gd name="connsiteY10" fmla="*/ 0 h 2560320"/>
                    <a:gd name="connsiteX11" fmla="*/ 6216091 w 7063740"/>
                    <a:gd name="connsiteY11" fmla="*/ 0 h 2560320"/>
                    <a:gd name="connsiteX12" fmla="*/ 7063740 w 7063740"/>
                    <a:gd name="connsiteY12" fmla="*/ 0 h 2560320"/>
                    <a:gd name="connsiteX13" fmla="*/ 7063740 w 7063740"/>
                    <a:gd name="connsiteY13" fmla="*/ 691286 h 2560320"/>
                    <a:gd name="connsiteX14" fmla="*/ 7063740 w 7063740"/>
                    <a:gd name="connsiteY14" fmla="*/ 1305763 h 2560320"/>
                    <a:gd name="connsiteX15" fmla="*/ 7063740 w 7063740"/>
                    <a:gd name="connsiteY15" fmla="*/ 1997050 h 2560320"/>
                    <a:gd name="connsiteX16" fmla="*/ 7063740 w 7063740"/>
                    <a:gd name="connsiteY16" fmla="*/ 2560320 h 2560320"/>
                    <a:gd name="connsiteX17" fmla="*/ 6492219 w 7063740"/>
                    <a:gd name="connsiteY17" fmla="*/ 2560320 h 2560320"/>
                    <a:gd name="connsiteX18" fmla="*/ 6061973 w 7063740"/>
                    <a:gd name="connsiteY18" fmla="*/ 2560320 h 2560320"/>
                    <a:gd name="connsiteX19" fmla="*/ 5631727 w 7063740"/>
                    <a:gd name="connsiteY19" fmla="*/ 2560320 h 2560320"/>
                    <a:gd name="connsiteX20" fmla="*/ 4848294 w 7063740"/>
                    <a:gd name="connsiteY20" fmla="*/ 2560320 h 2560320"/>
                    <a:gd name="connsiteX21" fmla="*/ 4347411 w 7063740"/>
                    <a:gd name="connsiteY21" fmla="*/ 2560320 h 2560320"/>
                    <a:gd name="connsiteX22" fmla="*/ 3634615 w 7063740"/>
                    <a:gd name="connsiteY22" fmla="*/ 2560320 h 2560320"/>
                    <a:gd name="connsiteX23" fmla="*/ 2992457 w 7063740"/>
                    <a:gd name="connsiteY23" fmla="*/ 2560320 h 2560320"/>
                    <a:gd name="connsiteX24" fmla="*/ 2209024 w 7063740"/>
                    <a:gd name="connsiteY24" fmla="*/ 2560320 h 2560320"/>
                    <a:gd name="connsiteX25" fmla="*/ 1708141 w 7063740"/>
                    <a:gd name="connsiteY25" fmla="*/ 2560320 h 2560320"/>
                    <a:gd name="connsiteX26" fmla="*/ 924708 w 7063740"/>
                    <a:gd name="connsiteY26" fmla="*/ 2560320 h 2560320"/>
                    <a:gd name="connsiteX27" fmla="*/ 0 w 7063740"/>
                    <a:gd name="connsiteY27" fmla="*/ 2560320 h 2560320"/>
                    <a:gd name="connsiteX28" fmla="*/ 0 w 7063740"/>
                    <a:gd name="connsiteY28" fmla="*/ 1869034 h 2560320"/>
                    <a:gd name="connsiteX29" fmla="*/ 0 w 7063740"/>
                    <a:gd name="connsiteY29" fmla="*/ 1177747 h 2560320"/>
                    <a:gd name="connsiteX30" fmla="*/ 0 w 7063740"/>
                    <a:gd name="connsiteY30" fmla="*/ 614477 h 2560320"/>
                    <a:gd name="connsiteX31" fmla="*/ 0 w 7063740"/>
                    <a:gd name="connsiteY31" fmla="*/ 0 h 256032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</a:cxnLst>
                  <a:rect l="l" t="t" r="r" b="b"/>
                  <a:pathLst>
                    <a:path w="7063740" h="2560320" extrusionOk="0">
                      <a:moveTo>
                        <a:pt x="0" y="0"/>
                      </a:moveTo>
                      <a:cubicBezTo>
                        <a:pt x="185649" y="-8915"/>
                        <a:pt x="424147" y="-22473"/>
                        <a:pt x="571521" y="0"/>
                      </a:cubicBezTo>
                      <a:cubicBezTo>
                        <a:pt x="718895" y="22473"/>
                        <a:pt x="899631" y="15065"/>
                        <a:pt x="1072404" y="0"/>
                      </a:cubicBezTo>
                      <a:cubicBezTo>
                        <a:pt x="1245177" y="-15065"/>
                        <a:pt x="1481115" y="-8443"/>
                        <a:pt x="1714562" y="0"/>
                      </a:cubicBezTo>
                      <a:cubicBezTo>
                        <a:pt x="1948009" y="8443"/>
                        <a:pt x="2039497" y="-15492"/>
                        <a:pt x="2144808" y="0"/>
                      </a:cubicBezTo>
                      <a:cubicBezTo>
                        <a:pt x="2250119" y="15492"/>
                        <a:pt x="2441056" y="-16910"/>
                        <a:pt x="2645692" y="0"/>
                      </a:cubicBezTo>
                      <a:cubicBezTo>
                        <a:pt x="2850328" y="16910"/>
                        <a:pt x="3127906" y="-9080"/>
                        <a:pt x="3429125" y="0"/>
                      </a:cubicBezTo>
                      <a:cubicBezTo>
                        <a:pt x="3730344" y="9080"/>
                        <a:pt x="3833411" y="-28004"/>
                        <a:pt x="4071283" y="0"/>
                      </a:cubicBezTo>
                      <a:cubicBezTo>
                        <a:pt x="4309155" y="28004"/>
                        <a:pt x="4453426" y="15146"/>
                        <a:pt x="4572166" y="0"/>
                      </a:cubicBezTo>
                      <a:cubicBezTo>
                        <a:pt x="4690906" y="-15146"/>
                        <a:pt x="4792785" y="-7374"/>
                        <a:pt x="5002412" y="0"/>
                      </a:cubicBezTo>
                      <a:cubicBezTo>
                        <a:pt x="5212039" y="7374"/>
                        <a:pt x="5386626" y="-8237"/>
                        <a:pt x="5573933" y="0"/>
                      </a:cubicBezTo>
                      <a:cubicBezTo>
                        <a:pt x="5761240" y="8237"/>
                        <a:pt x="6028929" y="5663"/>
                        <a:pt x="6216091" y="0"/>
                      </a:cubicBezTo>
                      <a:cubicBezTo>
                        <a:pt x="6403253" y="-5663"/>
                        <a:pt x="6853813" y="2824"/>
                        <a:pt x="7063740" y="0"/>
                      </a:cubicBezTo>
                      <a:cubicBezTo>
                        <a:pt x="7039561" y="243720"/>
                        <a:pt x="7037737" y="388205"/>
                        <a:pt x="7063740" y="691286"/>
                      </a:cubicBezTo>
                      <a:cubicBezTo>
                        <a:pt x="7089743" y="994367"/>
                        <a:pt x="7082659" y="1142794"/>
                        <a:pt x="7063740" y="1305763"/>
                      </a:cubicBezTo>
                      <a:cubicBezTo>
                        <a:pt x="7044821" y="1468732"/>
                        <a:pt x="7048007" y="1710611"/>
                        <a:pt x="7063740" y="1997050"/>
                      </a:cubicBezTo>
                      <a:cubicBezTo>
                        <a:pt x="7079473" y="2283489"/>
                        <a:pt x="7088532" y="2417181"/>
                        <a:pt x="7063740" y="2560320"/>
                      </a:cubicBezTo>
                      <a:cubicBezTo>
                        <a:pt x="6926717" y="2547464"/>
                        <a:pt x="6745048" y="2562862"/>
                        <a:pt x="6492219" y="2560320"/>
                      </a:cubicBezTo>
                      <a:cubicBezTo>
                        <a:pt x="6239390" y="2557778"/>
                        <a:pt x="6273091" y="2565048"/>
                        <a:pt x="6061973" y="2560320"/>
                      </a:cubicBezTo>
                      <a:cubicBezTo>
                        <a:pt x="5850855" y="2555592"/>
                        <a:pt x="5826562" y="2563092"/>
                        <a:pt x="5631727" y="2560320"/>
                      </a:cubicBezTo>
                      <a:cubicBezTo>
                        <a:pt x="5436892" y="2557548"/>
                        <a:pt x="5231475" y="2538846"/>
                        <a:pt x="4848294" y="2560320"/>
                      </a:cubicBezTo>
                      <a:cubicBezTo>
                        <a:pt x="4465113" y="2581794"/>
                        <a:pt x="4482499" y="2584408"/>
                        <a:pt x="4347411" y="2560320"/>
                      </a:cubicBezTo>
                      <a:cubicBezTo>
                        <a:pt x="4212323" y="2536232"/>
                        <a:pt x="3927782" y="2568610"/>
                        <a:pt x="3634615" y="2560320"/>
                      </a:cubicBezTo>
                      <a:cubicBezTo>
                        <a:pt x="3341448" y="2552030"/>
                        <a:pt x="3214413" y="2548849"/>
                        <a:pt x="2992457" y="2560320"/>
                      </a:cubicBezTo>
                      <a:cubicBezTo>
                        <a:pt x="2770501" y="2571791"/>
                        <a:pt x="2395123" y="2593187"/>
                        <a:pt x="2209024" y="2560320"/>
                      </a:cubicBezTo>
                      <a:cubicBezTo>
                        <a:pt x="2022925" y="2527453"/>
                        <a:pt x="1898128" y="2581682"/>
                        <a:pt x="1708141" y="2560320"/>
                      </a:cubicBezTo>
                      <a:cubicBezTo>
                        <a:pt x="1518154" y="2538958"/>
                        <a:pt x="1163900" y="2568513"/>
                        <a:pt x="924708" y="2560320"/>
                      </a:cubicBezTo>
                      <a:cubicBezTo>
                        <a:pt x="685516" y="2552127"/>
                        <a:pt x="357754" y="2581670"/>
                        <a:pt x="0" y="2560320"/>
                      </a:cubicBezTo>
                      <a:cubicBezTo>
                        <a:pt x="-21062" y="2252592"/>
                        <a:pt x="-31990" y="2135990"/>
                        <a:pt x="0" y="1869034"/>
                      </a:cubicBezTo>
                      <a:cubicBezTo>
                        <a:pt x="31990" y="1602078"/>
                        <a:pt x="-18007" y="1365003"/>
                        <a:pt x="0" y="1177747"/>
                      </a:cubicBezTo>
                      <a:cubicBezTo>
                        <a:pt x="18007" y="990491"/>
                        <a:pt x="-22876" y="800025"/>
                        <a:pt x="0" y="614477"/>
                      </a:cubicBezTo>
                      <a:cubicBezTo>
                        <a:pt x="22876" y="428929"/>
                        <a:pt x="-13437" y="240185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975360</xdr:colOff>
      <xdr:row>0</xdr:row>
      <xdr:rowOff>449580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CB70E98B-34BA-43E7-B261-A3FAC4A9E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8520" y="0"/>
          <a:ext cx="97536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68580</xdr:colOff>
      <xdr:row>21</xdr:row>
      <xdr:rowOff>72390</xdr:rowOff>
    </xdr:from>
    <xdr:to>
      <xdr:col>15</xdr:col>
      <xdr:colOff>53340</xdr:colOff>
      <xdr:row>31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E42DAF-2569-54FF-2C8D-DD3C72542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</xdr:colOff>
      <xdr:row>37</xdr:row>
      <xdr:rowOff>64770</xdr:rowOff>
    </xdr:from>
    <xdr:to>
      <xdr:col>12</xdr:col>
      <xdr:colOff>647700</xdr:colOff>
      <xdr:row>51</xdr:row>
      <xdr:rowOff>140970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479ECE-7F48-5BAA-B76E-12215DB95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95133</xdr:colOff>
      <xdr:row>1</xdr:row>
      <xdr:rowOff>0</xdr:rowOff>
    </xdr:from>
    <xdr:to>
      <xdr:col>1</xdr:col>
      <xdr:colOff>92524</xdr:colOff>
      <xdr:row>1</xdr:row>
      <xdr:rowOff>0</xdr:rowOff>
    </xdr:to>
    <xdr:sp macro="" textlink="">
      <xdr:nvSpPr>
        <xdr:cNvPr id="2" name="object 15">
          <a:extLst>
            <a:ext uri="{FF2B5EF4-FFF2-40B4-BE49-F238E27FC236}">
              <a16:creationId xmlns:a16="http://schemas.microsoft.com/office/drawing/2014/main" id="{9EB52ED8-6BC9-4D43-A328-B0D85021A83D}"/>
            </a:ext>
          </a:extLst>
        </xdr:cNvPr>
        <xdr:cNvSpPr>
          <a:spLocks noChangeAspect="1"/>
        </xdr:cNvSpPr>
      </xdr:nvSpPr>
      <xdr:spPr>
        <a:xfrm>
          <a:off x="95133" y="70427"/>
          <a:ext cx="606991" cy="112995"/>
        </a:xfrm>
        <a:prstGeom prst="rect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txBody>
        <a:bodyPr wrap="square" lIns="0" tIns="0" rIns="0" bIns="0" rtlCol="0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975360</xdr:colOff>
      <xdr:row>0</xdr:row>
      <xdr:rowOff>449580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D542C28-9B85-4F40-8ACC-D998913AA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8960" y="0"/>
          <a:ext cx="97536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tto Profess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458EF"/>
      </a:accent1>
      <a:accent2>
        <a:srgbClr val="FF0068"/>
      </a:accent2>
      <a:accent3>
        <a:srgbClr val="201E1E"/>
      </a:accent3>
      <a:accent4>
        <a:srgbClr val="A5A5A5"/>
      </a:accent4>
      <a:accent5>
        <a:srgbClr val="00B050"/>
      </a:accent5>
      <a:accent6>
        <a:srgbClr val="C0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99ABF-70BD-4A53-AF8E-C76490DDA6B7}">
  <dimension ref="B1:O29"/>
  <sheetViews>
    <sheetView showGridLines="0" tabSelected="1" workbookViewId="0">
      <selection activeCell="I6" sqref="I6"/>
    </sheetView>
  </sheetViews>
  <sheetFormatPr defaultRowHeight="15" x14ac:dyDescent="0.3"/>
  <cols>
    <col min="1" max="1" width="3.6640625" style="11" customWidth="1"/>
    <col min="2" max="4" width="14.77734375" style="11" bestFit="1" customWidth="1"/>
    <col min="5" max="7" width="14.77734375" style="11" customWidth="1"/>
    <col min="8" max="13" width="14.77734375" style="11" bestFit="1" customWidth="1"/>
    <col min="14" max="14" width="23.44140625" style="11" bestFit="1" customWidth="1"/>
    <col min="15" max="15" width="24" style="11" bestFit="1" customWidth="1"/>
    <col min="16" max="16384" width="8.88671875" style="11"/>
  </cols>
  <sheetData>
    <row r="1" spans="2:15" s="1" customFormat="1" ht="37.200000000000003" x14ac:dyDescent="0.75">
      <c r="B1" s="1" t="s">
        <v>84</v>
      </c>
    </row>
    <row r="3" spans="2:15" x14ac:dyDescent="0.3">
      <c r="B3" s="11" t="s">
        <v>89</v>
      </c>
    </row>
    <row r="5" spans="2:15" x14ac:dyDescent="0.3">
      <c r="B5" s="11" t="s">
        <v>87</v>
      </c>
    </row>
    <row r="6" spans="2:15" x14ac:dyDescent="0.3">
      <c r="B6" s="12" t="s">
        <v>88</v>
      </c>
      <c r="C6" s="13" t="s">
        <v>99</v>
      </c>
      <c r="D6" s="10" t="str">
        <f>IF(C6="Sim","Utilize a função SOMA para somar os trimestres (3 meses). Utilize a função MÉDIA para realizar a média. Para maior e menor valor, utilize as funções MÁXIMO e MÍNIMO. Para o total, utilize a função SOMA.","")</f>
        <v/>
      </c>
      <c r="G6" s="14"/>
    </row>
    <row r="8" spans="2:15" x14ac:dyDescent="0.3">
      <c r="B8" s="22" t="s">
        <v>90</v>
      </c>
    </row>
    <row r="9" spans="2:15" x14ac:dyDescent="0.3">
      <c r="B9" s="27" t="s">
        <v>0</v>
      </c>
      <c r="C9" s="27" t="s">
        <v>1</v>
      </c>
      <c r="D9" s="27" t="s">
        <v>2</v>
      </c>
      <c r="E9" s="27" t="s">
        <v>3</v>
      </c>
      <c r="F9" s="27" t="s">
        <v>4</v>
      </c>
      <c r="G9" s="27" t="s">
        <v>12</v>
      </c>
      <c r="H9" s="27" t="s">
        <v>13</v>
      </c>
      <c r="I9" s="27" t="s">
        <v>14</v>
      </c>
      <c r="J9" s="27" t="s">
        <v>5</v>
      </c>
      <c r="K9" s="27" t="s">
        <v>15</v>
      </c>
      <c r="L9" s="27" t="s">
        <v>16</v>
      </c>
      <c r="M9" s="27" t="s">
        <v>17</v>
      </c>
      <c r="N9" s="27" t="s">
        <v>18</v>
      </c>
      <c r="O9" s="27" t="s">
        <v>19</v>
      </c>
    </row>
    <row r="10" spans="2:15" x14ac:dyDescent="0.3">
      <c r="B10" s="6">
        <v>25550</v>
      </c>
      <c r="C10" s="6" t="s">
        <v>6</v>
      </c>
      <c r="D10" s="15">
        <v>4500</v>
      </c>
      <c r="E10" s="15">
        <v>5040</v>
      </c>
      <c r="F10" s="15">
        <v>5696</v>
      </c>
      <c r="G10" s="15">
        <v>6265</v>
      </c>
      <c r="H10" s="15">
        <v>6954</v>
      </c>
      <c r="I10" s="15">
        <v>7858</v>
      </c>
      <c r="J10" s="29">
        <f>SUM(D10:F10)</f>
        <v>15236</v>
      </c>
      <c r="K10" s="29">
        <f>SUM(G10:I10)</f>
        <v>21077</v>
      </c>
      <c r="L10" s="29">
        <f>SUM(D10:I10)</f>
        <v>36313</v>
      </c>
      <c r="M10" s="29">
        <f>AVERAGE(D10:I10)</f>
        <v>6052.166666666667</v>
      </c>
      <c r="N10" s="29">
        <f>MAX(D10:I10)</f>
        <v>7858</v>
      </c>
      <c r="O10" s="29">
        <f>MIN(D10:I10)</f>
        <v>4500</v>
      </c>
    </row>
    <row r="11" spans="2:15" x14ac:dyDescent="0.3">
      <c r="B11" s="6">
        <v>98801</v>
      </c>
      <c r="C11" s="6" t="s">
        <v>7</v>
      </c>
      <c r="D11" s="15">
        <v>6250</v>
      </c>
      <c r="E11" s="15">
        <v>7000</v>
      </c>
      <c r="F11" s="15">
        <v>7910</v>
      </c>
      <c r="G11" s="15">
        <v>8701</v>
      </c>
      <c r="H11" s="15">
        <v>9658</v>
      </c>
      <c r="I11" s="15">
        <v>10197</v>
      </c>
      <c r="J11" s="29">
        <f t="shared" ref="J11:J15" si="0">SUM(D11:F11)</f>
        <v>21160</v>
      </c>
      <c r="K11" s="29">
        <f t="shared" ref="K11:K15" si="1">SUM(G11:I11)</f>
        <v>28556</v>
      </c>
      <c r="L11" s="29">
        <f t="shared" ref="L11:L15" si="2">SUM(D11:I11)</f>
        <v>49716</v>
      </c>
      <c r="M11" s="29">
        <f t="shared" ref="M11:M15" si="3">AVERAGE(D11:I11)</f>
        <v>8286</v>
      </c>
      <c r="N11" s="29">
        <f t="shared" ref="N11:N15" si="4">MAX(D11:I11)</f>
        <v>10197</v>
      </c>
      <c r="O11" s="29">
        <f t="shared" ref="O11:O15" si="5">MIN(D11:I11)</f>
        <v>6250</v>
      </c>
    </row>
    <row r="12" spans="2:15" x14ac:dyDescent="0.3">
      <c r="B12" s="6">
        <v>49477</v>
      </c>
      <c r="C12" s="6" t="s">
        <v>8</v>
      </c>
      <c r="D12" s="15">
        <v>3300</v>
      </c>
      <c r="E12" s="15">
        <v>3696</v>
      </c>
      <c r="F12" s="15">
        <v>4176</v>
      </c>
      <c r="G12" s="15">
        <v>4569</v>
      </c>
      <c r="H12" s="15">
        <v>5099</v>
      </c>
      <c r="I12" s="15">
        <v>5769</v>
      </c>
      <c r="J12" s="29">
        <f t="shared" si="0"/>
        <v>11172</v>
      </c>
      <c r="K12" s="29">
        <f t="shared" si="1"/>
        <v>15437</v>
      </c>
      <c r="L12" s="29">
        <f t="shared" si="2"/>
        <v>26609</v>
      </c>
      <c r="M12" s="29">
        <f t="shared" si="3"/>
        <v>4434.833333333333</v>
      </c>
      <c r="N12" s="29">
        <f t="shared" si="4"/>
        <v>5769</v>
      </c>
      <c r="O12" s="29">
        <f t="shared" si="5"/>
        <v>3300</v>
      </c>
    </row>
    <row r="13" spans="2:15" x14ac:dyDescent="0.3">
      <c r="B13" s="6">
        <v>49740</v>
      </c>
      <c r="C13" s="6" t="s">
        <v>9</v>
      </c>
      <c r="D13" s="15">
        <v>8000</v>
      </c>
      <c r="E13" s="15">
        <v>8690</v>
      </c>
      <c r="F13" s="15">
        <v>10125</v>
      </c>
      <c r="G13" s="15">
        <v>12341</v>
      </c>
      <c r="H13" s="15">
        <v>12365</v>
      </c>
      <c r="I13" s="15">
        <v>13969</v>
      </c>
      <c r="J13" s="29">
        <f t="shared" si="0"/>
        <v>26815</v>
      </c>
      <c r="K13" s="29">
        <f t="shared" si="1"/>
        <v>38675</v>
      </c>
      <c r="L13" s="29">
        <f t="shared" si="2"/>
        <v>65490</v>
      </c>
      <c r="M13" s="29">
        <f t="shared" si="3"/>
        <v>10915</v>
      </c>
      <c r="N13" s="29">
        <f t="shared" si="4"/>
        <v>13969</v>
      </c>
      <c r="O13" s="29">
        <f t="shared" si="5"/>
        <v>8000</v>
      </c>
    </row>
    <row r="14" spans="2:15" x14ac:dyDescent="0.3">
      <c r="B14" s="6">
        <v>34319</v>
      </c>
      <c r="C14" s="6" t="s">
        <v>10</v>
      </c>
      <c r="D14" s="15">
        <v>4557</v>
      </c>
      <c r="E14" s="15">
        <v>5104</v>
      </c>
      <c r="F14" s="15">
        <v>5676</v>
      </c>
      <c r="G14" s="15">
        <v>6344</v>
      </c>
      <c r="H14" s="15">
        <v>7042</v>
      </c>
      <c r="I14" s="15">
        <v>7957</v>
      </c>
      <c r="J14" s="29">
        <f t="shared" si="0"/>
        <v>15337</v>
      </c>
      <c r="K14" s="29">
        <f t="shared" si="1"/>
        <v>21343</v>
      </c>
      <c r="L14" s="29">
        <f t="shared" si="2"/>
        <v>36680</v>
      </c>
      <c r="M14" s="29">
        <f t="shared" si="3"/>
        <v>6113.333333333333</v>
      </c>
      <c r="N14" s="29">
        <f t="shared" si="4"/>
        <v>7957</v>
      </c>
      <c r="O14" s="29">
        <f t="shared" si="5"/>
        <v>4557</v>
      </c>
    </row>
    <row r="15" spans="2:15" x14ac:dyDescent="0.3">
      <c r="B15" s="6">
        <v>98855</v>
      </c>
      <c r="C15" s="6" t="s">
        <v>11</v>
      </c>
      <c r="D15" s="15">
        <v>3260</v>
      </c>
      <c r="E15" s="15">
        <v>3640</v>
      </c>
      <c r="F15" s="15">
        <v>4113</v>
      </c>
      <c r="G15" s="15">
        <v>4525</v>
      </c>
      <c r="H15" s="15">
        <v>5022</v>
      </c>
      <c r="I15" s="15">
        <v>5671</v>
      </c>
      <c r="J15" s="29">
        <f t="shared" si="0"/>
        <v>11013</v>
      </c>
      <c r="K15" s="29">
        <f t="shared" si="1"/>
        <v>15218</v>
      </c>
      <c r="L15" s="29">
        <f t="shared" si="2"/>
        <v>26231</v>
      </c>
      <c r="M15" s="29">
        <f t="shared" si="3"/>
        <v>4371.833333333333</v>
      </c>
      <c r="N15" s="29">
        <f t="shared" si="4"/>
        <v>5671</v>
      </c>
      <c r="O15" s="29">
        <f t="shared" si="5"/>
        <v>3260</v>
      </c>
    </row>
    <row r="16" spans="2:15" s="16" customFormat="1" x14ac:dyDescent="0.3">
      <c r="B16" s="3" t="s">
        <v>20</v>
      </c>
      <c r="C16" s="4"/>
      <c r="D16" s="30">
        <f>SUM(D10:D15)</f>
        <v>29867</v>
      </c>
      <c r="E16" s="30">
        <f t="shared" ref="E16:L16" si="6">SUM(E10:E15)</f>
        <v>33170</v>
      </c>
      <c r="F16" s="30">
        <f t="shared" si="6"/>
        <v>37696</v>
      </c>
      <c r="G16" s="30">
        <f t="shared" si="6"/>
        <v>42745</v>
      </c>
      <c r="H16" s="30">
        <f t="shared" si="6"/>
        <v>46140</v>
      </c>
      <c r="I16" s="30">
        <f t="shared" si="6"/>
        <v>51421</v>
      </c>
      <c r="J16" s="30">
        <f t="shared" si="6"/>
        <v>100733</v>
      </c>
      <c r="K16" s="30">
        <f t="shared" si="6"/>
        <v>140306</v>
      </c>
      <c r="L16" s="30">
        <f t="shared" si="6"/>
        <v>241039</v>
      </c>
      <c r="M16" s="31">
        <f>AVERAGE(M10:M15)</f>
        <v>6695.5277777777783</v>
      </c>
      <c r="N16" s="31">
        <f>MAX(N10:N15)</f>
        <v>13969</v>
      </c>
      <c r="O16" s="31">
        <f>MIN(O10:O15)</f>
        <v>3260</v>
      </c>
    </row>
    <row r="18" spans="2:12" x14ac:dyDescent="0.3">
      <c r="B18" s="11" t="s">
        <v>100</v>
      </c>
    </row>
    <row r="19" spans="2:12" x14ac:dyDescent="0.3">
      <c r="I19" s="12"/>
      <c r="J19" s="21"/>
      <c r="K19" s="10"/>
    </row>
    <row r="20" spans="2:12" x14ac:dyDescent="0.3">
      <c r="B20" s="22" t="s">
        <v>91</v>
      </c>
    </row>
    <row r="21" spans="2:12" x14ac:dyDescent="0.3">
      <c r="B21" s="27" t="s">
        <v>1</v>
      </c>
      <c r="C21" s="27" t="s">
        <v>2</v>
      </c>
      <c r="D21" s="27" t="s">
        <v>3</v>
      </c>
      <c r="E21" s="27" t="s">
        <v>4</v>
      </c>
      <c r="F21" s="27" t="s">
        <v>12</v>
      </c>
      <c r="G21" s="27" t="s">
        <v>13</v>
      </c>
      <c r="H21" s="27" t="s">
        <v>14</v>
      </c>
      <c r="J21" s="12" t="s">
        <v>88</v>
      </c>
      <c r="K21" s="13" t="s">
        <v>99</v>
      </c>
      <c r="L21" s="10" t="str">
        <f>IF(K21="Sim","Selecione a Tabela 2 &gt; Guia Inserir &gt; Selecione o Gráfico","")</f>
        <v/>
      </c>
    </row>
    <row r="22" spans="2:12" x14ac:dyDescent="0.3">
      <c r="B22" s="6" t="s">
        <v>6</v>
      </c>
      <c r="C22" s="15">
        <v>4500</v>
      </c>
      <c r="D22" s="15">
        <v>5040</v>
      </c>
      <c r="E22" s="15">
        <v>5696</v>
      </c>
      <c r="F22" s="15">
        <v>6265</v>
      </c>
      <c r="G22" s="15">
        <v>6954</v>
      </c>
      <c r="H22" s="15">
        <v>7858</v>
      </c>
      <c r="K22" s="10"/>
    </row>
    <row r="23" spans="2:12" x14ac:dyDescent="0.3">
      <c r="B23" s="6" t="s">
        <v>7</v>
      </c>
      <c r="C23" s="15">
        <v>6250</v>
      </c>
      <c r="D23" s="15">
        <v>7000</v>
      </c>
      <c r="E23" s="15">
        <v>7910</v>
      </c>
      <c r="F23" s="15">
        <v>8701</v>
      </c>
      <c r="G23" s="15">
        <v>9658</v>
      </c>
      <c r="H23" s="15">
        <v>10197</v>
      </c>
      <c r="K23" s="10"/>
    </row>
    <row r="24" spans="2:12" x14ac:dyDescent="0.3">
      <c r="B24" s="6" t="s">
        <v>8</v>
      </c>
      <c r="C24" s="15">
        <v>3300</v>
      </c>
      <c r="D24" s="15">
        <v>3696</v>
      </c>
      <c r="E24" s="15">
        <v>4176</v>
      </c>
      <c r="F24" s="15">
        <v>4569</v>
      </c>
      <c r="G24" s="15">
        <v>5099</v>
      </c>
      <c r="H24" s="15">
        <v>5769</v>
      </c>
      <c r="K24" s="10"/>
    </row>
    <row r="25" spans="2:12" x14ac:dyDescent="0.3">
      <c r="B25" s="6" t="s">
        <v>9</v>
      </c>
      <c r="C25" s="15">
        <v>8000</v>
      </c>
      <c r="D25" s="15">
        <v>8690</v>
      </c>
      <c r="E25" s="15">
        <v>10125</v>
      </c>
      <c r="F25" s="15">
        <v>12341</v>
      </c>
      <c r="G25" s="15">
        <v>12365</v>
      </c>
      <c r="H25" s="15">
        <v>13969</v>
      </c>
      <c r="K25" s="10"/>
    </row>
    <row r="26" spans="2:12" x14ac:dyDescent="0.3">
      <c r="B26" s="6" t="s">
        <v>10</v>
      </c>
      <c r="C26" s="15">
        <v>4557</v>
      </c>
      <c r="D26" s="15">
        <v>5104</v>
      </c>
      <c r="E26" s="15">
        <v>5676</v>
      </c>
      <c r="F26" s="15">
        <v>6344</v>
      </c>
      <c r="G26" s="15">
        <v>7042</v>
      </c>
      <c r="H26" s="15">
        <v>7957</v>
      </c>
      <c r="K26" s="10"/>
    </row>
    <row r="27" spans="2:12" x14ac:dyDescent="0.3">
      <c r="B27" s="6" t="s">
        <v>11</v>
      </c>
      <c r="C27" s="15">
        <v>3260</v>
      </c>
      <c r="D27" s="15">
        <v>3640</v>
      </c>
      <c r="E27" s="15">
        <v>4113</v>
      </c>
      <c r="F27" s="15">
        <v>4525</v>
      </c>
      <c r="G27" s="15">
        <v>5022</v>
      </c>
      <c r="H27" s="15">
        <v>5671</v>
      </c>
      <c r="K27" s="10"/>
    </row>
    <row r="28" spans="2:12" x14ac:dyDescent="0.3">
      <c r="K28" s="10"/>
    </row>
    <row r="29" spans="2:12" x14ac:dyDescent="0.3">
      <c r="B29" s="22" t="s">
        <v>21</v>
      </c>
    </row>
  </sheetData>
  <dataValidations count="1">
    <dataValidation type="list" allowBlank="1" showInputMessage="1" showErrorMessage="1" sqref="G6 C6 K21 J19" xr:uid="{2854F546-0432-4394-8B41-D0BA02FBA99C}">
      <formula1>"Não,Sim"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C99C-3521-49DD-9009-6215E3A89182}">
  <dimension ref="B1:Q44"/>
  <sheetViews>
    <sheetView showGridLines="0" topLeftCell="A31" workbookViewId="0">
      <selection activeCell="D49" sqref="D49"/>
    </sheetView>
  </sheetViews>
  <sheetFormatPr defaultRowHeight="15" x14ac:dyDescent="0.3"/>
  <cols>
    <col min="1" max="1" width="6" style="11" customWidth="1"/>
    <col min="2" max="2" width="16.88671875" style="11" customWidth="1"/>
    <col min="3" max="3" width="10.33203125" style="11" bestFit="1" customWidth="1"/>
    <col min="4" max="4" width="9.88671875" style="11" bestFit="1" customWidth="1"/>
    <col min="5" max="6" width="10.33203125" style="11" customWidth="1"/>
    <col min="7" max="12" width="8.21875" style="11" customWidth="1"/>
    <col min="13" max="13" width="12.88671875" style="11" bestFit="1" customWidth="1"/>
    <col min="14" max="14" width="8.88671875" style="11" customWidth="1"/>
    <col min="15" max="15" width="10.6640625" style="11" customWidth="1"/>
    <col min="16" max="16" width="9.109375" style="11" bestFit="1" customWidth="1"/>
    <col min="17" max="18" width="15.88671875" style="11" bestFit="1" customWidth="1"/>
    <col min="19" max="19" width="16" style="11" customWidth="1"/>
    <col min="20" max="16384" width="8.88671875" style="11"/>
  </cols>
  <sheetData>
    <row r="1" spans="2:17" s="1" customFormat="1" ht="37.200000000000003" x14ac:dyDescent="0.75">
      <c r="B1" s="1" t="s">
        <v>85</v>
      </c>
    </row>
    <row r="3" spans="2:17" x14ac:dyDescent="0.3">
      <c r="B3" s="11" t="s">
        <v>95</v>
      </c>
    </row>
    <row r="5" spans="2:17" x14ac:dyDescent="0.3">
      <c r="B5" s="11" t="s">
        <v>92</v>
      </c>
    </row>
    <row r="6" spans="2:17" x14ac:dyDescent="0.3">
      <c r="B6" s="12" t="s">
        <v>88</v>
      </c>
      <c r="C6" s="13" t="s">
        <v>99</v>
      </c>
      <c r="D6" s="10" t="str">
        <f>IF(C6="Sim","Utilize a função MÉDIA para a Média e a função SOMA para Total de Faltas. % Faltas = Total Faltas / Número de Aulas. % Presença = 1 - % Faltas.","")</f>
        <v/>
      </c>
      <c r="H6" s="12"/>
      <c r="I6" s="21"/>
      <c r="J6" s="10"/>
    </row>
    <row r="8" spans="2:17" x14ac:dyDescent="0.3">
      <c r="B8" s="22" t="s">
        <v>90</v>
      </c>
      <c r="D8" s="20" t="s">
        <v>56</v>
      </c>
      <c r="E8" s="20"/>
      <c r="F8" s="20" t="s">
        <v>55</v>
      </c>
      <c r="G8" s="20"/>
      <c r="H8" s="20" t="s">
        <v>54</v>
      </c>
      <c r="I8" s="20"/>
      <c r="J8" s="20" t="s">
        <v>53</v>
      </c>
      <c r="K8" s="20"/>
      <c r="L8" s="20" t="s">
        <v>46</v>
      </c>
      <c r="M8" s="20"/>
      <c r="N8" s="20"/>
      <c r="O8" s="20"/>
      <c r="Q8" s="6" t="s">
        <v>52</v>
      </c>
    </row>
    <row r="9" spans="2:17" x14ac:dyDescent="0.3">
      <c r="B9" s="6" t="s">
        <v>22</v>
      </c>
      <c r="C9" s="6" t="s">
        <v>51</v>
      </c>
      <c r="D9" s="6" t="s">
        <v>50</v>
      </c>
      <c r="E9" s="6" t="s">
        <v>24</v>
      </c>
      <c r="F9" s="6" t="s">
        <v>50</v>
      </c>
      <c r="G9" s="6" t="s">
        <v>24</v>
      </c>
      <c r="H9" s="6" t="s">
        <v>50</v>
      </c>
      <c r="I9" s="6" t="s">
        <v>24</v>
      </c>
      <c r="J9" s="6" t="s">
        <v>50</v>
      </c>
      <c r="K9" s="6" t="s">
        <v>24</v>
      </c>
      <c r="L9" s="6" t="s">
        <v>25</v>
      </c>
      <c r="M9" s="6" t="s">
        <v>49</v>
      </c>
      <c r="N9" s="6" t="s">
        <v>48</v>
      </c>
      <c r="O9" s="6" t="s">
        <v>47</v>
      </c>
      <c r="Q9" s="6">
        <v>100</v>
      </c>
    </row>
    <row r="10" spans="2:17" x14ac:dyDescent="0.3">
      <c r="B10" s="6" t="s">
        <v>32</v>
      </c>
      <c r="C10" s="6" t="s">
        <v>45</v>
      </c>
      <c r="D10" s="6">
        <v>10</v>
      </c>
      <c r="E10" s="6">
        <v>12</v>
      </c>
      <c r="F10" s="6">
        <v>2</v>
      </c>
      <c r="G10" s="6">
        <v>6</v>
      </c>
      <c r="H10" s="6">
        <v>10</v>
      </c>
      <c r="I10" s="6">
        <v>20</v>
      </c>
      <c r="J10" s="6">
        <v>3</v>
      </c>
      <c r="K10" s="6">
        <v>20</v>
      </c>
      <c r="L10" s="23">
        <f>AVERAGE(D10,F10,H10,J10)</f>
        <v>6.25</v>
      </c>
      <c r="M10" s="23">
        <f>SUM(E10,G10,I10,K10)</f>
        <v>58</v>
      </c>
      <c r="N10" s="32">
        <f>M10/$Q$9</f>
        <v>0.57999999999999996</v>
      </c>
      <c r="O10" s="32">
        <f>1-N10</f>
        <v>0.42000000000000004</v>
      </c>
    </row>
    <row r="11" spans="2:17" x14ac:dyDescent="0.3">
      <c r="B11" s="6" t="s">
        <v>32</v>
      </c>
      <c r="C11" s="6" t="s">
        <v>44</v>
      </c>
      <c r="D11" s="6">
        <v>5</v>
      </c>
      <c r="E11" s="6">
        <v>1</v>
      </c>
      <c r="F11" s="6">
        <v>8</v>
      </c>
      <c r="G11" s="6">
        <v>1</v>
      </c>
      <c r="H11" s="6">
        <v>8.5</v>
      </c>
      <c r="I11" s="6">
        <v>1</v>
      </c>
      <c r="J11" s="6">
        <v>9</v>
      </c>
      <c r="K11" s="6">
        <v>5</v>
      </c>
      <c r="L11" s="23">
        <f t="shared" ref="L11:L17" si="0">AVERAGE(D11,F11,H11,J11)</f>
        <v>7.625</v>
      </c>
      <c r="M11" s="23">
        <f t="shared" ref="M11:M17" si="1">SUM(E11,G11,I11,K11)</f>
        <v>8</v>
      </c>
      <c r="N11" s="32">
        <f t="shared" ref="N11:N17" si="2">M11/$Q$9</f>
        <v>0.08</v>
      </c>
      <c r="O11" s="32">
        <f t="shared" ref="O11:O17" si="3">1-N11</f>
        <v>0.92</v>
      </c>
    </row>
    <row r="12" spans="2:17" x14ac:dyDescent="0.3">
      <c r="B12" s="6" t="s">
        <v>32</v>
      </c>
      <c r="C12" s="6" t="s">
        <v>23</v>
      </c>
      <c r="D12" s="6">
        <v>8</v>
      </c>
      <c r="E12" s="6">
        <v>2</v>
      </c>
      <c r="F12" s="6">
        <v>8.5</v>
      </c>
      <c r="G12" s="6">
        <v>2</v>
      </c>
      <c r="H12" s="6">
        <v>8</v>
      </c>
      <c r="I12" s="6">
        <v>2</v>
      </c>
      <c r="J12" s="6">
        <v>9</v>
      </c>
      <c r="K12" s="6">
        <v>5</v>
      </c>
      <c r="L12" s="23">
        <f t="shared" si="0"/>
        <v>8.375</v>
      </c>
      <c r="M12" s="23">
        <f t="shared" si="1"/>
        <v>11</v>
      </c>
      <c r="N12" s="32">
        <f t="shared" si="2"/>
        <v>0.11</v>
      </c>
      <c r="O12" s="32">
        <f t="shared" si="3"/>
        <v>0.89</v>
      </c>
    </row>
    <row r="13" spans="2:17" x14ac:dyDescent="0.3">
      <c r="B13" s="6" t="s">
        <v>32</v>
      </c>
      <c r="C13" s="6" t="s">
        <v>43</v>
      </c>
      <c r="D13" s="6">
        <v>5</v>
      </c>
      <c r="E13" s="6">
        <v>1</v>
      </c>
      <c r="F13" s="6">
        <v>5.5</v>
      </c>
      <c r="G13" s="6">
        <v>2</v>
      </c>
      <c r="H13" s="6">
        <v>5</v>
      </c>
      <c r="I13" s="6">
        <v>7</v>
      </c>
      <c r="J13" s="6">
        <v>4</v>
      </c>
      <c r="K13" s="6">
        <v>12</v>
      </c>
      <c r="L13" s="23">
        <f t="shared" si="0"/>
        <v>4.875</v>
      </c>
      <c r="M13" s="23">
        <f t="shared" si="1"/>
        <v>22</v>
      </c>
      <c r="N13" s="32">
        <f t="shared" si="2"/>
        <v>0.22</v>
      </c>
      <c r="O13" s="32">
        <f t="shared" si="3"/>
        <v>0.78</v>
      </c>
    </row>
    <row r="14" spans="2:17" x14ac:dyDescent="0.3">
      <c r="B14" s="6" t="s">
        <v>31</v>
      </c>
      <c r="C14" s="6" t="s">
        <v>42</v>
      </c>
      <c r="D14" s="6">
        <v>7</v>
      </c>
      <c r="E14" s="6">
        <v>2</v>
      </c>
      <c r="F14" s="6">
        <v>7.5</v>
      </c>
      <c r="G14" s="6">
        <v>1</v>
      </c>
      <c r="H14" s="6">
        <v>6.5</v>
      </c>
      <c r="I14" s="6">
        <v>1</v>
      </c>
      <c r="J14" s="6">
        <v>7</v>
      </c>
      <c r="K14" s="6">
        <v>6</v>
      </c>
      <c r="L14" s="23">
        <f t="shared" si="0"/>
        <v>7</v>
      </c>
      <c r="M14" s="23">
        <f t="shared" si="1"/>
        <v>10</v>
      </c>
      <c r="N14" s="32">
        <f t="shared" si="2"/>
        <v>0.1</v>
      </c>
      <c r="O14" s="32">
        <f t="shared" si="3"/>
        <v>0.9</v>
      </c>
    </row>
    <row r="15" spans="2:17" x14ac:dyDescent="0.3">
      <c r="B15" s="6" t="s">
        <v>31</v>
      </c>
      <c r="C15" s="6" t="s">
        <v>41</v>
      </c>
      <c r="D15" s="6">
        <v>9</v>
      </c>
      <c r="E15" s="6">
        <v>2</v>
      </c>
      <c r="F15" s="6">
        <v>8</v>
      </c>
      <c r="G15" s="6">
        <v>5</v>
      </c>
      <c r="H15" s="6">
        <v>8</v>
      </c>
      <c r="I15" s="6">
        <v>2</v>
      </c>
      <c r="J15" s="6">
        <v>9</v>
      </c>
      <c r="K15" s="6">
        <v>7</v>
      </c>
      <c r="L15" s="23">
        <f t="shared" si="0"/>
        <v>8.5</v>
      </c>
      <c r="M15" s="23">
        <f t="shared" si="1"/>
        <v>16</v>
      </c>
      <c r="N15" s="32">
        <f t="shared" si="2"/>
        <v>0.16</v>
      </c>
      <c r="O15" s="32">
        <f t="shared" si="3"/>
        <v>0.84</v>
      </c>
    </row>
    <row r="16" spans="2:17" x14ac:dyDescent="0.3">
      <c r="B16" s="6" t="s">
        <v>31</v>
      </c>
      <c r="C16" s="6" t="s">
        <v>40</v>
      </c>
      <c r="D16" s="6">
        <v>6.5</v>
      </c>
      <c r="E16" s="6">
        <v>4</v>
      </c>
      <c r="F16" s="6">
        <v>7.25</v>
      </c>
      <c r="G16" s="6">
        <v>8</v>
      </c>
      <c r="H16" s="6">
        <v>8</v>
      </c>
      <c r="I16" s="6">
        <v>2</v>
      </c>
      <c r="J16" s="6">
        <v>9.8000000000000007</v>
      </c>
      <c r="K16" s="6">
        <v>9</v>
      </c>
      <c r="L16" s="23">
        <f t="shared" si="0"/>
        <v>7.8875000000000002</v>
      </c>
      <c r="M16" s="23">
        <f t="shared" si="1"/>
        <v>23</v>
      </c>
      <c r="N16" s="32">
        <f t="shared" si="2"/>
        <v>0.23</v>
      </c>
      <c r="O16" s="32">
        <f t="shared" si="3"/>
        <v>0.77</v>
      </c>
    </row>
    <row r="17" spans="2:15" x14ac:dyDescent="0.3">
      <c r="B17" s="6" t="s">
        <v>31</v>
      </c>
      <c r="C17" s="6" t="s">
        <v>39</v>
      </c>
      <c r="D17" s="6">
        <v>9</v>
      </c>
      <c r="E17" s="6">
        <v>2</v>
      </c>
      <c r="F17" s="6">
        <v>8</v>
      </c>
      <c r="G17" s="6">
        <v>5</v>
      </c>
      <c r="H17" s="6">
        <v>8.5</v>
      </c>
      <c r="I17" s="6">
        <v>9</v>
      </c>
      <c r="J17" s="6">
        <v>9</v>
      </c>
      <c r="K17" s="6">
        <v>2</v>
      </c>
      <c r="L17" s="23">
        <f t="shared" si="0"/>
        <v>8.625</v>
      </c>
      <c r="M17" s="23">
        <f t="shared" si="1"/>
        <v>18</v>
      </c>
      <c r="N17" s="32">
        <f t="shared" si="2"/>
        <v>0.18</v>
      </c>
      <c r="O17" s="32">
        <f t="shared" si="3"/>
        <v>0.82000000000000006</v>
      </c>
    </row>
    <row r="19" spans="2:15" x14ac:dyDescent="0.3">
      <c r="B19" s="11" t="s">
        <v>93</v>
      </c>
    </row>
    <row r="20" spans="2:15" x14ac:dyDescent="0.3">
      <c r="B20" s="12" t="s">
        <v>88</v>
      </c>
      <c r="C20" s="13" t="s">
        <v>99</v>
      </c>
      <c r="D20" s="10" t="str">
        <f>IF(C20="Sim","Utilize a função SOMASES para realizar a soma de cada bimestre para cada turma. Crie um gráfico de colunas ou linhas.","")</f>
        <v/>
      </c>
    </row>
    <row r="22" spans="2:15" x14ac:dyDescent="0.3">
      <c r="C22" s="24" t="s">
        <v>38</v>
      </c>
      <c r="D22" s="25"/>
      <c r="E22" s="25"/>
      <c r="F22" s="26"/>
    </row>
    <row r="23" spans="2:15" x14ac:dyDescent="0.3">
      <c r="B23" s="6" t="s">
        <v>22</v>
      </c>
      <c r="C23" s="6" t="s">
        <v>37</v>
      </c>
      <c r="D23" s="6" t="s">
        <v>36</v>
      </c>
      <c r="E23" s="6" t="s">
        <v>35</v>
      </c>
      <c r="F23" s="6" t="s">
        <v>34</v>
      </c>
    </row>
    <row r="24" spans="2:15" x14ac:dyDescent="0.3">
      <c r="B24" s="6" t="s">
        <v>32</v>
      </c>
      <c r="C24" s="33">
        <f>SUMIFS($D$10:$D$17,$B$10:$B$17,$B24)/4</f>
        <v>7</v>
      </c>
      <c r="D24" s="33">
        <f>SUMIFS($F$10:$F$17,$B$10:$B$17,$B24)/4</f>
        <v>6</v>
      </c>
      <c r="E24" s="33">
        <f>SUMIFS($H$10:$H$17,$B$10:$B$17,$B24)/4</f>
        <v>7.875</v>
      </c>
      <c r="F24" s="33">
        <f>SUMIFS($J$10:$J$17,$B$10:$B$17,$B24)/4</f>
        <v>6.25</v>
      </c>
    </row>
    <row r="25" spans="2:15" x14ac:dyDescent="0.3">
      <c r="B25" s="6" t="s">
        <v>31</v>
      </c>
      <c r="C25" s="33">
        <f>SUMIFS($D$10:$D$17,$B$10:$B$17,$B25)/4</f>
        <v>7.875</v>
      </c>
      <c r="D25" s="33">
        <f>SUMIFS($F$10:$F$17,$B$10:$B$17,$B25)/4</f>
        <v>7.6875</v>
      </c>
      <c r="E25" s="33">
        <f>SUMIFS($H$10:$H$17,$B$10:$B$17,$B25)/4</f>
        <v>7.75</v>
      </c>
      <c r="F25" s="33">
        <f>SUMIFS($J$10:$J$17,$B$10:$B$17,$B25)/4</f>
        <v>8.6999999999999993</v>
      </c>
    </row>
    <row r="35" spans="2:4" x14ac:dyDescent="0.3">
      <c r="B35" s="11" t="s">
        <v>94</v>
      </c>
    </row>
    <row r="36" spans="2:4" x14ac:dyDescent="0.3">
      <c r="B36" s="12" t="s">
        <v>88</v>
      </c>
      <c r="C36" s="13" t="s">
        <v>99</v>
      </c>
      <c r="D36" s="10" t="str">
        <f>IF(C36="Sim","Você pode utilizar o gráfico de colunas ou barras para isso. Caso tenha o Office 2016 ou superior, utilize o gráfico de radar.","")</f>
        <v/>
      </c>
    </row>
    <row r="38" spans="2:4" x14ac:dyDescent="0.3">
      <c r="C38" s="20" t="s">
        <v>22</v>
      </c>
      <c r="D38" s="20"/>
    </row>
    <row r="39" spans="2:4" x14ac:dyDescent="0.3">
      <c r="B39" s="6" t="s">
        <v>33</v>
      </c>
      <c r="C39" s="6" t="s">
        <v>32</v>
      </c>
      <c r="D39" s="6" t="s">
        <v>31</v>
      </c>
    </row>
    <row r="40" spans="2:4" x14ac:dyDescent="0.3">
      <c r="B40" s="6" t="s">
        <v>30</v>
      </c>
      <c r="C40" s="6">
        <v>4.0999999999999996</v>
      </c>
      <c r="D40" s="6">
        <v>7.7</v>
      </c>
    </row>
    <row r="41" spans="2:4" x14ac:dyDescent="0.3">
      <c r="B41" s="6" t="s">
        <v>29</v>
      </c>
      <c r="C41" s="6">
        <v>6.1</v>
      </c>
      <c r="D41" s="6">
        <v>8</v>
      </c>
    </row>
    <row r="42" spans="2:4" x14ac:dyDescent="0.3">
      <c r="B42" s="6" t="s">
        <v>28</v>
      </c>
      <c r="C42" s="6">
        <v>8.1999999999999993</v>
      </c>
      <c r="D42" s="6">
        <v>4.5999999999999996</v>
      </c>
    </row>
    <row r="43" spans="2:4" x14ac:dyDescent="0.3">
      <c r="B43" s="6" t="s">
        <v>27</v>
      </c>
      <c r="C43" s="6">
        <v>6</v>
      </c>
      <c r="D43" s="6">
        <v>4.8</v>
      </c>
    </row>
    <row r="44" spans="2:4" x14ac:dyDescent="0.3">
      <c r="B44" s="6" t="s">
        <v>26</v>
      </c>
      <c r="C44" s="6">
        <v>8.1</v>
      </c>
      <c r="D44" s="6">
        <v>8.6</v>
      </c>
    </row>
  </sheetData>
  <dataValidations count="1">
    <dataValidation type="list" allowBlank="1" showInputMessage="1" showErrorMessage="1" sqref="I6 C6 C20 C36" xr:uid="{6FDD991B-5F62-48EE-B216-8354D6BE00D0}">
      <formula1>"Não,Sim"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77102-83AD-426D-93CF-729197B43822}">
  <dimension ref="B1:N27"/>
  <sheetViews>
    <sheetView showGridLines="0" workbookViewId="0"/>
  </sheetViews>
  <sheetFormatPr defaultRowHeight="15" x14ac:dyDescent="0.3"/>
  <cols>
    <col min="1" max="1" width="6.6640625" style="11" customWidth="1"/>
    <col min="2" max="2" width="21.44140625" style="11" customWidth="1"/>
    <col min="3" max="3" width="10.44140625" style="11" bestFit="1" customWidth="1"/>
    <col min="4" max="4" width="6.33203125" style="11" bestFit="1" customWidth="1"/>
    <col min="5" max="5" width="14.44140625" style="11" bestFit="1" customWidth="1"/>
    <col min="6" max="6" width="14.21875" style="11" bestFit="1" customWidth="1"/>
    <col min="7" max="7" width="10.5546875" style="11" customWidth="1"/>
    <col min="8" max="8" width="15.88671875" style="11" customWidth="1"/>
    <col min="9" max="9" width="13.88671875" style="11" bestFit="1" customWidth="1"/>
    <col min="10" max="10" width="12.77734375" style="11" customWidth="1"/>
    <col min="11" max="11" width="15.6640625" style="11" bestFit="1" customWidth="1"/>
    <col min="12" max="12" width="18.109375" style="18" bestFit="1" customWidth="1"/>
    <col min="13" max="13" width="21.5546875" style="11" bestFit="1" customWidth="1"/>
    <col min="14" max="14" width="22.109375" style="11" bestFit="1" customWidth="1"/>
    <col min="15" max="16384" width="8.88671875" style="11"/>
  </cols>
  <sheetData>
    <row r="1" spans="2:14" s="1" customFormat="1" ht="37.200000000000003" x14ac:dyDescent="0.75">
      <c r="B1" s="1" t="s">
        <v>86</v>
      </c>
      <c r="L1" s="2"/>
    </row>
    <row r="3" spans="2:14" x14ac:dyDescent="0.3">
      <c r="H3" s="11" t="s">
        <v>97</v>
      </c>
    </row>
    <row r="4" spans="2:14" x14ac:dyDescent="0.3">
      <c r="B4" s="11" t="s">
        <v>96</v>
      </c>
      <c r="H4" s="11" t="s">
        <v>98</v>
      </c>
    </row>
    <row r="5" spans="2:14" x14ac:dyDescent="0.3">
      <c r="H5" s="12" t="s">
        <v>88</v>
      </c>
      <c r="I5" s="13" t="s">
        <v>99</v>
      </c>
      <c r="J5" s="10" t="str">
        <f>IF(I5="Sim","Utilize a função SOMASES e CONT.SES para encontrar os valores totais e qtde. Para valor médio utilize MÉDIASES.","")</f>
        <v/>
      </c>
    </row>
    <row r="6" spans="2:14" x14ac:dyDescent="0.3">
      <c r="B6" s="22" t="s">
        <v>90</v>
      </c>
    </row>
    <row r="7" spans="2:14" x14ac:dyDescent="0.3">
      <c r="B7" s="5" t="s">
        <v>60</v>
      </c>
      <c r="C7" s="5" t="s">
        <v>1</v>
      </c>
      <c r="D7" s="5" t="s">
        <v>59</v>
      </c>
      <c r="E7" s="5" t="s">
        <v>58</v>
      </c>
      <c r="F7" s="5" t="s">
        <v>57</v>
      </c>
      <c r="H7" s="5" t="s">
        <v>60</v>
      </c>
      <c r="I7" s="5" t="s">
        <v>80</v>
      </c>
      <c r="J7" s="5" t="s">
        <v>79</v>
      </c>
      <c r="K7" s="5" t="s">
        <v>78</v>
      </c>
      <c r="L7" s="8" t="s">
        <v>83</v>
      </c>
      <c r="M7" s="5" t="s">
        <v>76</v>
      </c>
    </row>
    <row r="8" spans="2:14" x14ac:dyDescent="0.3">
      <c r="B8" s="6" t="s">
        <v>82</v>
      </c>
      <c r="C8" s="6" t="s">
        <v>72</v>
      </c>
      <c r="D8" s="6">
        <v>110</v>
      </c>
      <c r="E8" s="7">
        <v>57000</v>
      </c>
      <c r="F8" s="7">
        <v>6270000</v>
      </c>
      <c r="H8" s="6" t="s">
        <v>82</v>
      </c>
      <c r="I8" s="34">
        <f>SUMIFS(F:F,B:B,H8)</f>
        <v>8867000</v>
      </c>
      <c r="J8" s="34">
        <f>SUMIFS(D:D,B:B,H8)</f>
        <v>200</v>
      </c>
      <c r="K8" s="34">
        <f>I8/J8</f>
        <v>44335</v>
      </c>
      <c r="L8" s="19">
        <v>10200000</v>
      </c>
      <c r="M8" s="36">
        <f>I8-L8</f>
        <v>-1333000</v>
      </c>
      <c r="N8" s="28"/>
    </row>
    <row r="9" spans="2:14" x14ac:dyDescent="0.3">
      <c r="B9" s="6" t="s">
        <v>82</v>
      </c>
      <c r="C9" s="6" t="s">
        <v>65</v>
      </c>
      <c r="D9" s="6">
        <v>70</v>
      </c>
      <c r="E9" s="7">
        <v>28900</v>
      </c>
      <c r="F9" s="7">
        <v>2023000</v>
      </c>
      <c r="H9" s="6" t="s">
        <v>81</v>
      </c>
      <c r="I9" s="34">
        <f t="shared" ref="I9:I12" si="0">SUMIFS(F:F,B:B,H9)</f>
        <v>3750900</v>
      </c>
      <c r="J9" s="34">
        <f t="shared" ref="J9:J12" si="1">SUMIFS(D:D,B:B,H9)</f>
        <v>105</v>
      </c>
      <c r="K9" s="34">
        <f t="shared" ref="K9:K12" si="2">I9/J9</f>
        <v>35722.857142857145</v>
      </c>
      <c r="L9" s="19">
        <v>10200000</v>
      </c>
      <c r="M9" s="36">
        <f t="shared" ref="M9:M12" si="3">I9-L9</f>
        <v>-6449100</v>
      </c>
      <c r="N9" s="28"/>
    </row>
    <row r="10" spans="2:14" x14ac:dyDescent="0.3">
      <c r="B10" s="6" t="s">
        <v>82</v>
      </c>
      <c r="C10" s="6" t="s">
        <v>66</v>
      </c>
      <c r="D10" s="6">
        <v>20</v>
      </c>
      <c r="E10" s="7">
        <v>28700</v>
      </c>
      <c r="F10" s="7">
        <v>574000</v>
      </c>
      <c r="H10" s="6" t="s">
        <v>74</v>
      </c>
      <c r="I10" s="34">
        <f t="shared" si="0"/>
        <v>11246000</v>
      </c>
      <c r="J10" s="34">
        <f t="shared" si="1"/>
        <v>354</v>
      </c>
      <c r="K10" s="34">
        <f t="shared" si="2"/>
        <v>31768.361581920904</v>
      </c>
      <c r="L10" s="19">
        <v>10200000</v>
      </c>
      <c r="M10" s="36">
        <f t="shared" si="3"/>
        <v>1046000</v>
      </c>
      <c r="N10" s="28"/>
    </row>
    <row r="11" spans="2:14" x14ac:dyDescent="0.3">
      <c r="B11" s="6" t="s">
        <v>81</v>
      </c>
      <c r="C11" s="6" t="s">
        <v>75</v>
      </c>
      <c r="D11" s="6">
        <v>45</v>
      </c>
      <c r="E11" s="7">
        <v>26700</v>
      </c>
      <c r="F11" s="7">
        <v>1201500</v>
      </c>
      <c r="H11" s="6" t="s">
        <v>69</v>
      </c>
      <c r="I11" s="34">
        <f t="shared" si="0"/>
        <v>16696550</v>
      </c>
      <c r="J11" s="34">
        <f t="shared" si="1"/>
        <v>355</v>
      </c>
      <c r="K11" s="34">
        <f t="shared" si="2"/>
        <v>47032.535211267605</v>
      </c>
      <c r="L11" s="19">
        <v>10200000</v>
      </c>
      <c r="M11" s="36">
        <f t="shared" si="3"/>
        <v>6496550</v>
      </c>
      <c r="N11" s="28"/>
    </row>
    <row r="12" spans="2:14" x14ac:dyDescent="0.3">
      <c r="B12" s="6" t="s">
        <v>81</v>
      </c>
      <c r="C12" s="6" t="s">
        <v>67</v>
      </c>
      <c r="D12" s="6">
        <v>25</v>
      </c>
      <c r="E12" s="7">
        <v>44500</v>
      </c>
      <c r="F12" s="7">
        <v>1112500</v>
      </c>
      <c r="H12" s="6" t="s">
        <v>63</v>
      </c>
      <c r="I12" s="34">
        <f t="shared" si="0"/>
        <v>10484650</v>
      </c>
      <c r="J12" s="34">
        <f t="shared" si="1"/>
        <v>250</v>
      </c>
      <c r="K12" s="34">
        <f t="shared" si="2"/>
        <v>41938.6</v>
      </c>
      <c r="L12" s="19">
        <v>10200000</v>
      </c>
      <c r="M12" s="36">
        <f t="shared" si="3"/>
        <v>284650</v>
      </c>
      <c r="N12" s="28"/>
    </row>
    <row r="13" spans="2:14" x14ac:dyDescent="0.3">
      <c r="B13" s="6" t="s">
        <v>81</v>
      </c>
      <c r="C13" s="6" t="s">
        <v>70</v>
      </c>
      <c r="D13" s="6">
        <v>11</v>
      </c>
      <c r="E13" s="7">
        <v>49900</v>
      </c>
      <c r="F13" s="7">
        <v>548900</v>
      </c>
      <c r="H13" s="5" t="s">
        <v>61</v>
      </c>
      <c r="I13" s="35">
        <f>SUM(I8:I12)</f>
        <v>51045100</v>
      </c>
      <c r="J13" s="35">
        <f>SUM(J8:J12)</f>
        <v>1264</v>
      </c>
      <c r="K13" s="35">
        <f>AVERAGE(K8:K12)</f>
        <v>40159.470787209131</v>
      </c>
    </row>
    <row r="14" spans="2:14" x14ac:dyDescent="0.3">
      <c r="B14" s="6" t="s">
        <v>81</v>
      </c>
      <c r="C14" s="6" t="s">
        <v>64</v>
      </c>
      <c r="D14" s="6">
        <v>24</v>
      </c>
      <c r="E14" s="7">
        <v>37000</v>
      </c>
      <c r="F14" s="7">
        <v>888000</v>
      </c>
      <c r="H14" s="17"/>
    </row>
    <row r="15" spans="2:14" x14ac:dyDescent="0.3">
      <c r="B15" s="6" t="s">
        <v>74</v>
      </c>
      <c r="C15" s="6" t="s">
        <v>68</v>
      </c>
      <c r="D15" s="6">
        <v>90</v>
      </c>
      <c r="E15" s="7">
        <v>53800</v>
      </c>
      <c r="F15" s="7">
        <v>4842000</v>
      </c>
      <c r="H15" s="5" t="s">
        <v>1</v>
      </c>
      <c r="I15" s="5" t="s">
        <v>80</v>
      </c>
      <c r="J15" s="5" t="s">
        <v>79</v>
      </c>
      <c r="K15" s="5" t="s">
        <v>78</v>
      </c>
      <c r="L15" s="8" t="s">
        <v>77</v>
      </c>
      <c r="M15" s="5" t="s">
        <v>76</v>
      </c>
    </row>
    <row r="16" spans="2:14" x14ac:dyDescent="0.3">
      <c r="B16" s="6" t="s">
        <v>74</v>
      </c>
      <c r="C16" s="6" t="s">
        <v>75</v>
      </c>
      <c r="D16" s="6">
        <v>40</v>
      </c>
      <c r="E16" s="7">
        <v>26700</v>
      </c>
      <c r="F16" s="7">
        <v>1068000</v>
      </c>
      <c r="H16" s="6" t="s">
        <v>68</v>
      </c>
      <c r="I16" s="34">
        <f>SUMIFS(F:F,C:C,H16)</f>
        <v>8070000</v>
      </c>
      <c r="J16" s="34">
        <f>SUMIFS(D:D,C:C,H16)</f>
        <v>150</v>
      </c>
      <c r="K16" s="34">
        <f>I16/J16</f>
        <v>53800</v>
      </c>
      <c r="L16" s="9">
        <v>4600000</v>
      </c>
      <c r="M16" s="36">
        <f>I16-L16</f>
        <v>3470000</v>
      </c>
      <c r="N16" s="28"/>
    </row>
    <row r="17" spans="2:14" x14ac:dyDescent="0.3">
      <c r="B17" s="6" t="s">
        <v>74</v>
      </c>
      <c r="C17" s="6" t="s">
        <v>73</v>
      </c>
      <c r="D17" s="6">
        <v>95</v>
      </c>
      <c r="E17" s="7">
        <v>22900</v>
      </c>
      <c r="F17" s="7">
        <v>2175500</v>
      </c>
      <c r="H17" s="6" t="s">
        <v>75</v>
      </c>
      <c r="I17" s="34">
        <f t="shared" ref="I17:I26" si="4">SUMIFS(F:F,C:C,H17)</f>
        <v>2269500</v>
      </c>
      <c r="J17" s="34">
        <f t="shared" ref="J17:J26" si="5">SUMIFS(D:D,C:C,H17)</f>
        <v>85</v>
      </c>
      <c r="K17" s="34">
        <f t="shared" ref="K17:K26" si="6">I17/J17</f>
        <v>26700</v>
      </c>
      <c r="L17" s="9">
        <v>4600000</v>
      </c>
      <c r="M17" s="36">
        <f t="shared" ref="M17:M26" si="7">I17-L17</f>
        <v>-2330500</v>
      </c>
      <c r="N17" s="28"/>
    </row>
    <row r="18" spans="2:14" x14ac:dyDescent="0.3">
      <c r="B18" s="6" t="s">
        <v>74</v>
      </c>
      <c r="C18" s="6" t="s">
        <v>71</v>
      </c>
      <c r="D18" s="6">
        <v>89</v>
      </c>
      <c r="E18" s="7">
        <v>24500</v>
      </c>
      <c r="F18" s="7">
        <v>2180500</v>
      </c>
      <c r="H18" s="6" t="s">
        <v>67</v>
      </c>
      <c r="I18" s="34">
        <f t="shared" si="4"/>
        <v>4227500</v>
      </c>
      <c r="J18" s="34">
        <f t="shared" si="5"/>
        <v>95</v>
      </c>
      <c r="K18" s="34">
        <f t="shared" si="6"/>
        <v>44500</v>
      </c>
      <c r="L18" s="9">
        <v>4600000</v>
      </c>
      <c r="M18" s="36">
        <f t="shared" si="7"/>
        <v>-372500</v>
      </c>
      <c r="N18" s="28"/>
    </row>
    <row r="19" spans="2:14" x14ac:dyDescent="0.3">
      <c r="B19" s="6" t="s">
        <v>74</v>
      </c>
      <c r="C19" s="6" t="s">
        <v>71</v>
      </c>
      <c r="D19" s="6">
        <v>40</v>
      </c>
      <c r="E19" s="7">
        <v>24500</v>
      </c>
      <c r="F19" s="7">
        <v>980000</v>
      </c>
      <c r="H19" s="6" t="s">
        <v>73</v>
      </c>
      <c r="I19" s="34">
        <f t="shared" si="4"/>
        <v>3549500</v>
      </c>
      <c r="J19" s="34">
        <f t="shared" si="5"/>
        <v>155</v>
      </c>
      <c r="K19" s="34">
        <f t="shared" si="6"/>
        <v>22900</v>
      </c>
      <c r="L19" s="9">
        <v>4600000</v>
      </c>
      <c r="M19" s="36">
        <f t="shared" si="7"/>
        <v>-1050500</v>
      </c>
      <c r="N19" s="28"/>
    </row>
    <row r="20" spans="2:14" x14ac:dyDescent="0.3">
      <c r="B20" s="6" t="s">
        <v>69</v>
      </c>
      <c r="C20" s="6" t="s">
        <v>73</v>
      </c>
      <c r="D20" s="6">
        <v>60</v>
      </c>
      <c r="E20" s="7">
        <v>22900</v>
      </c>
      <c r="F20" s="7">
        <v>1374000</v>
      </c>
      <c r="H20" s="6" t="s">
        <v>72</v>
      </c>
      <c r="I20" s="34">
        <f t="shared" si="4"/>
        <v>14250000</v>
      </c>
      <c r="J20" s="34">
        <f t="shared" si="5"/>
        <v>250</v>
      </c>
      <c r="K20" s="34">
        <f t="shared" si="6"/>
        <v>57000</v>
      </c>
      <c r="L20" s="9">
        <v>4600000</v>
      </c>
      <c r="M20" s="36">
        <f t="shared" si="7"/>
        <v>9650000</v>
      </c>
      <c r="N20" s="28"/>
    </row>
    <row r="21" spans="2:14" x14ac:dyDescent="0.3">
      <c r="B21" s="6" t="s">
        <v>69</v>
      </c>
      <c r="C21" s="6" t="s">
        <v>72</v>
      </c>
      <c r="D21" s="6">
        <v>140</v>
      </c>
      <c r="E21" s="7">
        <v>57000</v>
      </c>
      <c r="F21" s="7">
        <v>7980000</v>
      </c>
      <c r="H21" s="6" t="s">
        <v>71</v>
      </c>
      <c r="I21" s="34">
        <f t="shared" si="4"/>
        <v>3160500</v>
      </c>
      <c r="J21" s="34">
        <f t="shared" si="5"/>
        <v>129</v>
      </c>
      <c r="K21" s="34">
        <f t="shared" si="6"/>
        <v>24500</v>
      </c>
      <c r="L21" s="9">
        <v>4600000</v>
      </c>
      <c r="M21" s="36">
        <f t="shared" si="7"/>
        <v>-1439500</v>
      </c>
      <c r="N21" s="28"/>
    </row>
    <row r="22" spans="2:14" x14ac:dyDescent="0.3">
      <c r="B22" s="6" t="s">
        <v>69</v>
      </c>
      <c r="C22" s="6" t="s">
        <v>70</v>
      </c>
      <c r="D22" s="6">
        <v>90</v>
      </c>
      <c r="E22" s="7">
        <v>49900</v>
      </c>
      <c r="F22" s="7">
        <v>4491000</v>
      </c>
      <c r="H22" s="6" t="s">
        <v>70</v>
      </c>
      <c r="I22" s="34">
        <f t="shared" si="4"/>
        <v>5039900</v>
      </c>
      <c r="J22" s="34">
        <f t="shared" si="5"/>
        <v>101</v>
      </c>
      <c r="K22" s="34">
        <f t="shared" si="6"/>
        <v>49900</v>
      </c>
      <c r="L22" s="9">
        <v>4600000</v>
      </c>
      <c r="M22" s="36">
        <f t="shared" si="7"/>
        <v>439900</v>
      </c>
      <c r="N22" s="28"/>
    </row>
    <row r="23" spans="2:14" x14ac:dyDescent="0.3">
      <c r="B23" s="6" t="s">
        <v>69</v>
      </c>
      <c r="C23" s="6" t="s">
        <v>62</v>
      </c>
      <c r="D23" s="6">
        <v>65</v>
      </c>
      <c r="E23" s="7">
        <v>43870</v>
      </c>
      <c r="F23" s="7">
        <v>2851550</v>
      </c>
      <c r="H23" s="6" t="s">
        <v>65</v>
      </c>
      <c r="I23" s="34">
        <f t="shared" si="4"/>
        <v>4190500</v>
      </c>
      <c r="J23" s="34">
        <f t="shared" si="5"/>
        <v>145</v>
      </c>
      <c r="K23" s="34">
        <f t="shared" si="6"/>
        <v>28900</v>
      </c>
      <c r="L23" s="9">
        <v>4600000</v>
      </c>
      <c r="M23" s="36">
        <f>I23-L23</f>
        <v>-409500</v>
      </c>
      <c r="N23" s="28"/>
    </row>
    <row r="24" spans="2:14" x14ac:dyDescent="0.3">
      <c r="B24" s="6" t="s">
        <v>63</v>
      </c>
      <c r="C24" s="6" t="s">
        <v>68</v>
      </c>
      <c r="D24" s="6">
        <v>60</v>
      </c>
      <c r="E24" s="7">
        <v>53800</v>
      </c>
      <c r="F24" s="7">
        <v>3228000</v>
      </c>
      <c r="H24" s="6" t="s">
        <v>62</v>
      </c>
      <c r="I24" s="34">
        <f t="shared" si="4"/>
        <v>4825700</v>
      </c>
      <c r="J24" s="34">
        <f t="shared" si="5"/>
        <v>110</v>
      </c>
      <c r="K24" s="34">
        <f t="shared" si="6"/>
        <v>43870</v>
      </c>
      <c r="L24" s="9">
        <v>4600000</v>
      </c>
      <c r="M24" s="36">
        <f>I24-L24</f>
        <v>225700</v>
      </c>
      <c r="N24" s="28"/>
    </row>
    <row r="25" spans="2:14" x14ac:dyDescent="0.3">
      <c r="B25" s="6" t="s">
        <v>63</v>
      </c>
      <c r="C25" s="6" t="s">
        <v>67</v>
      </c>
      <c r="D25" s="6">
        <v>70</v>
      </c>
      <c r="E25" s="7">
        <v>44500</v>
      </c>
      <c r="F25" s="7">
        <v>3115000</v>
      </c>
      <c r="H25" s="6" t="s">
        <v>66</v>
      </c>
      <c r="I25" s="34">
        <f t="shared" si="4"/>
        <v>574000</v>
      </c>
      <c r="J25" s="34">
        <f t="shared" si="5"/>
        <v>20</v>
      </c>
      <c r="K25" s="34">
        <f t="shared" si="6"/>
        <v>28700</v>
      </c>
      <c r="L25" s="9">
        <v>4600000</v>
      </c>
      <c r="M25" s="36">
        <f>I25-L25</f>
        <v>-4026000</v>
      </c>
      <c r="N25" s="28"/>
    </row>
    <row r="26" spans="2:14" x14ac:dyDescent="0.3">
      <c r="B26" s="6" t="s">
        <v>63</v>
      </c>
      <c r="C26" s="6" t="s">
        <v>65</v>
      </c>
      <c r="D26" s="6">
        <v>75</v>
      </c>
      <c r="E26" s="7">
        <v>28900</v>
      </c>
      <c r="F26" s="7">
        <v>2167500</v>
      </c>
      <c r="H26" s="6" t="s">
        <v>64</v>
      </c>
      <c r="I26" s="34">
        <f t="shared" si="4"/>
        <v>888000</v>
      </c>
      <c r="J26" s="34">
        <f t="shared" si="5"/>
        <v>24</v>
      </c>
      <c r="K26" s="34">
        <f t="shared" si="6"/>
        <v>37000</v>
      </c>
      <c r="L26" s="9">
        <v>4600000</v>
      </c>
      <c r="M26" s="36">
        <f t="shared" si="7"/>
        <v>-3712000</v>
      </c>
      <c r="N26" s="28"/>
    </row>
    <row r="27" spans="2:14" x14ac:dyDescent="0.3">
      <c r="B27" s="6" t="s">
        <v>63</v>
      </c>
      <c r="C27" s="6" t="s">
        <v>62</v>
      </c>
      <c r="D27" s="6">
        <v>45</v>
      </c>
      <c r="E27" s="7">
        <v>43870</v>
      </c>
      <c r="F27" s="7">
        <v>1974150</v>
      </c>
      <c r="H27" s="5" t="s">
        <v>61</v>
      </c>
      <c r="I27" s="35">
        <f>SUM(I16:I26)</f>
        <v>51045100</v>
      </c>
      <c r="J27" s="35">
        <f t="shared" ref="J27:K27" si="8">SUM(J16:J26)</f>
        <v>1264</v>
      </c>
      <c r="K27" s="35">
        <f>AVERAGE(K16:K26)</f>
        <v>37979.090909090912</v>
      </c>
    </row>
  </sheetData>
  <dataValidations count="1">
    <dataValidation type="list" allowBlank="1" showInputMessage="1" showErrorMessage="1" sqref="I5" xr:uid="{87F6CF6E-1799-4264-BB56-33D8D212DE04}">
      <formula1>"Não,Sim"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26DA8AA-559B-4A75-B748-23D90A14A85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M8:M12 M16:M26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Exercício 1</vt:lpstr>
      <vt:lpstr>Exercício 2</vt:lpstr>
      <vt:lpstr>Exercício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Otto Cannataro</dc:creator>
  <cp:lastModifiedBy>Augusto Otto Cannataro</cp:lastModifiedBy>
  <dcterms:created xsi:type="dcterms:W3CDTF">2019-11-04T11:52:00Z</dcterms:created>
  <dcterms:modified xsi:type="dcterms:W3CDTF">2022-07-01T21:31:43Z</dcterms:modified>
</cp:coreProperties>
</file>