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GET vs VLOOKUP" sheetId="1" r:id="rId4"/>
    <sheet state="visible" name="DGET vs INDEX MATCH" sheetId="2" r:id="rId5"/>
    <sheet state="visible" name="DGET vs XLOOKUP" sheetId="3" r:id="rId6"/>
    <sheet state="visible" name="Wildcard and OR Condition" sheetId="4" r:id="rId7"/>
    <sheet state="visible" name="Limit 2" sheetId="5" r:id="rId8"/>
    <sheet state="visible" name="Limit 3" sheetId="6" r:id="rId9"/>
  </sheets>
  <definedNames/>
  <calcPr/>
</workbook>
</file>

<file path=xl/sharedStrings.xml><?xml version="1.0" encoding="utf-8"?>
<sst xmlns="http://schemas.openxmlformats.org/spreadsheetml/2006/main" count="237" uniqueCount="63">
  <si>
    <t>Country</t>
  </si>
  <si>
    <t>Product</t>
  </si>
  <si>
    <t>Sales</t>
  </si>
  <si>
    <t>VLOOKUP</t>
  </si>
  <si>
    <t>Spain</t>
  </si>
  <si>
    <t>Olives</t>
  </si>
  <si>
    <t>Italy</t>
  </si>
  <si>
    <t>Pasta</t>
  </si>
  <si>
    <t>Poland</t>
  </si>
  <si>
    <t>France</t>
  </si>
  <si>
    <t>Bread</t>
  </si>
  <si>
    <t>Portugal</t>
  </si>
  <si>
    <t>Fish</t>
  </si>
  <si>
    <t>DGET</t>
  </si>
  <si>
    <t>Belgium</t>
  </si>
  <si>
    <t>Fries</t>
  </si>
  <si>
    <t>Holland</t>
  </si>
  <si>
    <t>Pancakes</t>
  </si>
  <si>
    <t>Switzerland</t>
  </si>
  <si>
    <t>Cheese</t>
  </si>
  <si>
    <t>Austria</t>
  </si>
  <si>
    <t>INDEX MATCH</t>
  </si>
  <si>
    <t>Germany</t>
  </si>
  <si>
    <t>Bulgaria</t>
  </si>
  <si>
    <t>Yogurt</t>
  </si>
  <si>
    <t>Greece</t>
  </si>
  <si>
    <t>Sausage</t>
  </si>
  <si>
    <t>Norway</t>
  </si>
  <si>
    <t>Cookies</t>
  </si>
  <si>
    <t>Sweden</t>
  </si>
  <si>
    <t>Romania</t>
  </si>
  <si>
    <t>Potatoes</t>
  </si>
  <si>
    <t>Iceland</t>
  </si>
  <si>
    <t>Finland</t>
  </si>
  <si>
    <t>Albania</t>
  </si>
  <si>
    <t>Serbia</t>
  </si>
  <si>
    <t>Ireland</t>
  </si>
  <si>
    <t>January</t>
  </si>
  <si>
    <t>February</t>
  </si>
  <si>
    <t>March</t>
  </si>
  <si>
    <t>April</t>
  </si>
  <si>
    <t>May</t>
  </si>
  <si>
    <t>XLOOKUP</t>
  </si>
  <si>
    <t>Name</t>
  </si>
  <si>
    <t>Max Merstappen</t>
  </si>
  <si>
    <t>Charles Lecy</t>
  </si>
  <si>
    <t>Esteban Chocon</t>
  </si>
  <si>
    <t>Sergio Pemez</t>
  </si>
  <si>
    <t>George Russ</t>
  </si>
  <si>
    <t>Carlos Sait</t>
  </si>
  <si>
    <t>Lewis Ham</t>
  </si>
  <si>
    <t>Lando Morris</t>
  </si>
  <si>
    <t>Fernando Fonso</t>
  </si>
  <si>
    <t>Valtteri Mottas</t>
  </si>
  <si>
    <t>Pierre Masly</t>
  </si>
  <si>
    <t>Kevin Fergussen</t>
  </si>
  <si>
    <t>Sebastian Mettel</t>
  </si>
  <si>
    <t>Alex Malbon</t>
  </si>
  <si>
    <t>Oscar Miastri</t>
  </si>
  <si>
    <t>Zhou Guan</t>
  </si>
  <si>
    <t>Country:</t>
  </si>
  <si>
    <t>Month:</t>
  </si>
  <si>
    <t>Sales: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</si>
</sst>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"/>
    <numFmt numFmtId="165" formatCode="_(* #,##0_);_(* \(#,##0\);_(* &quot;-&quot;??_);_(@_)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0"/>
      <name val="Calibri"/>
    </font>
    <font/>
    <font>
      <b/>
      <sz val="11.0"/>
      <color theme="1"/>
      <name val="Calibri"/>
    </font>
    <font>
      <b/>
      <sz val="11.0"/>
      <color rgb="FFFFFFFF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2A3E68"/>
        <bgColor rgb="FF2A3E68"/>
      </patternFill>
    </fill>
    <fill>
      <patternFill patternType="solid">
        <fgColor rgb="FFD9E2F3"/>
        <bgColor rgb="FFD9E2F3"/>
      </patternFill>
    </fill>
  </fills>
  <borders count="6">
    <border/>
    <border>
      <left/>
      <right/>
      <top/>
      <bottom/>
    </border>
    <border>
      <left/>
      <top/>
      <bottom/>
    </border>
    <border>
      <righ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1" fillId="2" fontId="2" numFmtId="164" xfId="0" applyAlignment="1" applyBorder="1" applyFont="1" applyNumberForma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0" fillId="0" fontId="1" numFmtId="0" xfId="0" applyAlignment="1" applyFont="1">
      <alignment vertical="center"/>
    </xf>
    <xf borderId="0" fillId="0" fontId="1" numFmtId="165" xfId="0" applyAlignment="1" applyFont="1" applyNumberFormat="1">
      <alignment vertical="center"/>
    </xf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 vertical="center"/>
    </xf>
    <xf borderId="2" fillId="2" fontId="5" numFmtId="0" xfId="0" applyAlignment="1" applyBorder="1" applyFont="1">
      <alignment horizontal="center" readingOrder="0" vertical="center"/>
    </xf>
    <xf borderId="0" fillId="0" fontId="1" numFmtId="165" xfId="0" applyFont="1" applyNumberFormat="1"/>
    <xf borderId="1" fillId="2" fontId="2" numFmtId="0" xfId="0" applyAlignment="1" applyBorder="1" applyFont="1">
      <alignment vertical="center"/>
    </xf>
    <xf borderId="0" fillId="0" fontId="4" numFmtId="0" xfId="0" applyFont="1"/>
    <xf borderId="4" fillId="0" fontId="3" numFmtId="0" xfId="0" applyBorder="1" applyFont="1"/>
    <xf borderId="0" fillId="0" fontId="6" numFmtId="0" xfId="0" applyFont="1"/>
    <xf borderId="0" fillId="0" fontId="1" numFmtId="165" xfId="0" applyAlignment="1" applyFont="1" applyNumberFormat="1">
      <alignment vertical="center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right"/>
    </xf>
    <xf borderId="5" fillId="0" fontId="1" numFmtId="0" xfId="0" applyAlignment="1" applyBorder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6">
    <tableStyle count="3" pivot="0" name="DGET vs VLOOKUP-style">
      <tableStyleElement dxfId="1" type="headerRow"/>
      <tableStyleElement dxfId="2" type="firstRowStripe"/>
      <tableStyleElement dxfId="3" type="secondRowStripe"/>
    </tableStyle>
    <tableStyle count="3" pivot="0" name="DGET vs INDEX MATCH-style">
      <tableStyleElement dxfId="1" type="headerRow"/>
      <tableStyleElement dxfId="2" type="firstRowStripe"/>
      <tableStyleElement dxfId="3" type="secondRowStripe"/>
    </tableStyle>
    <tableStyle count="3" pivot="0" name="DGET vs XLOOKUP-style">
      <tableStyleElement dxfId="1" type="headerRow"/>
      <tableStyleElement dxfId="2" type="firstRowStripe"/>
      <tableStyleElement dxfId="3" type="secondRowStripe"/>
    </tableStyle>
    <tableStyle count="3" pivot="0" name="Wildcard and OR Condition-style">
      <tableStyleElement dxfId="1" type="headerRow"/>
      <tableStyleElement dxfId="2" type="firstRowStripe"/>
      <tableStyleElement dxfId="3" type="secondRowStripe"/>
    </tableStyle>
    <tableStyle count="3" pivot="0" name="Limit 2-style">
      <tableStyleElement dxfId="1" type="headerRow"/>
      <tableStyleElement dxfId="2" type="firstRowStripe"/>
      <tableStyleElement dxfId="3" type="secondRowStripe"/>
    </tableStyle>
    <tableStyle count="3" pivot="0" name="Limit 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D22" displayName="Table_1" name="Table_1" id="1">
  <tableColumns count="3">
    <tableColumn name="Country" id="1"/>
    <tableColumn name="Product" id="2"/>
    <tableColumn name="Sales" id="3"/>
  </tableColumns>
  <tableStyleInfo name="DGET vs VLOOKUP-style" showColumnStripes="0" showFirstColumn="1" showLastColumn="1" showRowStripes="1"/>
</table>
</file>

<file path=xl/tables/table2.xml><?xml version="1.0" encoding="utf-8"?>
<table xmlns="http://schemas.openxmlformats.org/spreadsheetml/2006/main" ref="B2:G22" displayName="Table_2" name="Table_2" id="2">
  <tableColumns count="6">
    <tableColumn name="Country" id="1"/>
    <tableColumn name="January" id="2"/>
    <tableColumn name="February" id="3"/>
    <tableColumn name="March" id="4"/>
    <tableColumn name="April" id="5"/>
    <tableColumn name="May" id="6"/>
  </tableColumns>
  <tableStyleInfo name="DGET vs INDEX MATCH-style" showColumnStripes="0" showFirstColumn="1" showLastColumn="1" showRowStripes="1"/>
</table>
</file>

<file path=xl/tables/table3.xml><?xml version="1.0" encoding="utf-8"?>
<table xmlns="http://schemas.openxmlformats.org/spreadsheetml/2006/main" ref="B2:G22" displayName="Table_3" name="Table_3" id="3">
  <tableColumns count="6">
    <tableColumn name="Country" id="1"/>
    <tableColumn name="January" id="2"/>
    <tableColumn name="February" id="3"/>
    <tableColumn name="March" id="4"/>
    <tableColumn name="April" id="5"/>
    <tableColumn name="May" id="6"/>
  </tableColumns>
  <tableStyleInfo name="DGET vs XLOOKUP-style" showColumnStripes="0" showFirstColumn="1" showLastColumn="1" showRowStripes="1"/>
</table>
</file>

<file path=xl/tables/table4.xml><?xml version="1.0" encoding="utf-8"?>
<table xmlns="http://schemas.openxmlformats.org/spreadsheetml/2006/main" ref="B2:C18" displayName="Table_4" name="Table_4" id="4">
  <tableColumns count="2">
    <tableColumn name="Name" id="1"/>
    <tableColumn name="Sales" id="2"/>
  </tableColumns>
  <tableStyleInfo name="Wildcard and OR Condition-style" showColumnStripes="0" showFirstColumn="1" showLastColumn="1" showRowStripes="1"/>
</table>
</file>

<file path=xl/tables/table5.xml><?xml version="1.0" encoding="utf-8"?>
<table xmlns="http://schemas.openxmlformats.org/spreadsheetml/2006/main" ref="B2:G22" displayName="Table_5" name="Table_5" id="5">
  <tableColumns count="6">
    <tableColumn name="Country" id="1"/>
    <tableColumn name="January" id="2"/>
    <tableColumn name="February" id="3"/>
    <tableColumn name="March" id="4"/>
    <tableColumn name="April" id="5"/>
    <tableColumn name="May" id="6"/>
  </tableColumns>
  <tableStyleInfo name="Limit 2-style" showColumnStripes="0" showFirstColumn="1" showLastColumn="1" showRowStripes="1"/>
</table>
</file>

<file path=xl/tables/table6.xml><?xml version="1.0" encoding="utf-8"?>
<table xmlns="http://schemas.openxmlformats.org/spreadsheetml/2006/main" ref="B2:G22" displayName="Table_6" name="Table_6" id="6">
  <tableColumns count="6">
    <tableColumn name="Country" id="1"/>
    <tableColumn name="January" id="2"/>
    <tableColumn name="February" id="3"/>
    <tableColumn name="March" id="4"/>
    <tableColumn name="April" id="5"/>
    <tableColumn name="May" id="6"/>
  </tableColumns>
  <tableStyleInfo name="Limit 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10.0"/>
    <col customWidth="1" min="3" max="4" width="8.71"/>
    <col customWidth="1" min="5" max="7" width="10.86"/>
    <col customWidth="1" min="8" max="26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3" t="s">
        <v>2</v>
      </c>
      <c r="E2" s="1"/>
      <c r="F2" s="4" t="s">
        <v>3</v>
      </c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6" t="s">
        <v>4</v>
      </c>
      <c r="C3" s="7" t="s">
        <v>5</v>
      </c>
      <c r="D3" s="7">
        <v>92799.0</v>
      </c>
      <c r="E3" s="1"/>
      <c r="F3" s="8" t="s">
        <v>0</v>
      </c>
      <c r="G3" s="8" t="s">
        <v>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 t="s">
        <v>6</v>
      </c>
      <c r="C4" s="7" t="s">
        <v>7</v>
      </c>
      <c r="D4" s="7">
        <v>666566.0</v>
      </c>
      <c r="E4" s="1"/>
      <c r="F4" s="9" t="s">
        <v>8</v>
      </c>
      <c r="G4" s="10">
        <f>VLOOKUP(F4, B2:D22, 3, FALSE())</f>
        <v>23296.96512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6" t="s">
        <v>9</v>
      </c>
      <c r="C5" s="7" t="s">
        <v>10</v>
      </c>
      <c r="D5" s="7">
        <v>99127.0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6" t="s">
        <v>11</v>
      </c>
      <c r="C6" s="7" t="s">
        <v>12</v>
      </c>
      <c r="D6" s="7">
        <v>65468.0</v>
      </c>
      <c r="E6" s="1"/>
      <c r="F6" s="4" t="s">
        <v>13</v>
      </c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6" t="s">
        <v>14</v>
      </c>
      <c r="C7" s="7" t="s">
        <v>15</v>
      </c>
      <c r="D7" s="7">
        <v>18856.0</v>
      </c>
      <c r="E7" s="1"/>
      <c r="F7" s="8" t="s">
        <v>0</v>
      </c>
      <c r="G7" s="8" t="s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 t="s">
        <v>16</v>
      </c>
      <c r="C8" s="7" t="s">
        <v>17</v>
      </c>
      <c r="D8" s="7">
        <v>7648.0</v>
      </c>
      <c r="E8" s="1"/>
      <c r="F8" s="9" t="s">
        <v>8</v>
      </c>
      <c r="G8" s="10">
        <f>DGET(B2:D22, G7,F7:F8)</f>
        <v>23296.96512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 t="s">
        <v>18</v>
      </c>
      <c r="C9" s="7" t="s">
        <v>19</v>
      </c>
      <c r="D9" s="7">
        <v>9865.0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6" t="s">
        <v>20</v>
      </c>
      <c r="C10" s="7" t="s">
        <v>10</v>
      </c>
      <c r="D10" s="7">
        <v>11061.0</v>
      </c>
      <c r="E10" s="1"/>
      <c r="F10" s="11" t="s">
        <v>21</v>
      </c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6" t="s">
        <v>22</v>
      </c>
      <c r="C11" s="7" t="s">
        <v>10</v>
      </c>
      <c r="D11" s="7">
        <v>78305.0</v>
      </c>
      <c r="E11" s="1"/>
      <c r="F11" s="8" t="s">
        <v>0</v>
      </c>
      <c r="G11" s="8" t="s">
        <v>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6" t="s">
        <v>23</v>
      </c>
      <c r="C12" s="7" t="s">
        <v>24</v>
      </c>
      <c r="D12" s="7">
        <v>122473.39104000002</v>
      </c>
      <c r="E12" s="1"/>
      <c r="F12" s="9" t="s">
        <v>8</v>
      </c>
      <c r="G12" s="12">
        <f t="array" ref="G12">INDEX(D3:D22, MATCH(F12,B3:B22,0))</f>
        <v>23296.96512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 t="s">
        <v>25</v>
      </c>
      <c r="C13" s="7" t="s">
        <v>24</v>
      </c>
      <c r="D13" s="7">
        <v>80887.02336</v>
      </c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6" t="s">
        <v>8</v>
      </c>
      <c r="C14" s="7" t="s">
        <v>26</v>
      </c>
      <c r="D14" s="7">
        <v>23296.96512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6" t="s">
        <v>27</v>
      </c>
      <c r="C15" s="7" t="s">
        <v>28</v>
      </c>
      <c r="D15" s="7">
        <v>9449.25696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6" t="s">
        <v>29</v>
      </c>
      <c r="C16" s="7" t="s">
        <v>28</v>
      </c>
      <c r="D16" s="7">
        <v>12188.4048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6" t="s">
        <v>30</v>
      </c>
      <c r="C17" s="7" t="s">
        <v>31</v>
      </c>
      <c r="D17" s="7">
        <v>13666.086720000001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6" t="s">
        <v>32</v>
      </c>
      <c r="C18" s="7" t="s">
        <v>28</v>
      </c>
      <c r="D18" s="7">
        <v>96747.39360000001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6" t="s">
        <v>33</v>
      </c>
      <c r="C19" s="7" t="s">
        <v>28</v>
      </c>
      <c r="D19" s="7">
        <v>8681.2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6" t="s">
        <v>34</v>
      </c>
      <c r="C20" s="7" t="s">
        <v>31</v>
      </c>
      <c r="D20" s="7">
        <v>9733.68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6" t="s">
        <v>35</v>
      </c>
      <c r="C21" s="7" t="s">
        <v>28</v>
      </c>
      <c r="D21" s="7">
        <v>68908.4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6" t="s">
        <v>36</v>
      </c>
      <c r="C22" s="7" t="s">
        <v>31</v>
      </c>
      <c r="D22" s="7">
        <v>20499.130080000003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F2:G2"/>
    <mergeCell ref="F6:G6"/>
    <mergeCell ref="F10:G10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0.0"/>
    <col customWidth="1" min="3" max="7" width="8.71"/>
    <col customWidth="1" min="8" max="8" width="8.29"/>
    <col customWidth="1" min="9" max="16" width="10.86"/>
    <col customWidth="1" min="17" max="26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3" t="s">
        <v>0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1"/>
      <c r="I2" s="4" t="s">
        <v>21</v>
      </c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6" t="s">
        <v>4</v>
      </c>
      <c r="C3" s="7">
        <v>9279.9</v>
      </c>
      <c r="D3" s="7">
        <v>10022.292000000001</v>
      </c>
      <c r="E3" s="7">
        <v>13028.979600000002</v>
      </c>
      <c r="F3" s="7">
        <v>11074.632660000001</v>
      </c>
      <c r="G3" s="7">
        <v>10410.1547004</v>
      </c>
      <c r="H3" s="1"/>
      <c r="I3" s="8" t="s">
        <v>0</v>
      </c>
      <c r="J3" s="8" t="s">
        <v>40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 t="s">
        <v>6</v>
      </c>
      <c r="C4" s="7">
        <v>66656.6</v>
      </c>
      <c r="D4" s="7">
        <v>71989.128</v>
      </c>
      <c r="E4" s="7">
        <v>68389.6716</v>
      </c>
      <c r="F4" s="7">
        <v>64970.18802</v>
      </c>
      <c r="G4" s="7">
        <v>61721.678619</v>
      </c>
      <c r="H4" s="1"/>
      <c r="I4" s="9" t="s">
        <v>8</v>
      </c>
      <c r="J4" s="10">
        <f t="array" ref="J4">INDEX(C3:G22, MATCH(I4,B3:B22,0) , MATCH(J3,C2:G2,0))</f>
        <v>8456.94</v>
      </c>
      <c r="K4" s="1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6" t="s">
        <v>9</v>
      </c>
      <c r="C5" s="7">
        <v>9912.7</v>
      </c>
      <c r="D5" s="7">
        <v>10705.716</v>
      </c>
      <c r="E5" s="7">
        <v>13917.430800000002</v>
      </c>
      <c r="F5" s="7">
        <v>11829.816180000002</v>
      </c>
      <c r="G5" s="7">
        <v>11120.027209200001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6" t="s">
        <v>11</v>
      </c>
      <c r="C6" s="7">
        <v>6546.8</v>
      </c>
      <c r="D6" s="7">
        <v>7070.544</v>
      </c>
      <c r="E6" s="7">
        <v>9191.7072</v>
      </c>
      <c r="F6" s="7">
        <v>7812.95112</v>
      </c>
      <c r="G6" s="7">
        <v>7344.174052799999</v>
      </c>
      <c r="H6" s="1"/>
      <c r="I6" s="4" t="s">
        <v>13</v>
      </c>
      <c r="J6" s="5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6" t="s">
        <v>14</v>
      </c>
      <c r="C7" s="7">
        <v>1885.6</v>
      </c>
      <c r="D7" s="7">
        <v>2036.4479999999999</v>
      </c>
      <c r="E7" s="7">
        <v>2647.3824</v>
      </c>
      <c r="F7" s="7">
        <v>2250.27504</v>
      </c>
      <c r="G7" s="7">
        <v>2115.2585375999997</v>
      </c>
      <c r="H7" s="1"/>
      <c r="I7" s="8" t="s">
        <v>0</v>
      </c>
      <c r="J7" s="8" t="s">
        <v>40</v>
      </c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 t="s">
        <v>16</v>
      </c>
      <c r="C8" s="7">
        <v>764.8</v>
      </c>
      <c r="D8" s="7">
        <v>825.984</v>
      </c>
      <c r="E8" s="7">
        <v>1073.7792000000002</v>
      </c>
      <c r="F8" s="7">
        <v>912.71232</v>
      </c>
      <c r="G8" s="7">
        <v>857.9495807999999</v>
      </c>
      <c r="H8" s="1"/>
      <c r="I8" s="9" t="s">
        <v>8</v>
      </c>
      <c r="J8" s="10">
        <f>DGET(B2:G22, J7,I7:I8)</f>
        <v>8456.94</v>
      </c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 t="s">
        <v>18</v>
      </c>
      <c r="C9" s="7">
        <v>986.5</v>
      </c>
      <c r="D9" s="7">
        <v>1065.42</v>
      </c>
      <c r="E9" s="7">
        <v>1385.046</v>
      </c>
      <c r="F9" s="7">
        <v>1177.2891</v>
      </c>
      <c r="G9" s="7">
        <v>1106.651754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6" t="s">
        <v>20</v>
      </c>
      <c r="C10" s="7">
        <v>1106.1</v>
      </c>
      <c r="D10" s="7">
        <v>1194.5880000000002</v>
      </c>
      <c r="E10" s="7">
        <v>1552.9644000000003</v>
      </c>
      <c r="F10" s="7">
        <v>1320.0197400000002</v>
      </c>
      <c r="G10" s="7">
        <v>1240.8185556</v>
      </c>
      <c r="H10" s="1"/>
      <c r="I10" s="14"/>
      <c r="J10" s="1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6" t="s">
        <v>22</v>
      </c>
      <c r="C11" s="7">
        <v>7830.5</v>
      </c>
      <c r="D11" s="7">
        <v>8456.94</v>
      </c>
      <c r="E11" s="7">
        <v>10994.022</v>
      </c>
      <c r="F11" s="7">
        <v>9344.9187</v>
      </c>
      <c r="G11" s="7">
        <v>8784.223578000001</v>
      </c>
      <c r="H11" s="1"/>
      <c r="I11" s="12"/>
      <c r="J11" s="12"/>
      <c r="K11" s="12"/>
      <c r="L11" s="12"/>
      <c r="M11" s="12"/>
      <c r="N11" s="12"/>
      <c r="O11" s="12"/>
      <c r="P11" s="12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6" t="s">
        <v>23</v>
      </c>
      <c r="C12" s="7">
        <v>12247.339104000002</v>
      </c>
      <c r="D12" s="7">
        <v>10410.238238400001</v>
      </c>
      <c r="E12" s="7">
        <v>986.5</v>
      </c>
      <c r="F12" s="7">
        <v>1065.42</v>
      </c>
      <c r="G12" s="7">
        <v>1385.046</v>
      </c>
      <c r="H12" s="1"/>
      <c r="I12" s="12"/>
      <c r="J12" s="12"/>
      <c r="K12" s="12"/>
      <c r="L12" s="12"/>
      <c r="M12" s="12"/>
      <c r="N12" s="12"/>
      <c r="O12" s="12"/>
      <c r="P12" s="12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 t="s">
        <v>25</v>
      </c>
      <c r="C13" s="7">
        <v>8088.702336</v>
      </c>
      <c r="D13" s="7">
        <v>6875.396985599999</v>
      </c>
      <c r="E13" s="7">
        <v>1106.1</v>
      </c>
      <c r="F13" s="7">
        <v>1194.5880000000002</v>
      </c>
      <c r="G13" s="7">
        <v>1552.9644000000003</v>
      </c>
      <c r="H13" s="1"/>
      <c r="I13" s="12"/>
      <c r="J13" s="12"/>
      <c r="K13" s="12"/>
      <c r="L13" s="12"/>
      <c r="M13" s="12"/>
      <c r="N13" s="12"/>
      <c r="O13" s="12"/>
      <c r="P13" s="12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6" t="s">
        <v>8</v>
      </c>
      <c r="C14" s="7">
        <v>2329.696512</v>
      </c>
      <c r="D14" s="7">
        <v>1980.2420352000001</v>
      </c>
      <c r="E14" s="7">
        <v>7830.5</v>
      </c>
      <c r="F14" s="7">
        <v>8456.94</v>
      </c>
      <c r="G14" s="7">
        <v>10994.022</v>
      </c>
      <c r="H14" s="1"/>
      <c r="I14" s="12"/>
      <c r="J14" s="12"/>
      <c r="K14" s="12"/>
      <c r="L14" s="12"/>
      <c r="M14" s="12"/>
      <c r="N14" s="12"/>
      <c r="O14" s="12"/>
      <c r="P14" s="12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6" t="s">
        <v>27</v>
      </c>
      <c r="C15" s="7">
        <v>944.925696</v>
      </c>
      <c r="D15" s="7">
        <v>803.1868416</v>
      </c>
      <c r="E15" s="7">
        <v>12247.339104000002</v>
      </c>
      <c r="F15" s="7">
        <v>10410.238238400001</v>
      </c>
      <c r="G15" s="7">
        <v>986.5</v>
      </c>
      <c r="H15" s="1"/>
      <c r="I15" s="12"/>
      <c r="J15" s="12"/>
      <c r="K15" s="12"/>
      <c r="L15" s="12"/>
      <c r="M15" s="12"/>
      <c r="N15" s="12"/>
      <c r="O15" s="12"/>
      <c r="P15" s="12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6" t="s">
        <v>29</v>
      </c>
      <c r="C16" s="7">
        <v>1218.84048</v>
      </c>
      <c r="D16" s="7">
        <v>1036.014408</v>
      </c>
      <c r="E16" s="7">
        <v>8088.702336</v>
      </c>
      <c r="F16" s="7">
        <v>6875.396985599999</v>
      </c>
      <c r="G16" s="7">
        <v>1106.1</v>
      </c>
      <c r="H16" s="1"/>
      <c r="I16" s="12"/>
      <c r="J16" s="12"/>
      <c r="K16" s="12"/>
      <c r="L16" s="12"/>
      <c r="M16" s="12"/>
      <c r="N16" s="12"/>
      <c r="O16" s="12"/>
      <c r="P16" s="12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6" t="s">
        <v>30</v>
      </c>
      <c r="C17" s="7">
        <v>1366.608672</v>
      </c>
      <c r="D17" s="7">
        <v>1161.6173712000002</v>
      </c>
      <c r="E17" s="7">
        <v>2329.696512</v>
      </c>
      <c r="F17" s="7">
        <v>1980.2420352000001</v>
      </c>
      <c r="G17" s="7">
        <v>7830.5</v>
      </c>
      <c r="H17" s="1"/>
      <c r="I17" s="12"/>
      <c r="J17" s="12"/>
      <c r="K17" s="12"/>
      <c r="L17" s="12"/>
      <c r="M17" s="12"/>
      <c r="N17" s="12"/>
      <c r="O17" s="12"/>
      <c r="P17" s="12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6" t="s">
        <v>32</v>
      </c>
      <c r="C18" s="7">
        <v>9674.739360000001</v>
      </c>
      <c r="D18" s="7">
        <v>8223.528456</v>
      </c>
      <c r="E18" s="7">
        <v>944.925696</v>
      </c>
      <c r="F18" s="7">
        <v>803.1868416</v>
      </c>
      <c r="G18" s="7">
        <v>12247.339104000002</v>
      </c>
      <c r="H18" s="1"/>
      <c r="I18" s="12"/>
      <c r="J18" s="12"/>
      <c r="K18" s="12"/>
      <c r="L18" s="12"/>
      <c r="M18" s="12"/>
      <c r="N18" s="12"/>
      <c r="O18" s="12"/>
      <c r="P18" s="12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6" t="s">
        <v>33</v>
      </c>
      <c r="C19" s="7">
        <v>868.1200000000001</v>
      </c>
      <c r="D19" s="7">
        <v>937.5696</v>
      </c>
      <c r="E19" s="7">
        <v>1218.84048</v>
      </c>
      <c r="F19" s="7">
        <v>1036.014408</v>
      </c>
      <c r="G19" s="7">
        <v>8088.702336</v>
      </c>
      <c r="H19" s="1"/>
      <c r="I19" s="12"/>
      <c r="J19" s="12"/>
      <c r="K19" s="12"/>
      <c r="L19" s="12"/>
      <c r="M19" s="12"/>
      <c r="N19" s="12"/>
      <c r="O19" s="12"/>
      <c r="P19" s="12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6" t="s">
        <v>34</v>
      </c>
      <c r="C20" s="7">
        <v>973.368</v>
      </c>
      <c r="D20" s="7">
        <v>1051.23744</v>
      </c>
      <c r="E20" s="7">
        <v>1366.608672</v>
      </c>
      <c r="F20" s="7">
        <v>1161.6173712000002</v>
      </c>
      <c r="G20" s="7">
        <v>2329.696512</v>
      </c>
      <c r="H20" s="1"/>
      <c r="I20" s="12"/>
      <c r="J20" s="12"/>
      <c r="K20" s="12"/>
      <c r="L20" s="12"/>
      <c r="M20" s="12"/>
      <c r="N20" s="12"/>
      <c r="O20" s="12"/>
      <c r="P20" s="12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6" t="s">
        <v>35</v>
      </c>
      <c r="C21" s="7">
        <v>6890.839999999999</v>
      </c>
      <c r="D21" s="7">
        <v>7442.107200000001</v>
      </c>
      <c r="E21" s="7">
        <v>9674.739360000001</v>
      </c>
      <c r="F21" s="7">
        <v>8223.528456</v>
      </c>
      <c r="G21" s="7">
        <v>944.925696</v>
      </c>
      <c r="H21" s="1"/>
      <c r="I21" s="12"/>
      <c r="J21" s="12"/>
      <c r="K21" s="12"/>
      <c r="L21" s="12"/>
      <c r="M21" s="12"/>
      <c r="N21" s="12"/>
      <c r="O21" s="12"/>
      <c r="P21" s="12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6" t="s">
        <v>36</v>
      </c>
      <c r="C22" s="7">
        <v>2049.9130080000004</v>
      </c>
      <c r="D22" s="7">
        <v>1742.4260568000002</v>
      </c>
      <c r="E22" s="7">
        <v>3494.5447679999997</v>
      </c>
      <c r="F22" s="7">
        <v>2970.3630528000003</v>
      </c>
      <c r="G22" s="7">
        <v>11745.75</v>
      </c>
      <c r="H22" s="1"/>
      <c r="I22" s="12"/>
      <c r="J22" s="12"/>
      <c r="K22" s="12"/>
      <c r="L22" s="12"/>
      <c r="M22" s="12"/>
      <c r="N22" s="12"/>
      <c r="O22" s="12"/>
      <c r="P22" s="12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2"/>
      <c r="J23" s="12"/>
      <c r="K23" s="12"/>
      <c r="L23" s="12"/>
      <c r="M23" s="12"/>
      <c r="N23" s="12"/>
      <c r="O23" s="12"/>
      <c r="P23" s="12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2"/>
      <c r="J24" s="12"/>
      <c r="K24" s="12"/>
      <c r="L24" s="12"/>
      <c r="M24" s="12"/>
      <c r="N24" s="12"/>
      <c r="O24" s="12"/>
      <c r="P24" s="12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2"/>
      <c r="J25" s="12"/>
      <c r="K25" s="12"/>
      <c r="L25" s="12"/>
      <c r="M25" s="12"/>
      <c r="N25" s="12"/>
      <c r="O25" s="12"/>
      <c r="P25" s="12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2"/>
      <c r="J26" s="12"/>
      <c r="K26" s="12"/>
      <c r="L26" s="12"/>
      <c r="M26" s="12"/>
      <c r="N26" s="12"/>
      <c r="O26" s="12"/>
      <c r="P26" s="12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2"/>
      <c r="J27" s="12"/>
      <c r="K27" s="12"/>
      <c r="L27" s="12"/>
      <c r="M27" s="12"/>
      <c r="N27" s="12"/>
      <c r="O27" s="12"/>
      <c r="P27" s="12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2"/>
      <c r="J28" s="12"/>
      <c r="K28" s="12"/>
      <c r="L28" s="12"/>
      <c r="M28" s="12"/>
      <c r="N28" s="12"/>
      <c r="O28" s="12"/>
      <c r="P28" s="12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2"/>
      <c r="J29" s="12"/>
      <c r="K29" s="12"/>
      <c r="L29" s="12"/>
      <c r="M29" s="12"/>
      <c r="N29" s="12"/>
      <c r="O29" s="12"/>
      <c r="P29" s="12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2"/>
      <c r="J30" s="12"/>
      <c r="K30" s="12"/>
      <c r="L30" s="12"/>
      <c r="M30" s="12"/>
      <c r="N30" s="12"/>
      <c r="O30" s="12"/>
      <c r="P30" s="12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2"/>
      <c r="J31" s="12"/>
      <c r="K31" s="12"/>
      <c r="L31" s="12"/>
      <c r="M31" s="12"/>
      <c r="N31" s="12"/>
      <c r="O31" s="12"/>
      <c r="P31" s="12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2"/>
      <c r="J32" s="12"/>
      <c r="K32" s="12"/>
      <c r="L32" s="12"/>
      <c r="M32" s="12"/>
      <c r="N32" s="12"/>
      <c r="O32" s="12"/>
      <c r="P32" s="12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2"/>
      <c r="J33" s="12"/>
      <c r="K33" s="12"/>
      <c r="L33" s="12"/>
      <c r="M33" s="12"/>
      <c r="N33" s="12"/>
      <c r="O33" s="12"/>
      <c r="P33" s="12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2"/>
      <c r="J34" s="12"/>
      <c r="K34" s="12"/>
      <c r="L34" s="12"/>
      <c r="M34" s="12"/>
      <c r="N34" s="12"/>
      <c r="O34" s="12"/>
      <c r="P34" s="12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2"/>
      <c r="J35" s="12"/>
      <c r="K35" s="12"/>
      <c r="L35" s="12"/>
      <c r="M35" s="12"/>
      <c r="N35" s="12"/>
      <c r="O35" s="12"/>
      <c r="P35" s="12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2"/>
      <c r="J36" s="12"/>
      <c r="K36" s="12"/>
      <c r="L36" s="12"/>
      <c r="M36" s="12"/>
      <c r="N36" s="12"/>
      <c r="O36" s="12"/>
      <c r="P36" s="12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I2:J2"/>
    <mergeCell ref="I6:J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0.0"/>
    <col customWidth="1" min="3" max="7" width="8.71"/>
    <col customWidth="1" min="8" max="8" width="8.29"/>
    <col customWidth="1" min="9" max="16" width="10.86"/>
    <col customWidth="1" min="17" max="26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3" t="s">
        <v>0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1"/>
      <c r="I2" s="4" t="s">
        <v>42</v>
      </c>
      <c r="J2" s="15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6" t="s">
        <v>4</v>
      </c>
      <c r="C3" s="7">
        <v>9279.9</v>
      </c>
      <c r="D3" s="7">
        <v>10022.292000000001</v>
      </c>
      <c r="E3" s="7">
        <v>13028.979600000002</v>
      </c>
      <c r="F3" s="7">
        <v>11074.632660000001</v>
      </c>
      <c r="G3" s="7">
        <v>10410.1547004</v>
      </c>
      <c r="H3" s="1"/>
      <c r="I3" s="8" t="s">
        <v>0</v>
      </c>
      <c r="J3" s="8" t="s">
        <v>40</v>
      </c>
      <c r="K3" s="8" t="s">
        <v>37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 t="s">
        <v>6</v>
      </c>
      <c r="C4" s="7">
        <v>66656.6</v>
      </c>
      <c r="D4" s="7">
        <v>71989.128</v>
      </c>
      <c r="E4" s="7">
        <v>68389.6716</v>
      </c>
      <c r="F4" s="7">
        <v>64970.18802</v>
      </c>
      <c r="G4" s="7">
        <v>61721.678619</v>
      </c>
      <c r="H4" s="1"/>
      <c r="I4" s="9" t="s">
        <v>8</v>
      </c>
      <c r="J4" s="10">
        <f t="array" ref="J4">XLOOKUP(I4,B2:B22,F2:F22)</f>
        <v>8456.94</v>
      </c>
      <c r="K4" s="10">
        <f t="array" ref="K4">XLOOKUP(I4,B2:B22,C2:C22)</f>
        <v>2329.696512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6" t="s">
        <v>9</v>
      </c>
      <c r="C5" s="7">
        <v>9912.7</v>
      </c>
      <c r="D5" s="7">
        <v>10705.716</v>
      </c>
      <c r="E5" s="7">
        <v>13917.430800000002</v>
      </c>
      <c r="F5" s="7">
        <v>11829.816180000002</v>
      </c>
      <c r="G5" s="7">
        <v>11120.027209200001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6" t="s">
        <v>11</v>
      </c>
      <c r="C6" s="7">
        <v>6546.8</v>
      </c>
      <c r="D6" s="7">
        <v>7070.544</v>
      </c>
      <c r="E6" s="7">
        <v>9191.7072</v>
      </c>
      <c r="F6" s="7">
        <v>7812.95112</v>
      </c>
      <c r="G6" s="7">
        <v>7344.174052799999</v>
      </c>
      <c r="H6" s="1"/>
      <c r="I6" s="4" t="s">
        <v>13</v>
      </c>
      <c r="J6" s="15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6" t="s">
        <v>14</v>
      </c>
      <c r="C7" s="7">
        <v>1885.6</v>
      </c>
      <c r="D7" s="7">
        <v>2036.4479999999999</v>
      </c>
      <c r="E7" s="7">
        <v>2647.3824</v>
      </c>
      <c r="F7" s="7">
        <v>2250.27504</v>
      </c>
      <c r="G7" s="7">
        <v>2115.2585375999997</v>
      </c>
      <c r="H7" s="1"/>
      <c r="I7" s="8" t="s">
        <v>0</v>
      </c>
      <c r="J7" s="8" t="s">
        <v>40</v>
      </c>
      <c r="K7" s="8" t="s">
        <v>37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 t="s">
        <v>16</v>
      </c>
      <c r="C8" s="7">
        <v>764.8</v>
      </c>
      <c r="D8" s="7">
        <v>825.984</v>
      </c>
      <c r="E8" s="7">
        <v>1073.7792000000002</v>
      </c>
      <c r="F8" s="7">
        <v>912.71232</v>
      </c>
      <c r="G8" s="7">
        <v>857.9495807999999</v>
      </c>
      <c r="H8" s="1"/>
      <c r="I8" s="9" t="s">
        <v>8</v>
      </c>
      <c r="J8" s="10">
        <f t="shared" ref="J8:K8" si="1">DGET(B2:G22, J7,I7:I8)</f>
        <v>8456.94</v>
      </c>
      <c r="K8" s="10">
        <f t="shared" si="1"/>
        <v>2329.696512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 t="s">
        <v>18</v>
      </c>
      <c r="C9" s="7">
        <v>986.5</v>
      </c>
      <c r="D9" s="7">
        <v>1065.42</v>
      </c>
      <c r="E9" s="7">
        <v>1385.046</v>
      </c>
      <c r="F9" s="7">
        <v>1177.2891</v>
      </c>
      <c r="G9" s="7">
        <v>1106.651754</v>
      </c>
      <c r="H9" s="1"/>
      <c r="I9" s="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6" t="s">
        <v>20</v>
      </c>
      <c r="C10" s="7">
        <v>1106.1</v>
      </c>
      <c r="D10" s="7">
        <v>1194.5880000000002</v>
      </c>
      <c r="E10" s="7">
        <v>1552.9644000000003</v>
      </c>
      <c r="F10" s="7">
        <v>1320.0197400000002</v>
      </c>
      <c r="G10" s="7">
        <v>1240.8185556</v>
      </c>
      <c r="H10" s="1"/>
      <c r="I10" s="11" t="s">
        <v>21</v>
      </c>
      <c r="J10" s="15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6" t="s">
        <v>22</v>
      </c>
      <c r="C11" s="7">
        <v>7830.5</v>
      </c>
      <c r="D11" s="7">
        <v>8456.94</v>
      </c>
      <c r="E11" s="7">
        <v>10994.022</v>
      </c>
      <c r="F11" s="7">
        <v>9344.9187</v>
      </c>
      <c r="G11" s="7">
        <v>8784.223578000001</v>
      </c>
      <c r="H11" s="1"/>
      <c r="I11" s="8" t="s">
        <v>0</v>
      </c>
      <c r="J11" s="8" t="s">
        <v>40</v>
      </c>
      <c r="K11" s="8" t="s">
        <v>37</v>
      </c>
      <c r="L11" s="12"/>
      <c r="M11" s="12"/>
      <c r="N11" s="12"/>
      <c r="O11" s="12"/>
      <c r="P11" s="12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6" t="s">
        <v>23</v>
      </c>
      <c r="C12" s="7">
        <v>12247.339104000002</v>
      </c>
      <c r="D12" s="7">
        <v>10410.238238400001</v>
      </c>
      <c r="E12" s="7">
        <v>986.5</v>
      </c>
      <c r="F12" s="7">
        <v>1065.42</v>
      </c>
      <c r="G12" s="7">
        <v>1385.046</v>
      </c>
      <c r="H12" s="1"/>
      <c r="I12" s="9" t="s">
        <v>8</v>
      </c>
      <c r="J12" s="10">
        <f t="array" ref="J12">INDEX(C3:G22, MATCH(I12,B3:B22,0), MATCH(J11,C2:G2,0))</f>
        <v>8456.94</v>
      </c>
      <c r="K12" s="10">
        <f t="array" ref="K12">INDEX(C3:G22, MATCH(I12,B3:B22, 0), MATCH(K11,C2:G2,0))</f>
        <v>2329.696512</v>
      </c>
      <c r="L12" s="12"/>
      <c r="M12" s="12"/>
      <c r="N12" s="12"/>
      <c r="O12" s="12"/>
      <c r="P12" s="12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 t="s">
        <v>25</v>
      </c>
      <c r="C13" s="7">
        <v>8088.702336</v>
      </c>
      <c r="D13" s="7">
        <v>6875.396985599999</v>
      </c>
      <c r="E13" s="7">
        <v>1106.1</v>
      </c>
      <c r="F13" s="7">
        <v>1194.5880000000002</v>
      </c>
      <c r="G13" s="7">
        <v>1552.9644000000003</v>
      </c>
      <c r="H13" s="1"/>
      <c r="I13" s="12"/>
      <c r="J13" s="12"/>
      <c r="K13" s="12"/>
      <c r="L13" s="12"/>
      <c r="M13" s="12"/>
      <c r="N13" s="12"/>
      <c r="O13" s="12"/>
      <c r="P13" s="12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6" t="s">
        <v>8</v>
      </c>
      <c r="C14" s="7">
        <v>2329.696512</v>
      </c>
      <c r="D14" s="7">
        <v>1980.2420352000001</v>
      </c>
      <c r="E14" s="7">
        <v>7830.5</v>
      </c>
      <c r="F14" s="7">
        <v>8456.94</v>
      </c>
      <c r="G14" s="7">
        <v>10994.022</v>
      </c>
      <c r="H14" s="1"/>
      <c r="I14" s="12"/>
      <c r="J14" s="12"/>
      <c r="K14" s="12"/>
      <c r="L14" s="12"/>
      <c r="M14" s="12"/>
      <c r="N14" s="12"/>
      <c r="O14" s="12"/>
      <c r="P14" s="12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6" t="s">
        <v>27</v>
      </c>
      <c r="C15" s="7">
        <v>944.925696</v>
      </c>
      <c r="D15" s="7">
        <v>803.1868416</v>
      </c>
      <c r="E15" s="7">
        <v>12247.339104000002</v>
      </c>
      <c r="F15" s="7">
        <v>10410.238238400001</v>
      </c>
      <c r="G15" s="7">
        <v>986.5</v>
      </c>
      <c r="H15" s="1"/>
      <c r="I15" s="12"/>
      <c r="J15" s="12"/>
      <c r="K15" s="12"/>
      <c r="L15" s="12"/>
      <c r="M15" s="12"/>
      <c r="N15" s="12"/>
      <c r="O15" s="12"/>
      <c r="P15" s="12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6" t="s">
        <v>29</v>
      </c>
      <c r="C16" s="7">
        <v>1218.84048</v>
      </c>
      <c r="D16" s="7">
        <v>1036.014408</v>
      </c>
      <c r="E16" s="7">
        <v>8088.702336</v>
      </c>
      <c r="F16" s="7">
        <v>6875.396985599999</v>
      </c>
      <c r="G16" s="7">
        <v>1106.1</v>
      </c>
      <c r="H16" s="1"/>
      <c r="I16" s="12"/>
      <c r="J16" s="12"/>
      <c r="K16" s="12"/>
      <c r="L16" s="12"/>
      <c r="M16" s="12"/>
      <c r="N16" s="12"/>
      <c r="O16" s="12"/>
      <c r="P16" s="12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6" t="s">
        <v>30</v>
      </c>
      <c r="C17" s="7">
        <v>1366.608672</v>
      </c>
      <c r="D17" s="7">
        <v>1161.6173712000002</v>
      </c>
      <c r="E17" s="7">
        <v>2329.696512</v>
      </c>
      <c r="F17" s="7">
        <v>1980.2420352000001</v>
      </c>
      <c r="G17" s="7">
        <v>7830.5</v>
      </c>
      <c r="H17" s="1"/>
      <c r="I17" s="12"/>
      <c r="J17" s="12"/>
      <c r="K17" s="12"/>
      <c r="L17" s="12"/>
      <c r="M17" s="12"/>
      <c r="N17" s="12"/>
      <c r="O17" s="12"/>
      <c r="P17" s="12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6" t="s">
        <v>32</v>
      </c>
      <c r="C18" s="7">
        <v>9674.739360000001</v>
      </c>
      <c r="D18" s="7">
        <v>8223.528456</v>
      </c>
      <c r="E18" s="7">
        <v>944.925696</v>
      </c>
      <c r="F18" s="7">
        <v>803.1868416</v>
      </c>
      <c r="G18" s="7">
        <v>12247.339104000002</v>
      </c>
      <c r="H18" s="1"/>
      <c r="I18" s="12"/>
      <c r="J18" s="12"/>
      <c r="K18" s="12"/>
      <c r="L18" s="12"/>
      <c r="M18" s="12"/>
      <c r="N18" s="12"/>
      <c r="O18" s="12"/>
      <c r="P18" s="12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6" t="s">
        <v>33</v>
      </c>
      <c r="C19" s="7">
        <v>868.1200000000001</v>
      </c>
      <c r="D19" s="7">
        <v>937.5696</v>
      </c>
      <c r="E19" s="7">
        <v>1218.84048</v>
      </c>
      <c r="F19" s="7">
        <v>1036.014408</v>
      </c>
      <c r="G19" s="7">
        <v>8088.702336</v>
      </c>
      <c r="H19" s="1"/>
      <c r="I19" s="12"/>
      <c r="J19" s="12"/>
      <c r="K19" s="12"/>
      <c r="L19" s="12"/>
      <c r="M19" s="12"/>
      <c r="N19" s="12"/>
      <c r="O19" s="12"/>
      <c r="P19" s="12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6" t="s">
        <v>34</v>
      </c>
      <c r="C20" s="7">
        <v>973.368</v>
      </c>
      <c r="D20" s="7">
        <v>1051.23744</v>
      </c>
      <c r="E20" s="7">
        <v>1366.608672</v>
      </c>
      <c r="F20" s="7">
        <v>1161.6173712000002</v>
      </c>
      <c r="G20" s="7">
        <v>2329.696512</v>
      </c>
      <c r="H20" s="1"/>
      <c r="I20" s="12"/>
      <c r="J20" s="12"/>
      <c r="K20" s="12"/>
      <c r="L20" s="12"/>
      <c r="M20" s="12"/>
      <c r="N20" s="12"/>
      <c r="O20" s="12"/>
      <c r="P20" s="12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6" t="s">
        <v>35</v>
      </c>
      <c r="C21" s="7">
        <v>6890.839999999999</v>
      </c>
      <c r="D21" s="7">
        <v>7442.107200000001</v>
      </c>
      <c r="E21" s="7">
        <v>9674.739360000001</v>
      </c>
      <c r="F21" s="7">
        <v>8223.528456</v>
      </c>
      <c r="G21" s="7">
        <v>944.925696</v>
      </c>
      <c r="H21" s="1"/>
      <c r="I21" s="12"/>
      <c r="J21" s="12"/>
      <c r="K21" s="12"/>
      <c r="L21" s="12"/>
      <c r="M21" s="12"/>
      <c r="N21" s="12"/>
      <c r="O21" s="12"/>
      <c r="P21" s="12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6" t="s">
        <v>36</v>
      </c>
      <c r="C22" s="7">
        <v>2049.9130080000004</v>
      </c>
      <c r="D22" s="7">
        <v>1742.4260568000002</v>
      </c>
      <c r="E22" s="7">
        <v>3494.5447679999997</v>
      </c>
      <c r="F22" s="7">
        <v>2970.3630528000003</v>
      </c>
      <c r="G22" s="7">
        <v>11745.75</v>
      </c>
      <c r="H22" s="1"/>
      <c r="I22" s="12"/>
      <c r="J22" s="12"/>
      <c r="K22" s="12"/>
      <c r="L22" s="12"/>
      <c r="M22" s="12"/>
      <c r="N22" s="12"/>
      <c r="O22" s="12"/>
      <c r="P22" s="12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2"/>
      <c r="J23" s="12"/>
      <c r="K23" s="12"/>
      <c r="L23" s="12"/>
      <c r="M23" s="12"/>
      <c r="N23" s="12"/>
      <c r="O23" s="12"/>
      <c r="P23" s="12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2"/>
      <c r="J24" s="12"/>
      <c r="K24" s="12"/>
      <c r="L24" s="12"/>
      <c r="M24" s="12"/>
      <c r="N24" s="12"/>
      <c r="O24" s="12"/>
      <c r="P24" s="12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2"/>
      <c r="J25" s="12"/>
      <c r="K25" s="12"/>
      <c r="L25" s="12"/>
      <c r="M25" s="12"/>
      <c r="N25" s="12"/>
      <c r="O25" s="12"/>
      <c r="P25" s="12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2"/>
      <c r="J26" s="12"/>
      <c r="K26" s="12"/>
      <c r="L26" s="12"/>
      <c r="M26" s="12"/>
      <c r="N26" s="12"/>
      <c r="O26" s="12"/>
      <c r="P26" s="12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2"/>
      <c r="J27" s="12"/>
      <c r="K27" s="12"/>
      <c r="L27" s="12"/>
      <c r="M27" s="12"/>
      <c r="N27" s="12"/>
      <c r="O27" s="12"/>
      <c r="P27" s="12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2"/>
      <c r="J28" s="12"/>
      <c r="K28" s="12"/>
      <c r="L28" s="12"/>
      <c r="M28" s="12"/>
      <c r="N28" s="12"/>
      <c r="O28" s="12"/>
      <c r="P28" s="12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2"/>
      <c r="J29" s="12"/>
      <c r="K29" s="12"/>
      <c r="L29" s="12"/>
      <c r="M29" s="12"/>
      <c r="N29" s="12"/>
      <c r="O29" s="12"/>
      <c r="P29" s="12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2"/>
      <c r="J30" s="12"/>
      <c r="K30" s="12"/>
      <c r="L30" s="12"/>
      <c r="M30" s="12"/>
      <c r="N30" s="12"/>
      <c r="O30" s="12"/>
      <c r="P30" s="12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2"/>
      <c r="J31" s="12"/>
      <c r="K31" s="12"/>
      <c r="L31" s="12"/>
      <c r="M31" s="12"/>
      <c r="N31" s="12"/>
      <c r="O31" s="12"/>
      <c r="P31" s="12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2"/>
      <c r="J32" s="12"/>
      <c r="K32" s="12"/>
      <c r="L32" s="12"/>
      <c r="M32" s="12"/>
      <c r="N32" s="12"/>
      <c r="O32" s="12"/>
      <c r="P32" s="12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2"/>
      <c r="J33" s="12"/>
      <c r="K33" s="12"/>
      <c r="L33" s="12"/>
      <c r="M33" s="12"/>
      <c r="N33" s="12"/>
      <c r="O33" s="12"/>
      <c r="P33" s="12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2"/>
      <c r="J34" s="12"/>
      <c r="K34" s="12"/>
      <c r="L34" s="12"/>
      <c r="M34" s="12"/>
      <c r="N34" s="12"/>
      <c r="O34" s="12"/>
      <c r="P34" s="12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2"/>
      <c r="J35" s="12"/>
      <c r="K35" s="12"/>
      <c r="L35" s="12"/>
      <c r="M35" s="12"/>
      <c r="N35" s="12"/>
      <c r="O35" s="12"/>
      <c r="P35" s="12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2"/>
      <c r="J36" s="12"/>
      <c r="K36" s="12"/>
      <c r="L36" s="12"/>
      <c r="M36" s="12"/>
      <c r="N36" s="12"/>
      <c r="O36" s="12"/>
      <c r="P36" s="12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I2:K2"/>
    <mergeCell ref="I6:K6"/>
    <mergeCell ref="I10:K10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18.14"/>
    <col customWidth="1" min="3" max="3" width="11.71"/>
    <col customWidth="1" min="4" max="4" width="10.86"/>
    <col customWidth="1" min="5" max="5" width="17.0"/>
    <col customWidth="1" min="6" max="6" width="10.86"/>
    <col customWidth="1" min="7" max="26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43</v>
      </c>
      <c r="C2" s="3" t="s">
        <v>2</v>
      </c>
      <c r="D2" s="1"/>
      <c r="E2" s="4" t="s">
        <v>42</v>
      </c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6" t="s">
        <v>44</v>
      </c>
      <c r="C3" s="7">
        <v>92799.0</v>
      </c>
      <c r="D3" s="1"/>
      <c r="E3" s="8" t="s">
        <v>43</v>
      </c>
      <c r="F3" s="8" t="s">
        <v>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6" t="s">
        <v>45</v>
      </c>
      <c r="C4" s="7">
        <v>666566.0</v>
      </c>
      <c r="D4" s="1"/>
      <c r="E4" s="9" t="s">
        <v>46</v>
      </c>
      <c r="F4" s="17">
        <f t="array" ref="F4">XLOOKUP(E4,B2:B18,C2:C18)</f>
        <v>11061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6" t="s">
        <v>47</v>
      </c>
      <c r="C5" s="7">
        <v>99127.0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6" t="s">
        <v>48</v>
      </c>
      <c r="C6" s="7">
        <v>65468.0</v>
      </c>
      <c r="D6" s="1"/>
      <c r="E6" s="4" t="s">
        <v>13</v>
      </c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6" t="s">
        <v>49</v>
      </c>
      <c r="C7" s="7">
        <v>18856.0</v>
      </c>
      <c r="D7" s="1"/>
      <c r="E7" s="8" t="s">
        <v>43</v>
      </c>
      <c r="F7" s="8" t="s">
        <v>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6" t="s">
        <v>50</v>
      </c>
      <c r="C8" s="7">
        <v>7648.0</v>
      </c>
      <c r="D8" s="1"/>
      <c r="E8" s="9" t="s">
        <v>46</v>
      </c>
      <c r="F8" s="17">
        <f>DGET(B2:C18,F7,E7:E8)</f>
        <v>11061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6" t="s">
        <v>51</v>
      </c>
      <c r="C9" s="7">
        <v>9865.0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6" t="s">
        <v>46</v>
      </c>
      <c r="C10" s="7">
        <v>11061.0</v>
      </c>
      <c r="D10" s="1"/>
      <c r="E10" s="11" t="s">
        <v>21</v>
      </c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6" t="s">
        <v>52</v>
      </c>
      <c r="C11" s="7">
        <v>78305.0</v>
      </c>
      <c r="D11" s="1"/>
      <c r="E11" s="8" t="s">
        <v>43</v>
      </c>
      <c r="F11" s="8" t="s">
        <v>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6" t="s">
        <v>53</v>
      </c>
      <c r="C12" s="7">
        <v>122473.39104000002</v>
      </c>
      <c r="D12" s="1"/>
      <c r="E12" s="18" t="s">
        <v>46</v>
      </c>
      <c r="F12" s="12">
        <f t="array" ref="F12">INDEX(C3:C18,MATCH(E12,B3:B18,0))</f>
        <v>11061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6" t="s">
        <v>54</v>
      </c>
      <c r="C13" s="7">
        <v>80887.02336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6" t="s">
        <v>55</v>
      </c>
      <c r="C14" s="7">
        <v>23296.96512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6" t="s">
        <v>56</v>
      </c>
      <c r="C15" s="7">
        <v>9449.25696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6" t="s">
        <v>57</v>
      </c>
      <c r="C16" s="7">
        <v>12188.4048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6" t="s">
        <v>58</v>
      </c>
      <c r="C17" s="7">
        <v>13666.086720000001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6" t="s">
        <v>59</v>
      </c>
      <c r="C18" s="7">
        <v>96747.39360000001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E2:F2"/>
    <mergeCell ref="E6:F6"/>
    <mergeCell ref="E10:F10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0.0"/>
    <col customWidth="1" min="3" max="7" width="8.71"/>
    <col customWidth="1" min="8" max="8" width="8.29"/>
    <col customWidth="1" min="9" max="16" width="10.86"/>
    <col customWidth="1" min="17" max="26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3" t="s">
        <v>0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1"/>
      <c r="I2" s="4" t="s">
        <v>21</v>
      </c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6" t="s">
        <v>4</v>
      </c>
      <c r="C3" s="7">
        <v>9279.9</v>
      </c>
      <c r="D3" s="7">
        <v>10022.292000000001</v>
      </c>
      <c r="E3" s="7">
        <v>13028.979600000002</v>
      </c>
      <c r="F3" s="7">
        <v>11074.632660000001</v>
      </c>
      <c r="G3" s="7">
        <v>10410.1547004</v>
      </c>
      <c r="H3" s="1"/>
      <c r="I3" s="8" t="s">
        <v>0</v>
      </c>
      <c r="J3" s="8" t="s">
        <v>40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 t="s">
        <v>6</v>
      </c>
      <c r="C4" s="7">
        <v>66656.6</v>
      </c>
      <c r="D4" s="7">
        <v>71989.128</v>
      </c>
      <c r="E4" s="7">
        <v>68389.6716</v>
      </c>
      <c r="F4" s="7">
        <v>64970.18802</v>
      </c>
      <c r="G4" s="7">
        <v>61721.678619</v>
      </c>
      <c r="H4" s="1"/>
      <c r="I4" s="9" t="s">
        <v>8</v>
      </c>
      <c r="J4" s="10">
        <f t="array" ref="J4">INDEX(C3:G22, MATCH(J10,B3:B22,0), MATCH(J11,C2:G2,0))</f>
        <v>8456.94</v>
      </c>
      <c r="K4" s="1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6" t="s">
        <v>9</v>
      </c>
      <c r="C5" s="7">
        <v>9912.7</v>
      </c>
      <c r="D5" s="7">
        <v>10705.716</v>
      </c>
      <c r="E5" s="7">
        <v>13917.430800000002</v>
      </c>
      <c r="F5" s="7">
        <v>11829.816180000002</v>
      </c>
      <c r="G5" s="7">
        <v>11120.027209200001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6" t="s">
        <v>11</v>
      </c>
      <c r="C6" s="7">
        <v>6546.8</v>
      </c>
      <c r="D6" s="7">
        <v>7070.544</v>
      </c>
      <c r="E6" s="7">
        <v>9191.7072</v>
      </c>
      <c r="F6" s="7">
        <v>7812.95112</v>
      </c>
      <c r="G6" s="7">
        <v>7344.174052799999</v>
      </c>
      <c r="H6" s="1"/>
      <c r="I6" s="4" t="s">
        <v>13</v>
      </c>
      <c r="J6" s="5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6" t="s">
        <v>14</v>
      </c>
      <c r="C7" s="7">
        <v>1885.6</v>
      </c>
      <c r="D7" s="7">
        <v>2036.4479999999999</v>
      </c>
      <c r="E7" s="7">
        <v>2647.3824</v>
      </c>
      <c r="F7" s="7">
        <v>2250.27504</v>
      </c>
      <c r="G7" s="7">
        <v>2115.2585375999997</v>
      </c>
      <c r="H7" s="1"/>
      <c r="I7" s="8" t="s">
        <v>0</v>
      </c>
      <c r="J7" s="8" t="s">
        <v>40</v>
      </c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 t="s">
        <v>16</v>
      </c>
      <c r="C8" s="7">
        <v>764.8</v>
      </c>
      <c r="D8" s="7">
        <v>825.984</v>
      </c>
      <c r="E8" s="7">
        <v>1073.7792000000002</v>
      </c>
      <c r="F8" s="7">
        <v>912.71232</v>
      </c>
      <c r="G8" s="7">
        <v>857.9495807999999</v>
      </c>
      <c r="H8" s="1"/>
      <c r="I8" s="9" t="s">
        <v>8</v>
      </c>
      <c r="J8" s="10">
        <f>DGET('Limit 2'!$B$2:$G$22,J7,I7:I8)</f>
        <v>8456.94</v>
      </c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 t="s">
        <v>18</v>
      </c>
      <c r="C9" s="7">
        <v>986.5</v>
      </c>
      <c r="D9" s="7">
        <v>1065.42</v>
      </c>
      <c r="E9" s="7">
        <v>1385.046</v>
      </c>
      <c r="F9" s="7">
        <v>1177.2891</v>
      </c>
      <c r="G9" s="7">
        <v>1106.651754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6" t="s">
        <v>20</v>
      </c>
      <c r="C10" s="7">
        <v>1106.1</v>
      </c>
      <c r="D10" s="7">
        <v>1194.5880000000002</v>
      </c>
      <c r="E10" s="7">
        <v>1552.9644000000003</v>
      </c>
      <c r="F10" s="7">
        <v>1320.0197400000002</v>
      </c>
      <c r="G10" s="7">
        <v>1240.8185556</v>
      </c>
      <c r="H10" s="1"/>
      <c r="I10" s="19" t="s">
        <v>60</v>
      </c>
      <c r="J10" s="9" t="s">
        <v>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6" t="s">
        <v>22</v>
      </c>
      <c r="C11" s="7">
        <v>7830.5</v>
      </c>
      <c r="D11" s="7">
        <v>8456.94</v>
      </c>
      <c r="E11" s="7">
        <v>10994.022</v>
      </c>
      <c r="F11" s="7">
        <v>9344.9187</v>
      </c>
      <c r="G11" s="7">
        <v>8784.223578000001</v>
      </c>
      <c r="H11" s="1"/>
      <c r="I11" s="19" t="s">
        <v>61</v>
      </c>
      <c r="J11" s="9" t="s">
        <v>40</v>
      </c>
      <c r="K11" s="12"/>
      <c r="L11" s="12"/>
      <c r="M11" s="12"/>
      <c r="N11" s="12"/>
      <c r="O11" s="12"/>
      <c r="P11" s="12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6" t="s">
        <v>23</v>
      </c>
      <c r="C12" s="7">
        <v>12247.339104000002</v>
      </c>
      <c r="D12" s="7">
        <v>10410.238238400001</v>
      </c>
      <c r="E12" s="7">
        <v>986.5</v>
      </c>
      <c r="F12" s="7">
        <v>1065.42</v>
      </c>
      <c r="G12" s="7">
        <v>1385.046</v>
      </c>
      <c r="H12" s="1"/>
      <c r="I12" s="19" t="s">
        <v>62</v>
      </c>
      <c r="J12" s="20" t="str">
        <f>DGET(B2:G22,J11,I10:J10)</f>
        <v>#VALUE!</v>
      </c>
      <c r="K12" s="12"/>
      <c r="L12" s="12"/>
      <c r="M12" s="12"/>
      <c r="N12" s="12"/>
      <c r="O12" s="12"/>
      <c r="P12" s="12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 t="s">
        <v>25</v>
      </c>
      <c r="C13" s="7">
        <v>8088.702336</v>
      </c>
      <c r="D13" s="7">
        <v>6875.396985599999</v>
      </c>
      <c r="E13" s="7">
        <v>1106.1</v>
      </c>
      <c r="F13" s="7">
        <v>1194.5880000000002</v>
      </c>
      <c r="G13" s="7">
        <v>1552.9644000000003</v>
      </c>
      <c r="H13" s="1"/>
      <c r="I13" s="12"/>
      <c r="J13" s="12"/>
      <c r="K13" s="12"/>
      <c r="L13" s="12"/>
      <c r="M13" s="12"/>
      <c r="N13" s="12"/>
      <c r="O13" s="12"/>
      <c r="P13" s="12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6" t="s">
        <v>8</v>
      </c>
      <c r="C14" s="7">
        <v>2329.696512</v>
      </c>
      <c r="D14" s="7">
        <v>1980.2420352000001</v>
      </c>
      <c r="E14" s="7">
        <v>7830.5</v>
      </c>
      <c r="F14" s="7">
        <v>8456.94</v>
      </c>
      <c r="G14" s="7">
        <v>10994.022</v>
      </c>
      <c r="H14" s="1"/>
      <c r="I14" s="12"/>
      <c r="J14" s="12"/>
      <c r="K14" s="12"/>
      <c r="L14" s="12"/>
      <c r="M14" s="12"/>
      <c r="N14" s="12"/>
      <c r="O14" s="12"/>
      <c r="P14" s="12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6" t="s">
        <v>27</v>
      </c>
      <c r="C15" s="7">
        <v>944.925696</v>
      </c>
      <c r="D15" s="7">
        <v>803.1868416</v>
      </c>
      <c r="E15" s="7">
        <v>12247.339104000002</v>
      </c>
      <c r="F15" s="7">
        <v>10410.238238400001</v>
      </c>
      <c r="G15" s="7">
        <v>986.5</v>
      </c>
      <c r="H15" s="1"/>
      <c r="I15" s="12"/>
      <c r="J15" s="12"/>
      <c r="K15" s="12"/>
      <c r="L15" s="12"/>
      <c r="M15" s="12"/>
      <c r="N15" s="12"/>
      <c r="O15" s="12"/>
      <c r="P15" s="12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6" t="s">
        <v>29</v>
      </c>
      <c r="C16" s="7">
        <v>1218.84048</v>
      </c>
      <c r="D16" s="7">
        <v>1036.014408</v>
      </c>
      <c r="E16" s="7">
        <v>8088.702336</v>
      </c>
      <c r="F16" s="7">
        <v>6875.396985599999</v>
      </c>
      <c r="G16" s="7">
        <v>1106.1</v>
      </c>
      <c r="H16" s="1"/>
      <c r="I16" s="12"/>
      <c r="J16" s="12"/>
      <c r="K16" s="12"/>
      <c r="L16" s="12"/>
      <c r="M16" s="12"/>
      <c r="N16" s="12"/>
      <c r="O16" s="12"/>
      <c r="P16" s="12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6" t="s">
        <v>30</v>
      </c>
      <c r="C17" s="7">
        <v>1366.608672</v>
      </c>
      <c r="D17" s="7">
        <v>1161.6173712000002</v>
      </c>
      <c r="E17" s="7">
        <v>2329.696512</v>
      </c>
      <c r="F17" s="7">
        <v>1980.2420352000001</v>
      </c>
      <c r="G17" s="7">
        <v>7830.5</v>
      </c>
      <c r="H17" s="1"/>
      <c r="I17" s="12"/>
      <c r="J17" s="12"/>
      <c r="K17" s="12"/>
      <c r="L17" s="12"/>
      <c r="M17" s="12"/>
      <c r="N17" s="12"/>
      <c r="O17" s="12"/>
      <c r="P17" s="12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6" t="s">
        <v>32</v>
      </c>
      <c r="C18" s="7">
        <v>9674.739360000001</v>
      </c>
      <c r="D18" s="7">
        <v>8223.528456</v>
      </c>
      <c r="E18" s="7">
        <v>944.925696</v>
      </c>
      <c r="F18" s="7">
        <v>803.1868416</v>
      </c>
      <c r="G18" s="7">
        <v>12247.339104000002</v>
      </c>
      <c r="H18" s="1"/>
      <c r="I18" s="12"/>
      <c r="J18" s="12"/>
      <c r="K18" s="12"/>
      <c r="L18" s="12"/>
      <c r="M18" s="12"/>
      <c r="N18" s="12"/>
      <c r="O18" s="12"/>
      <c r="P18" s="12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6" t="s">
        <v>33</v>
      </c>
      <c r="C19" s="7">
        <v>868.1200000000001</v>
      </c>
      <c r="D19" s="7">
        <v>937.5696</v>
      </c>
      <c r="E19" s="7">
        <v>1218.84048</v>
      </c>
      <c r="F19" s="7">
        <v>1036.014408</v>
      </c>
      <c r="G19" s="7">
        <v>8088.702336</v>
      </c>
      <c r="H19" s="1"/>
      <c r="I19" s="12"/>
      <c r="J19" s="12"/>
      <c r="K19" s="12"/>
      <c r="L19" s="12"/>
      <c r="M19" s="12"/>
      <c r="N19" s="12"/>
      <c r="O19" s="12"/>
      <c r="P19" s="12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6" t="s">
        <v>34</v>
      </c>
      <c r="C20" s="7">
        <v>973.368</v>
      </c>
      <c r="D20" s="7">
        <v>1051.23744</v>
      </c>
      <c r="E20" s="7">
        <v>1366.608672</v>
      </c>
      <c r="F20" s="7">
        <v>1161.6173712000002</v>
      </c>
      <c r="G20" s="7">
        <v>2329.696512</v>
      </c>
      <c r="H20" s="1"/>
      <c r="I20" s="12"/>
      <c r="J20" s="12"/>
      <c r="K20" s="12"/>
      <c r="L20" s="12"/>
      <c r="M20" s="12"/>
      <c r="N20" s="12"/>
      <c r="O20" s="12"/>
      <c r="P20" s="12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6" t="s">
        <v>35</v>
      </c>
      <c r="C21" s="7">
        <v>6890.839999999999</v>
      </c>
      <c r="D21" s="7">
        <v>7442.107200000001</v>
      </c>
      <c r="E21" s="7">
        <v>9674.739360000001</v>
      </c>
      <c r="F21" s="7">
        <v>8223.528456</v>
      </c>
      <c r="G21" s="7">
        <v>944.925696</v>
      </c>
      <c r="H21" s="1"/>
      <c r="I21" s="12"/>
      <c r="J21" s="12"/>
      <c r="K21" s="12"/>
      <c r="L21" s="12"/>
      <c r="M21" s="12"/>
      <c r="N21" s="12"/>
      <c r="O21" s="12"/>
      <c r="P21" s="12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6" t="s">
        <v>36</v>
      </c>
      <c r="C22" s="7">
        <v>2049.9130080000004</v>
      </c>
      <c r="D22" s="7">
        <v>1742.4260568000002</v>
      </c>
      <c r="E22" s="7">
        <v>3494.5447679999997</v>
      </c>
      <c r="F22" s="7">
        <v>2970.3630528000003</v>
      </c>
      <c r="G22" s="7">
        <v>11745.75</v>
      </c>
      <c r="H22" s="1"/>
      <c r="I22" s="12"/>
      <c r="J22" s="12"/>
      <c r="K22" s="12"/>
      <c r="L22" s="12"/>
      <c r="M22" s="12"/>
      <c r="N22" s="12"/>
      <c r="O22" s="12"/>
      <c r="P22" s="12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2"/>
      <c r="J23" s="12"/>
      <c r="K23" s="12"/>
      <c r="L23" s="12"/>
      <c r="M23" s="12"/>
      <c r="N23" s="12"/>
      <c r="O23" s="12"/>
      <c r="P23" s="12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2"/>
      <c r="J24" s="12"/>
      <c r="K24" s="12"/>
      <c r="L24" s="12"/>
      <c r="M24" s="12"/>
      <c r="N24" s="12"/>
      <c r="O24" s="12"/>
      <c r="P24" s="12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2"/>
      <c r="J25" s="12"/>
      <c r="K25" s="12"/>
      <c r="L25" s="12"/>
      <c r="M25" s="12"/>
      <c r="N25" s="12"/>
      <c r="O25" s="12"/>
      <c r="P25" s="12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2"/>
      <c r="J26" s="12"/>
      <c r="K26" s="12"/>
      <c r="L26" s="12"/>
      <c r="M26" s="12"/>
      <c r="N26" s="12"/>
      <c r="O26" s="12"/>
      <c r="P26" s="12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2"/>
      <c r="J27" s="12"/>
      <c r="K27" s="12"/>
      <c r="L27" s="12"/>
      <c r="M27" s="12"/>
      <c r="N27" s="12"/>
      <c r="O27" s="12"/>
      <c r="P27" s="12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2"/>
      <c r="J28" s="12"/>
      <c r="K28" s="12"/>
      <c r="L28" s="12"/>
      <c r="M28" s="12"/>
      <c r="N28" s="12"/>
      <c r="O28" s="12"/>
      <c r="P28" s="12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2"/>
      <c r="J29" s="12"/>
      <c r="K29" s="12"/>
      <c r="L29" s="12"/>
      <c r="M29" s="12"/>
      <c r="N29" s="12"/>
      <c r="O29" s="12"/>
      <c r="P29" s="12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2"/>
      <c r="J30" s="12"/>
      <c r="K30" s="12"/>
      <c r="L30" s="12"/>
      <c r="M30" s="12"/>
      <c r="N30" s="12"/>
      <c r="O30" s="12"/>
      <c r="P30" s="12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2"/>
      <c r="J31" s="12"/>
      <c r="K31" s="12"/>
      <c r="L31" s="12"/>
      <c r="M31" s="12"/>
      <c r="N31" s="12"/>
      <c r="O31" s="12"/>
      <c r="P31" s="12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2"/>
      <c r="J32" s="12"/>
      <c r="K32" s="12"/>
      <c r="L32" s="12"/>
      <c r="M32" s="12"/>
      <c r="N32" s="12"/>
      <c r="O32" s="12"/>
      <c r="P32" s="12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2"/>
      <c r="J33" s="12"/>
      <c r="K33" s="12"/>
      <c r="L33" s="12"/>
      <c r="M33" s="12"/>
      <c r="N33" s="12"/>
      <c r="O33" s="12"/>
      <c r="P33" s="12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2"/>
      <c r="J34" s="12"/>
      <c r="K34" s="12"/>
      <c r="L34" s="12"/>
      <c r="M34" s="12"/>
      <c r="N34" s="12"/>
      <c r="O34" s="12"/>
      <c r="P34" s="12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2"/>
      <c r="J35" s="12"/>
      <c r="K35" s="12"/>
      <c r="L35" s="12"/>
      <c r="M35" s="12"/>
      <c r="N35" s="12"/>
      <c r="O35" s="12"/>
      <c r="P35" s="12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2"/>
      <c r="J36" s="12"/>
      <c r="K36" s="12"/>
      <c r="L36" s="12"/>
      <c r="M36" s="12"/>
      <c r="N36" s="12"/>
      <c r="O36" s="12"/>
      <c r="P36" s="12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I2:J2"/>
    <mergeCell ref="I6:J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0.0"/>
    <col customWidth="1" min="3" max="7" width="8.71"/>
    <col customWidth="1" min="8" max="8" width="8.29"/>
    <col customWidth="1" min="9" max="16" width="10.86"/>
    <col customWidth="1" min="17" max="26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3" t="s">
        <v>0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1"/>
      <c r="I2" s="4" t="s">
        <v>42</v>
      </c>
      <c r="J2" s="15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6" t="s">
        <v>4</v>
      </c>
      <c r="C3" s="7">
        <v>9279.9</v>
      </c>
      <c r="D3" s="7">
        <v>10022.292000000001</v>
      </c>
      <c r="E3" s="7">
        <v>13028.979600000002</v>
      </c>
      <c r="F3" s="7">
        <v>11074.632660000001</v>
      </c>
      <c r="G3" s="7">
        <v>10410.1547004</v>
      </c>
      <c r="H3" s="1"/>
      <c r="I3" s="8" t="s">
        <v>0</v>
      </c>
      <c r="J3" s="8" t="s">
        <v>40</v>
      </c>
      <c r="K3" s="8" t="s">
        <v>37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 t="s">
        <v>6</v>
      </c>
      <c r="C4" s="7">
        <v>66656.6</v>
      </c>
      <c r="D4" s="7">
        <v>71989.128</v>
      </c>
      <c r="E4" s="7">
        <v>68389.6716</v>
      </c>
      <c r="F4" s="7">
        <v>64970.18802</v>
      </c>
      <c r="G4" s="7">
        <v>61721.678619</v>
      </c>
      <c r="H4" s="1"/>
      <c r="I4" s="9" t="s">
        <v>8</v>
      </c>
      <c r="J4" s="10">
        <f t="array" ref="J4">XLOOKUP(I4,'Limit 3'!$B$2:$B$22,'Limit 3'!$F$2:$F$22)</f>
        <v>8456.94</v>
      </c>
      <c r="K4" s="10">
        <f t="array" ref="K4">XLOOKUP(I4,'Limit 3'!$B$2:$B$22,'Limit 3'!$C$2:$C$22)</f>
        <v>2329.696512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6" t="s">
        <v>9</v>
      </c>
      <c r="C5" s="7">
        <v>9912.7</v>
      </c>
      <c r="D5" s="7">
        <v>10705.716</v>
      </c>
      <c r="E5" s="7">
        <v>13917.430800000002</v>
      </c>
      <c r="F5" s="7">
        <v>11829.816180000002</v>
      </c>
      <c r="G5" s="7">
        <v>11120.027209200001</v>
      </c>
      <c r="H5" s="1"/>
      <c r="I5" s="9" t="s">
        <v>4</v>
      </c>
      <c r="J5" s="10">
        <f t="array" ref="J5">XLOOKUP(I5,'Limit 3'!$B$2:$B$22,'Limit 3'!$F$2:$F$22)</f>
        <v>11074.63266</v>
      </c>
      <c r="K5" s="10">
        <f t="array" ref="K5">XLOOKUP(I5,'Limit 3'!$B$2:$B$22,'Limit 3'!$C$2:$C$22)</f>
        <v>9279.9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6" t="s">
        <v>11</v>
      </c>
      <c r="C6" s="7">
        <v>6546.8</v>
      </c>
      <c r="D6" s="7">
        <v>7070.544</v>
      </c>
      <c r="E6" s="7">
        <v>9191.7072</v>
      </c>
      <c r="F6" s="7">
        <v>7812.95112</v>
      </c>
      <c r="G6" s="7">
        <v>7344.174052799999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6" t="s">
        <v>14</v>
      </c>
      <c r="C7" s="7">
        <v>1885.6</v>
      </c>
      <c r="D7" s="7">
        <v>2036.4479999999999</v>
      </c>
      <c r="E7" s="7">
        <v>2647.3824</v>
      </c>
      <c r="F7" s="7">
        <v>2250.27504</v>
      </c>
      <c r="G7" s="7">
        <v>2115.2585375999997</v>
      </c>
      <c r="H7" s="1"/>
      <c r="I7" s="4" t="s">
        <v>13</v>
      </c>
      <c r="J7" s="15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 t="s">
        <v>16</v>
      </c>
      <c r="C8" s="7">
        <v>764.8</v>
      </c>
      <c r="D8" s="7">
        <v>825.984</v>
      </c>
      <c r="E8" s="7">
        <v>1073.7792000000002</v>
      </c>
      <c r="F8" s="7">
        <v>912.71232</v>
      </c>
      <c r="G8" s="7">
        <v>857.9495807999999</v>
      </c>
      <c r="H8" s="1"/>
      <c r="I8" s="8" t="s">
        <v>0</v>
      </c>
      <c r="J8" s="8" t="s">
        <v>40</v>
      </c>
      <c r="K8" s="8" t="s">
        <v>37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 t="s">
        <v>18</v>
      </c>
      <c r="C9" s="7">
        <v>986.5</v>
      </c>
      <c r="D9" s="7">
        <v>1065.42</v>
      </c>
      <c r="E9" s="7">
        <v>1385.046</v>
      </c>
      <c r="F9" s="7">
        <v>1177.2891</v>
      </c>
      <c r="G9" s="7">
        <v>1106.651754</v>
      </c>
      <c r="H9" s="1"/>
      <c r="I9" s="9" t="s">
        <v>8</v>
      </c>
      <c r="J9" s="10">
        <f>DGET('Limit 3'!$B$2:$G$22,J8,$I$8:$I$9)</f>
        <v>8456.94</v>
      </c>
      <c r="K9" s="10">
        <f>DGET('Limit 3'!$B$2:$G$22,K8,$I$8:$I$9)</f>
        <v>2329.696512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6" t="s">
        <v>20</v>
      </c>
      <c r="C10" s="7">
        <v>1106.1</v>
      </c>
      <c r="D10" s="7">
        <v>1194.5880000000002</v>
      </c>
      <c r="E10" s="7">
        <v>1552.9644000000003</v>
      </c>
      <c r="F10" s="7">
        <v>1320.0197400000002</v>
      </c>
      <c r="G10" s="7">
        <v>1240.8185556</v>
      </c>
      <c r="H10" s="1"/>
      <c r="I10" s="9" t="s">
        <v>4</v>
      </c>
      <c r="J10" s="10" t="str">
        <f>DGET(B2:G22, J8,I8:I10)</f>
        <v>#NUM!</v>
      </c>
      <c r="K10" s="10" t="str">
        <f>DGET('Limit 3'!$B$2:$G$22,K9,$I$8:$I$9)</f>
        <v>#VALUE!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6" t="s">
        <v>22</v>
      </c>
      <c r="C11" s="7">
        <v>7830.5</v>
      </c>
      <c r="D11" s="7">
        <v>8456.94</v>
      </c>
      <c r="E11" s="7">
        <v>10994.022</v>
      </c>
      <c r="F11" s="7">
        <v>9344.9187</v>
      </c>
      <c r="G11" s="7">
        <v>8784.223578000001</v>
      </c>
      <c r="H11" s="1"/>
      <c r="I11" s="12"/>
      <c r="J11" s="12"/>
      <c r="K11" s="12"/>
      <c r="L11" s="12"/>
      <c r="M11" s="12"/>
      <c r="N11" s="12"/>
      <c r="O11" s="12"/>
      <c r="P11" s="12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6" t="s">
        <v>23</v>
      </c>
      <c r="C12" s="7">
        <v>12247.339104000002</v>
      </c>
      <c r="D12" s="7">
        <v>10410.238238400001</v>
      </c>
      <c r="E12" s="7">
        <v>986.5</v>
      </c>
      <c r="F12" s="7">
        <v>1065.42</v>
      </c>
      <c r="G12" s="7">
        <v>1385.046</v>
      </c>
      <c r="H12" s="1"/>
      <c r="I12" s="12"/>
      <c r="J12" s="12"/>
      <c r="K12" s="12"/>
      <c r="L12" s="12"/>
      <c r="M12" s="12"/>
      <c r="N12" s="12"/>
      <c r="O12" s="12"/>
      <c r="P12" s="12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 t="s">
        <v>25</v>
      </c>
      <c r="C13" s="7">
        <v>8088.702336</v>
      </c>
      <c r="D13" s="7">
        <v>6875.396985599999</v>
      </c>
      <c r="E13" s="7">
        <v>1106.1</v>
      </c>
      <c r="F13" s="7">
        <v>1194.5880000000002</v>
      </c>
      <c r="G13" s="7">
        <v>1552.9644000000003</v>
      </c>
      <c r="H13" s="1"/>
      <c r="I13" s="12"/>
      <c r="J13" s="12"/>
      <c r="K13" s="12"/>
      <c r="L13" s="12"/>
      <c r="M13" s="12"/>
      <c r="N13" s="12"/>
      <c r="O13" s="12"/>
      <c r="P13" s="12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6" t="s">
        <v>8</v>
      </c>
      <c r="C14" s="7">
        <v>2329.696512</v>
      </c>
      <c r="D14" s="7">
        <v>1980.2420352000001</v>
      </c>
      <c r="E14" s="7">
        <v>7830.5</v>
      </c>
      <c r="F14" s="7">
        <v>8456.94</v>
      </c>
      <c r="G14" s="7">
        <v>10994.022</v>
      </c>
      <c r="H14" s="1"/>
      <c r="I14" s="12"/>
      <c r="J14" s="12"/>
      <c r="K14" s="12"/>
      <c r="L14" s="12"/>
      <c r="M14" s="12"/>
      <c r="N14" s="12"/>
      <c r="O14" s="12"/>
      <c r="P14" s="12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6" t="s">
        <v>27</v>
      </c>
      <c r="C15" s="7">
        <v>944.925696</v>
      </c>
      <c r="D15" s="7">
        <v>803.1868416</v>
      </c>
      <c r="E15" s="7">
        <v>12247.339104000002</v>
      </c>
      <c r="F15" s="7">
        <v>10410.238238400001</v>
      </c>
      <c r="G15" s="7">
        <v>986.5</v>
      </c>
      <c r="H15" s="1"/>
      <c r="I15" s="12"/>
      <c r="J15" s="12"/>
      <c r="K15" s="12"/>
      <c r="L15" s="12"/>
      <c r="M15" s="12"/>
      <c r="N15" s="12"/>
      <c r="O15" s="12"/>
      <c r="P15" s="12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6" t="s">
        <v>29</v>
      </c>
      <c r="C16" s="7">
        <v>1218.84048</v>
      </c>
      <c r="D16" s="7">
        <v>1036.014408</v>
      </c>
      <c r="E16" s="7">
        <v>8088.702336</v>
      </c>
      <c r="F16" s="7">
        <v>6875.396985599999</v>
      </c>
      <c r="G16" s="7">
        <v>1106.1</v>
      </c>
      <c r="H16" s="1"/>
      <c r="I16" s="12"/>
      <c r="J16" s="12"/>
      <c r="K16" s="12"/>
      <c r="L16" s="12"/>
      <c r="M16" s="12"/>
      <c r="N16" s="12"/>
      <c r="O16" s="12"/>
      <c r="P16" s="12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6" t="s">
        <v>30</v>
      </c>
      <c r="C17" s="7">
        <v>1366.608672</v>
      </c>
      <c r="D17" s="7">
        <v>1161.6173712000002</v>
      </c>
      <c r="E17" s="7">
        <v>2329.696512</v>
      </c>
      <c r="F17" s="7">
        <v>1980.2420352000001</v>
      </c>
      <c r="G17" s="7">
        <v>7830.5</v>
      </c>
      <c r="H17" s="1"/>
      <c r="I17" s="12"/>
      <c r="J17" s="12"/>
      <c r="K17" s="12"/>
      <c r="L17" s="12"/>
      <c r="M17" s="12"/>
      <c r="N17" s="12"/>
      <c r="O17" s="12"/>
      <c r="P17" s="12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6" t="s">
        <v>32</v>
      </c>
      <c r="C18" s="7">
        <v>9674.739360000001</v>
      </c>
      <c r="D18" s="7">
        <v>8223.528456</v>
      </c>
      <c r="E18" s="7">
        <v>944.925696</v>
      </c>
      <c r="F18" s="7">
        <v>803.1868416</v>
      </c>
      <c r="G18" s="7">
        <v>12247.339104000002</v>
      </c>
      <c r="H18" s="1"/>
      <c r="I18" s="12"/>
      <c r="J18" s="12"/>
      <c r="K18" s="12"/>
      <c r="L18" s="12"/>
      <c r="M18" s="12"/>
      <c r="N18" s="12"/>
      <c r="O18" s="12"/>
      <c r="P18" s="12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6" t="s">
        <v>33</v>
      </c>
      <c r="C19" s="7">
        <v>868.1200000000001</v>
      </c>
      <c r="D19" s="7">
        <v>937.5696</v>
      </c>
      <c r="E19" s="7">
        <v>1218.84048</v>
      </c>
      <c r="F19" s="7">
        <v>1036.014408</v>
      </c>
      <c r="G19" s="7">
        <v>8088.702336</v>
      </c>
      <c r="H19" s="1"/>
      <c r="I19" s="12"/>
      <c r="J19" s="12"/>
      <c r="K19" s="12"/>
      <c r="L19" s="12"/>
      <c r="M19" s="12"/>
      <c r="N19" s="12"/>
      <c r="O19" s="12"/>
      <c r="P19" s="12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6" t="s">
        <v>34</v>
      </c>
      <c r="C20" s="7">
        <v>973.368</v>
      </c>
      <c r="D20" s="7">
        <v>1051.23744</v>
      </c>
      <c r="E20" s="7">
        <v>1366.608672</v>
      </c>
      <c r="F20" s="7">
        <v>1161.6173712000002</v>
      </c>
      <c r="G20" s="7">
        <v>2329.696512</v>
      </c>
      <c r="H20" s="1"/>
      <c r="I20" s="12"/>
      <c r="J20" s="12"/>
      <c r="K20" s="12"/>
      <c r="L20" s="12"/>
      <c r="M20" s="12"/>
      <c r="N20" s="12"/>
      <c r="O20" s="12"/>
      <c r="P20" s="12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6" t="s">
        <v>35</v>
      </c>
      <c r="C21" s="7">
        <v>6890.839999999999</v>
      </c>
      <c r="D21" s="7">
        <v>7442.107200000001</v>
      </c>
      <c r="E21" s="7">
        <v>9674.739360000001</v>
      </c>
      <c r="F21" s="7">
        <v>8223.528456</v>
      </c>
      <c r="G21" s="7">
        <v>944.925696</v>
      </c>
      <c r="H21" s="1"/>
      <c r="I21" s="12"/>
      <c r="J21" s="12"/>
      <c r="K21" s="12"/>
      <c r="L21" s="12"/>
      <c r="M21" s="12"/>
      <c r="N21" s="12"/>
      <c r="O21" s="12"/>
      <c r="P21" s="12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6" t="s">
        <v>36</v>
      </c>
      <c r="C22" s="7">
        <v>2049.9130080000004</v>
      </c>
      <c r="D22" s="7">
        <v>1742.4260568000002</v>
      </c>
      <c r="E22" s="7">
        <v>3494.5447679999997</v>
      </c>
      <c r="F22" s="7">
        <v>2970.3630528000003</v>
      </c>
      <c r="G22" s="7">
        <v>11745.75</v>
      </c>
      <c r="H22" s="1"/>
      <c r="I22" s="12"/>
      <c r="J22" s="12"/>
      <c r="K22" s="12"/>
      <c r="L22" s="12"/>
      <c r="M22" s="12"/>
      <c r="N22" s="12"/>
      <c r="O22" s="12"/>
      <c r="P22" s="12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2"/>
      <c r="J23" s="12"/>
      <c r="K23" s="12"/>
      <c r="L23" s="12"/>
      <c r="M23" s="12"/>
      <c r="N23" s="12"/>
      <c r="O23" s="12"/>
      <c r="P23" s="12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2"/>
      <c r="J24" s="12"/>
      <c r="K24" s="12"/>
      <c r="L24" s="12"/>
      <c r="M24" s="12"/>
      <c r="N24" s="12"/>
      <c r="O24" s="12"/>
      <c r="P24" s="12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2"/>
      <c r="J25" s="12"/>
      <c r="K25" s="12"/>
      <c r="L25" s="12"/>
      <c r="M25" s="12"/>
      <c r="N25" s="12"/>
      <c r="O25" s="12"/>
      <c r="P25" s="12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2"/>
      <c r="J26" s="12"/>
      <c r="K26" s="12"/>
      <c r="L26" s="12"/>
      <c r="M26" s="12"/>
      <c r="N26" s="12"/>
      <c r="O26" s="12"/>
      <c r="P26" s="12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2"/>
      <c r="J27" s="12"/>
      <c r="K27" s="12"/>
      <c r="L27" s="12"/>
      <c r="M27" s="12"/>
      <c r="N27" s="12"/>
      <c r="O27" s="12"/>
      <c r="P27" s="12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2"/>
      <c r="J28" s="12"/>
      <c r="K28" s="12"/>
      <c r="L28" s="12"/>
      <c r="M28" s="12"/>
      <c r="N28" s="12"/>
      <c r="O28" s="12"/>
      <c r="P28" s="12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2"/>
      <c r="J29" s="12"/>
      <c r="K29" s="12"/>
      <c r="L29" s="12"/>
      <c r="M29" s="12"/>
      <c r="N29" s="12"/>
      <c r="O29" s="12"/>
      <c r="P29" s="12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2"/>
      <c r="J30" s="12"/>
      <c r="K30" s="12"/>
      <c r="L30" s="12"/>
      <c r="M30" s="12"/>
      <c r="N30" s="12"/>
      <c r="O30" s="12"/>
      <c r="P30" s="12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2"/>
      <c r="J31" s="12"/>
      <c r="K31" s="12"/>
      <c r="L31" s="12"/>
      <c r="M31" s="12"/>
      <c r="N31" s="12"/>
      <c r="O31" s="12"/>
      <c r="P31" s="12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2"/>
      <c r="J32" s="12"/>
      <c r="K32" s="12"/>
      <c r="L32" s="12"/>
      <c r="M32" s="12"/>
      <c r="N32" s="12"/>
      <c r="O32" s="12"/>
      <c r="P32" s="12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2"/>
      <c r="J33" s="12"/>
      <c r="K33" s="12"/>
      <c r="L33" s="12"/>
      <c r="M33" s="12"/>
      <c r="N33" s="12"/>
      <c r="O33" s="12"/>
      <c r="P33" s="12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2"/>
      <c r="J34" s="12"/>
      <c r="K34" s="12"/>
      <c r="L34" s="12"/>
      <c r="M34" s="12"/>
      <c r="N34" s="12"/>
      <c r="O34" s="12"/>
      <c r="P34" s="12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2"/>
      <c r="J35" s="12"/>
      <c r="K35" s="12"/>
      <c r="L35" s="12"/>
      <c r="M35" s="12"/>
      <c r="N35" s="12"/>
      <c r="O35" s="12"/>
      <c r="P35" s="12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2"/>
      <c r="J36" s="12"/>
      <c r="K36" s="12"/>
      <c r="L36" s="12"/>
      <c r="M36" s="12"/>
      <c r="N36" s="12"/>
      <c r="O36" s="12"/>
      <c r="P36" s="12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I2:K2"/>
    <mergeCell ref="I7:K7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