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Vlookup" sheetId="2" r:id="rId5"/>
    <sheet state="visible" name="Hlookup" sheetId="3" r:id="rId6"/>
    <sheet state="visible" name="Xlookup" sheetId="4" r:id="rId7"/>
    <sheet state="visible" name="Xlookup 2" sheetId="5" r:id="rId8"/>
    <sheet state="visible" name="Xlookup 3" sheetId="6" r:id="rId9"/>
    <sheet state="visible" name="Xlookup 4" sheetId="7" r:id="rId10"/>
    <sheet state="visible" name="Xlookup 5" sheetId="8" r:id="rId11"/>
    <sheet state="visible" name="SumFilter" sheetId="9" r:id="rId12"/>
  </sheets>
  <definedNames/>
  <calcPr/>
</workbook>
</file>

<file path=xl/sharedStrings.xml><?xml version="1.0" encoding="utf-8"?>
<sst xmlns="http://schemas.openxmlformats.org/spreadsheetml/2006/main" count="257" uniqueCount="56">
  <si>
    <t>Excel Lookup Functions</t>
  </si>
  <si>
    <r>
      <rPr>
        <rFont val="Calibri"/>
        <color theme="1"/>
        <sz val="16.0"/>
      </rPr>
      <t>Get 10%</t>
    </r>
    <r>
      <rPr>
        <rFont val="Calibri"/>
        <b/>
        <color theme="1"/>
        <sz val="16.0"/>
      </rPr>
      <t xml:space="preserve"> OFF</t>
    </r>
    <r>
      <rPr>
        <rFont val="Calibri"/>
        <color theme="1"/>
        <sz val="16.0"/>
      </rPr>
      <t xml:space="preserve"> our course using coupon code </t>
    </r>
    <r>
      <rPr>
        <rFont val="Calibri"/>
        <b/>
        <color theme="1"/>
        <sz val="16.0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</si>
  <si>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</si>
  <si>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</si>
  <si>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</si>
  <si>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</si>
  <si>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</si>
  <si>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 xml:space="preserve"> </t>
  </si>
  <si>
    <t>Salesperson</t>
  </si>
  <si>
    <t>ID Number</t>
  </si>
  <si>
    <t>Date</t>
  </si>
  <si>
    <t>Sale Amount</t>
  </si>
  <si>
    <t>Commission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</si>
  <si>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</si>
  <si>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</si>
  <si>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</si>
  <si>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</si>
  <si>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</si>
  <si>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</si>
  <si>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</si>
  <si>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</si>
  <si>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</si>
  <si>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</si>
  <si>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</si>
  <si>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</si>
  <si>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</si>
  <si>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</si>
  <si>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</si>
  <si>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</si>
  <si>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</si>
  <si>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</si>
  <si>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</si>
  <si>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</si>
  <si>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</si>
  <si>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</si>
  <si>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Vlookup</t>
  </si>
  <si>
    <t>Xlookup</t>
  </si>
  <si>
    <t>Company</t>
  </si>
  <si>
    <t>Name</t>
  </si>
  <si>
    <t>Coca-Cola Inc.</t>
  </si>
  <si>
    <t>Nike</t>
  </si>
  <si>
    <t>Nike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</si>
  <si>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</si>
  <si>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</si>
  <si>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</si>
  <si>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</si>
  <si>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</si>
  <si>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</si>
  <si>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</si>
  <si>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Ralph Lauren Int.</t>
  </si>
  <si>
    <t>Adidas Co.</t>
  </si>
  <si>
    <t>P&amp;G Global</t>
  </si>
  <si>
    <t>Commissions by Salesperson</t>
  </si>
  <si>
    <t>Year</t>
  </si>
  <si>
    <t>Figures in USD</t>
  </si>
  <si>
    <t>Sum &amp; 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</si>
</sst>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-409]#,##0"/>
    <numFmt numFmtId="165" formatCode="[$$-409]#,##0.00"/>
  </numFmts>
  <fonts count="14">
    <font>
      <sz val="12.0"/>
      <color theme="1"/>
      <name val="Calibri"/>
      <scheme val="minor"/>
    </font>
    <font>
      <sz val="11.0"/>
      <color theme="1"/>
      <name val="Calibri"/>
    </font>
    <font>
      <b/>
      <sz val="50.0"/>
      <color theme="1"/>
      <name val="Calibri"/>
    </font>
    <font>
      <sz val="12.0"/>
      <color theme="1"/>
      <name val="Calibri"/>
    </font>
    <font>
      <sz val="16.0"/>
      <color theme="1"/>
      <name val="Calibri"/>
    </font>
    <font>
      <u/>
      <sz val="20.0"/>
      <color theme="10"/>
      <name val="Calibri"/>
    </font>
    <font>
      <i/>
      <u/>
      <sz val="14.0"/>
      <color rgb="FF0432FF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2.0"/>
      <color theme="0"/>
      <name val="Calibri"/>
    </font>
    <font/>
    <font>
      <b/>
      <sz val="12.0"/>
      <color theme="1"/>
      <name val="Calibri"/>
    </font>
    <font>
      <sz val="12.0"/>
      <color rgb="FF000000"/>
      <name val="Calibri"/>
    </font>
    <font>
      <i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93D68"/>
        <bgColor rgb="FF293D68"/>
      </patternFill>
    </fill>
  </fills>
  <borders count="14">
    <border/>
    <border>
      <left/>
      <right/>
      <top/>
      <bottom/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right style="thin">
        <color theme="1"/>
      </right>
      <top style="thin">
        <color theme="1"/>
      </top>
    </border>
    <border>
      <left style="thin">
        <color theme="1"/>
      </left>
    </border>
    <border>
      <right style="thin">
        <color theme="1"/>
      </right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bottom style="thin">
        <color theme="1"/>
      </bottom>
    </border>
    <border>
      <left style="thin">
        <color theme="1"/>
      </left>
      <bottom style="thin">
        <color theme="1"/>
      </bottom>
    </border>
    <border>
      <right style="thin">
        <color theme="1"/>
      </right>
      <bottom style="thin">
        <color theme="1"/>
      </bottom>
    </border>
    <border>
      <left/>
      <top/>
      <bottom/>
    </border>
    <border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3" fillId="0" fontId="2" numFmtId="0" xfId="0" applyAlignment="1" applyBorder="1" applyFont="1">
      <alignment horizontal="center" vertical="center"/>
    </xf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horizontal="center" vertical="center"/>
    </xf>
    <xf borderId="6" fillId="0" fontId="1" numFmtId="0" xfId="0" applyBorder="1" applyFont="1"/>
    <xf borderId="0" fillId="0" fontId="1" numFmtId="0" xfId="0" applyFont="1"/>
    <xf borderId="1" fillId="2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center"/>
    </xf>
    <xf borderId="6" fillId="0" fontId="3" numFmtId="0" xfId="0" applyBorder="1" applyFont="1"/>
    <xf borderId="0" fillId="0" fontId="4" numFmtId="0" xfId="0" applyFont="1"/>
    <xf borderId="1" fillId="2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7" fillId="3" fontId="5" numFmtId="0" xfId="0" applyAlignment="1" applyBorder="1" applyFill="1" applyFont="1">
      <alignment horizontal="center" vertical="center"/>
    </xf>
    <xf borderId="6" fillId="0" fontId="1" numFmtId="0" xfId="0" applyAlignment="1" applyBorder="1" applyFont="1">
      <alignment vertical="center"/>
    </xf>
    <xf borderId="0" fillId="0" fontId="6" numFmtId="0" xfId="0" applyFont="1"/>
    <xf borderId="8" fillId="0" fontId="7" numFmtId="0" xfId="0" applyBorder="1" applyFont="1"/>
    <xf borderId="0" fillId="0" fontId="1" numFmtId="0" xfId="0" applyAlignment="1" applyFont="1">
      <alignment shrinkToFit="0" vertical="top" wrapText="1"/>
    </xf>
    <xf borderId="9" fillId="0" fontId="1" numFmtId="0" xfId="0" applyBorder="1" applyFont="1"/>
    <xf borderId="8" fillId="0" fontId="1" numFmtId="0" xfId="0" applyBorder="1" applyFont="1"/>
    <xf borderId="10" fillId="0" fontId="1" numFmtId="0" xfId="0" applyBorder="1" applyFont="1"/>
    <xf borderId="0" fillId="0" fontId="8" numFmtId="0" xfId="0" applyFont="1"/>
    <xf borderId="1" fillId="4" fontId="9" numFmtId="0" xfId="0" applyAlignment="1" applyBorder="1" applyFill="1" applyFont="1">
      <alignment horizontal="center"/>
    </xf>
    <xf borderId="0" fillId="0" fontId="3" numFmtId="1" xfId="0" applyFont="1" applyNumberFormat="1"/>
    <xf borderId="0" fillId="0" fontId="3" numFmtId="14" xfId="0" applyFont="1" applyNumberFormat="1"/>
    <xf borderId="0" fillId="0" fontId="3" numFmtId="164" xfId="0" applyFont="1" applyNumberFormat="1"/>
    <xf borderId="1" fillId="4" fontId="9" numFmtId="0" xfId="0" applyAlignment="1" applyBorder="1" applyFont="1">
      <alignment horizontal="left"/>
    </xf>
    <xf borderId="11" fillId="4" fontId="9" numFmtId="0" xfId="0" applyAlignment="1" applyBorder="1" applyFont="1">
      <alignment horizontal="center"/>
    </xf>
    <xf borderId="12" fillId="0" fontId="10" numFmtId="0" xfId="0" applyBorder="1" applyFont="1"/>
    <xf borderId="0" fillId="0" fontId="3" numFmtId="1" xfId="0" applyAlignment="1" applyFont="1" applyNumberFormat="1">
      <alignment horizontal="left"/>
    </xf>
    <xf borderId="0" fillId="0" fontId="3" numFmtId="14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1" fillId="2" fontId="11" numFmtId="0" xfId="0" applyBorder="1" applyFont="1"/>
    <xf borderId="0" fillId="0" fontId="12" numFmtId="0" xfId="0" applyFont="1"/>
    <xf borderId="0" fillId="0" fontId="3" numFmtId="0" xfId="0" applyAlignment="1" applyFont="1">
      <alignment horizontal="center"/>
    </xf>
    <xf borderId="13" fillId="0" fontId="10" numFmtId="0" xfId="0" applyBorder="1" applyFont="1"/>
    <xf borderId="1" fillId="2" fontId="13" numFmtId="0" xfId="0" applyAlignment="1" applyBorder="1" applyFont="1">
      <alignment horizontal="left"/>
    </xf>
    <xf borderId="1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2428875</xdr:colOff>
      <xdr:row>4</xdr:row>
      <xdr:rowOff>190500</xdr:rowOff>
    </xdr:from>
    <xdr:ext cx="304800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reerprinciples.com/courses/excel-for-business-finance?utm_source=YTDownloadFile&amp;utm_medium=ultimate-lookup-guide-aug-7-2022&amp;utm_campaign=YTDownload" TargetMode="External"/><Relationship Id="rId2" Type="http://schemas.openxmlformats.org/officeDocument/2006/relationships/hyperlink" Target="https://www.youtube.com/c/KenjiExplains/feature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9.89"/>
    <col customWidth="1" min="2" max="2" width="7.78"/>
    <col customWidth="1" min="3" max="3" width="101.33"/>
    <col customWidth="1" min="4" max="4" width="8.67"/>
    <col customWidth="1" min="5" max="26" width="9.8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/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/>
      <c r="C6" s="8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/>
      <c r="C7" s="8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/>
      <c r="C8" s="8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/>
      <c r="B9" s="10"/>
      <c r="C9" s="11" t="s">
        <v>1</v>
      </c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10"/>
      <c r="C10" s="13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3.25" customHeight="1">
      <c r="A11" s="14"/>
      <c r="B11" s="15"/>
      <c r="C11" s="16" t="s">
        <v>2</v>
      </c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"/>
      <c r="B12" s="5"/>
      <c r="C12" s="8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/>
      <c r="C13" s="8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/>
      <c r="C14" s="8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/>
      <c r="C15" s="18" t="s">
        <v>3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/>
      <c r="C16" s="19" t="s">
        <v>4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/>
      <c r="C17" s="8" t="s">
        <v>5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/>
      <c r="C18" s="20" t="s">
        <v>6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2"/>
      <c r="D19" s="2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11"/>
    <hyperlink r:id="rId2" ref="C15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67"/>
    <col customWidth="1" min="2" max="2" width="15.44"/>
    <col customWidth="1" min="3" max="4" width="10.67"/>
    <col customWidth="1" min="5" max="5" width="11.67"/>
    <col customWidth="1" min="6" max="6" width="11.11"/>
    <col customWidth="1" min="7" max="26" width="10.67"/>
  </cols>
  <sheetData>
    <row r="1" ht="15.75" customHeight="1">
      <c r="A1" s="24" t="s">
        <v>7</v>
      </c>
    </row>
    <row r="2" ht="15.75" customHeight="1">
      <c r="B2" s="25" t="s">
        <v>8</v>
      </c>
      <c r="C2" s="25" t="s">
        <v>9</v>
      </c>
      <c r="D2" s="25" t="s">
        <v>10</v>
      </c>
      <c r="E2" s="25" t="s">
        <v>11</v>
      </c>
      <c r="F2" s="25" t="s">
        <v>12</v>
      </c>
      <c r="H2" s="25" t="s">
        <v>8</v>
      </c>
      <c r="I2" s="25" t="s">
        <v>12</v>
      </c>
    </row>
    <row r="3" ht="15.75" customHeight="1">
      <c r="B3" s="24" t="s">
        <v>13</v>
      </c>
      <c r="C3" s="26">
        <v>124300.0</v>
      </c>
      <c r="D3" s="27">
        <v>44754.0</v>
      </c>
      <c r="E3" s="28">
        <v>5436.33</v>
      </c>
      <c r="F3" s="28">
        <f t="shared" ref="F3:F24" si="1">E3*0.2</f>
        <v>1087.266</v>
      </c>
      <c r="H3" s="24" t="s">
        <v>14</v>
      </c>
      <c r="I3" s="28">
        <f t="array" ref="I3">INDEX(F3:F24, MATCH(H3,B3:B24, 0))</f>
        <v>1239.48324</v>
      </c>
    </row>
    <row r="4" ht="15.75" customHeight="1">
      <c r="B4" s="24" t="s">
        <v>14</v>
      </c>
      <c r="C4" s="26">
        <f>C3*1.2</f>
        <v>149160</v>
      </c>
      <c r="D4" s="27">
        <v>44751.0</v>
      </c>
      <c r="E4" s="28">
        <v>6197.4162</v>
      </c>
      <c r="F4" s="28">
        <f t="shared" si="1"/>
        <v>1239.48324</v>
      </c>
    </row>
    <row r="5" ht="15.75" customHeight="1">
      <c r="B5" s="24" t="s">
        <v>15</v>
      </c>
      <c r="C5" s="26">
        <f>C4*1.02</f>
        <v>152143.2</v>
      </c>
      <c r="D5" s="27">
        <v>44753.0</v>
      </c>
      <c r="E5" s="28">
        <v>7065.054467999999</v>
      </c>
      <c r="F5" s="28">
        <f t="shared" si="1"/>
        <v>1413.010894</v>
      </c>
    </row>
    <row r="6" ht="15.75" customHeight="1">
      <c r="B6" s="24" t="s">
        <v>16</v>
      </c>
      <c r="C6" s="26">
        <f>C5*0.8</f>
        <v>121714.56</v>
      </c>
      <c r="D6" s="27">
        <v>44748.0</v>
      </c>
      <c r="E6" s="28">
        <v>8054.162093519998</v>
      </c>
      <c r="F6" s="28">
        <f t="shared" si="1"/>
        <v>1610.832419</v>
      </c>
    </row>
    <row r="7" ht="15.75" customHeight="1">
      <c r="B7" s="24" t="s">
        <v>17</v>
      </c>
      <c r="C7" s="26">
        <f>C6*0.9</f>
        <v>109543.104</v>
      </c>
      <c r="D7" s="27">
        <v>44752.0</v>
      </c>
      <c r="E7" s="28">
        <v>9181.744786612797</v>
      </c>
      <c r="F7" s="28">
        <f t="shared" si="1"/>
        <v>1836.348957</v>
      </c>
    </row>
    <row r="8" ht="15.75" customHeight="1">
      <c r="B8" s="24" t="s">
        <v>18</v>
      </c>
      <c r="C8" s="26">
        <f>C7*1.1</f>
        <v>120497.4144</v>
      </c>
      <c r="D8" s="27">
        <v>44755.0</v>
      </c>
      <c r="E8" s="28">
        <v>10467.189056738587</v>
      </c>
      <c r="F8" s="28">
        <f t="shared" si="1"/>
        <v>2093.437811</v>
      </c>
    </row>
    <row r="9" ht="15.75" customHeight="1">
      <c r="B9" s="24" t="s">
        <v>19</v>
      </c>
      <c r="C9" s="26">
        <f>C8*1.02</f>
        <v>122907.3627</v>
      </c>
      <c r="D9" s="27">
        <v>44757.0</v>
      </c>
      <c r="E9" s="28">
        <v>2446.3485</v>
      </c>
      <c r="F9" s="28">
        <f t="shared" si="1"/>
        <v>489.2697</v>
      </c>
    </row>
    <row r="10" ht="15.75" customHeight="1">
      <c r="B10" s="24" t="s">
        <v>20</v>
      </c>
      <c r="C10" s="26">
        <f>C9*0.8</f>
        <v>98325.89015</v>
      </c>
      <c r="D10" s="27">
        <v>44754.0</v>
      </c>
      <c r="E10" s="28">
        <v>2690.9833500000004</v>
      </c>
      <c r="F10" s="28">
        <f t="shared" si="1"/>
        <v>538.19667</v>
      </c>
    </row>
    <row r="11" ht="15.75" customHeight="1">
      <c r="B11" s="24" t="s">
        <v>21</v>
      </c>
      <c r="C11" s="26">
        <f>C10*0.9</f>
        <v>88493.30114</v>
      </c>
      <c r="D11" s="27">
        <v>44756.0</v>
      </c>
      <c r="E11" s="28">
        <v>2960.081685</v>
      </c>
      <c r="F11" s="28">
        <f t="shared" si="1"/>
        <v>592.016337</v>
      </c>
    </row>
    <row r="12" ht="15.75" customHeight="1">
      <c r="B12" s="24" t="s">
        <v>22</v>
      </c>
      <c r="C12" s="26">
        <f>C11*1.1</f>
        <v>97342.63125</v>
      </c>
      <c r="D12" s="27">
        <v>44751.0</v>
      </c>
      <c r="E12" s="28">
        <v>3256.0898535</v>
      </c>
      <c r="F12" s="28">
        <f t="shared" si="1"/>
        <v>651.2179707</v>
      </c>
    </row>
    <row r="13" ht="15.75" customHeight="1">
      <c r="B13" s="24" t="s">
        <v>23</v>
      </c>
      <c r="C13" s="26">
        <f>C12*1.02</f>
        <v>99289.48387</v>
      </c>
      <c r="D13" s="27">
        <v>44755.0</v>
      </c>
      <c r="E13" s="28">
        <v>3581.698838850001</v>
      </c>
      <c r="F13" s="28">
        <f t="shared" si="1"/>
        <v>716.3397678</v>
      </c>
    </row>
    <row r="14" ht="15.75" customHeight="1">
      <c r="B14" s="24" t="s">
        <v>24</v>
      </c>
      <c r="C14" s="26">
        <f>C13*0.8</f>
        <v>79431.5871</v>
      </c>
      <c r="D14" s="27">
        <v>44758.0</v>
      </c>
      <c r="E14" s="28">
        <v>3939.8687227350015</v>
      </c>
      <c r="F14" s="28">
        <f t="shared" si="1"/>
        <v>787.9737445</v>
      </c>
    </row>
    <row r="15" ht="15.75" customHeight="1">
      <c r="B15" s="24" t="s">
        <v>25</v>
      </c>
      <c r="C15" s="26">
        <f>C14*0.9</f>
        <v>71488.42839</v>
      </c>
      <c r="D15" s="27">
        <v>44760.0</v>
      </c>
      <c r="E15" s="28">
        <v>4333.855595008502</v>
      </c>
      <c r="F15" s="28">
        <f t="shared" si="1"/>
        <v>866.771119</v>
      </c>
    </row>
    <row r="16" ht="15.75" customHeight="1">
      <c r="B16" s="24" t="s">
        <v>26</v>
      </c>
      <c r="C16" s="26">
        <f>C15*1.1</f>
        <v>78637.27123</v>
      </c>
      <c r="D16" s="27">
        <v>44757.0</v>
      </c>
      <c r="E16" s="28">
        <v>4767.241154509353</v>
      </c>
      <c r="F16" s="28">
        <f t="shared" si="1"/>
        <v>953.4482309</v>
      </c>
    </row>
    <row r="17" ht="15.75" customHeight="1">
      <c r="B17" s="24" t="s">
        <v>27</v>
      </c>
      <c r="C17" s="26">
        <f>C16*1.02</f>
        <v>80210.01665</v>
      </c>
      <c r="D17" s="27">
        <v>44759.0</v>
      </c>
      <c r="E17" s="28">
        <v>5243.965269960288</v>
      </c>
      <c r="F17" s="28">
        <f t="shared" si="1"/>
        <v>1048.793054</v>
      </c>
    </row>
    <row r="18" ht="15.75" customHeight="1">
      <c r="B18" s="24" t="s">
        <v>28</v>
      </c>
      <c r="C18" s="26">
        <f>C17*0.8</f>
        <v>64168.01332</v>
      </c>
      <c r="D18" s="27">
        <v>44754.0</v>
      </c>
      <c r="E18" s="28">
        <v>5768.361796956317</v>
      </c>
      <c r="F18" s="28">
        <f t="shared" si="1"/>
        <v>1153.672359</v>
      </c>
    </row>
    <row r="19" ht="15.75" customHeight="1">
      <c r="B19" s="24" t="s">
        <v>29</v>
      </c>
      <c r="C19" s="26">
        <f>C18*0.9</f>
        <v>57751.21199</v>
      </c>
      <c r="D19" s="27">
        <v>44758.0</v>
      </c>
      <c r="E19" s="28">
        <v>5191.525617260686</v>
      </c>
      <c r="F19" s="28">
        <f t="shared" si="1"/>
        <v>1038.305123</v>
      </c>
    </row>
    <row r="20" ht="15.75" customHeight="1">
      <c r="B20" s="24" t="s">
        <v>30</v>
      </c>
      <c r="C20" s="26">
        <f>C19*1.1</f>
        <v>63526.33319</v>
      </c>
      <c r="D20" s="27">
        <v>44761.0</v>
      </c>
      <c r="E20" s="28">
        <v>6748.983302438891</v>
      </c>
      <c r="F20" s="28">
        <f t="shared" si="1"/>
        <v>1349.79666</v>
      </c>
    </row>
    <row r="21" ht="15.75" customHeight="1">
      <c r="B21" s="24" t="s">
        <v>31</v>
      </c>
      <c r="C21" s="26">
        <f>C20*1.02</f>
        <v>64796.85985</v>
      </c>
      <c r="D21" s="27">
        <v>44763.0</v>
      </c>
      <c r="E21" s="28">
        <v>8773.678293170558</v>
      </c>
      <c r="F21" s="28">
        <f t="shared" si="1"/>
        <v>1754.735659</v>
      </c>
    </row>
    <row r="22" ht="15.75" customHeight="1">
      <c r="B22" s="24" t="s">
        <v>32</v>
      </c>
      <c r="C22" s="26">
        <f>C21*0.8</f>
        <v>51837.48788</v>
      </c>
      <c r="D22" s="27">
        <v>44760.0</v>
      </c>
      <c r="E22" s="28">
        <v>11405.781781121728</v>
      </c>
      <c r="F22" s="28">
        <f t="shared" si="1"/>
        <v>2281.156356</v>
      </c>
    </row>
    <row r="23" ht="15.75" customHeight="1">
      <c r="B23" s="24" t="s">
        <v>33</v>
      </c>
      <c r="C23" s="26">
        <f>C22*0.9</f>
        <v>46653.73909</v>
      </c>
      <c r="D23" s="27">
        <v>44762.0</v>
      </c>
      <c r="E23" s="28">
        <v>6650.0</v>
      </c>
      <c r="F23" s="28">
        <f t="shared" si="1"/>
        <v>1330</v>
      </c>
    </row>
    <row r="24" ht="15.75" customHeight="1">
      <c r="B24" s="24" t="s">
        <v>34</v>
      </c>
      <c r="C24" s="26">
        <f>C23*1.1</f>
        <v>51319.113</v>
      </c>
      <c r="D24" s="27">
        <v>44757.0</v>
      </c>
      <c r="E24" s="28">
        <v>7341.0</v>
      </c>
      <c r="F24" s="28">
        <f t="shared" si="1"/>
        <v>1468.2</v>
      </c>
    </row>
    <row r="25" ht="15.75" customHeight="1">
      <c r="D25" s="27"/>
    </row>
    <row r="26" ht="15.75" customHeight="1">
      <c r="D26" s="27"/>
    </row>
    <row r="27" ht="15.75" customHeight="1">
      <c r="D27" s="2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67"/>
    <col customWidth="1" min="2" max="2" width="11.67"/>
    <col customWidth="1" min="3" max="26" width="10.67"/>
  </cols>
  <sheetData>
    <row r="1" ht="15.75" customHeight="1"/>
    <row r="2" ht="15.75" customHeight="1">
      <c r="B2" s="29" t="s">
        <v>8</v>
      </c>
      <c r="C2" s="24" t="s">
        <v>13</v>
      </c>
      <c r="D2" s="24" t="s">
        <v>14</v>
      </c>
      <c r="E2" s="24" t="s">
        <v>15</v>
      </c>
      <c r="F2" s="24" t="s">
        <v>16</v>
      </c>
      <c r="G2" s="24" t="s">
        <v>17</v>
      </c>
      <c r="H2" s="24" t="s">
        <v>18</v>
      </c>
      <c r="I2" s="24" t="s">
        <v>19</v>
      </c>
      <c r="J2" s="24" t="s">
        <v>20</v>
      </c>
      <c r="K2" s="24" t="s">
        <v>21</v>
      </c>
      <c r="L2" s="24" t="s">
        <v>22</v>
      </c>
      <c r="M2" s="24" t="s">
        <v>23</v>
      </c>
      <c r="N2" s="24" t="s">
        <v>24</v>
      </c>
      <c r="O2" s="24" t="s">
        <v>25</v>
      </c>
      <c r="P2" s="24" t="s">
        <v>26</v>
      </c>
      <c r="Q2" s="24" t="s">
        <v>27</v>
      </c>
      <c r="R2" s="24" t="s">
        <v>28</v>
      </c>
      <c r="S2" s="24" t="s">
        <v>29</v>
      </c>
      <c r="T2" s="24" t="s">
        <v>30</v>
      </c>
      <c r="U2" s="24" t="s">
        <v>31</v>
      </c>
      <c r="V2" s="24" t="s">
        <v>32</v>
      </c>
      <c r="W2" s="24" t="s">
        <v>33</v>
      </c>
      <c r="X2" s="24" t="s">
        <v>34</v>
      </c>
    </row>
    <row r="3" ht="15.75" customHeight="1">
      <c r="B3" s="29" t="s">
        <v>9</v>
      </c>
      <c r="C3" s="26">
        <v>124300.0</v>
      </c>
      <c r="D3" s="26">
        <v>149160.0</v>
      </c>
      <c r="E3" s="26">
        <v>152143.2</v>
      </c>
      <c r="F3" s="26">
        <v>121714.56000000001</v>
      </c>
      <c r="G3" s="26">
        <v>109543.104</v>
      </c>
      <c r="H3" s="26">
        <v>120497.41440000002</v>
      </c>
      <c r="I3" s="26">
        <v>122907.36268800002</v>
      </c>
      <c r="J3" s="26">
        <v>98325.89015040002</v>
      </c>
      <c r="K3" s="26">
        <v>88493.30113536003</v>
      </c>
      <c r="L3" s="26">
        <v>97342.63124889604</v>
      </c>
      <c r="M3" s="26">
        <v>99289.48387387396</v>
      </c>
      <c r="N3" s="26">
        <v>79431.58709909918</v>
      </c>
      <c r="O3" s="26">
        <v>71488.42838918927</v>
      </c>
      <c r="P3" s="26">
        <v>78637.2712281082</v>
      </c>
      <c r="Q3" s="26">
        <v>80210.01665267037</v>
      </c>
      <c r="R3" s="26">
        <v>64168.0133221363</v>
      </c>
      <c r="S3" s="26">
        <v>57751.21198992267</v>
      </c>
      <c r="T3" s="26">
        <v>63526.33318891494</v>
      </c>
      <c r="U3" s="26">
        <v>64796.85985269324</v>
      </c>
      <c r="V3" s="26">
        <v>51837.48788215459</v>
      </c>
      <c r="W3" s="26">
        <v>46653.73909393913</v>
      </c>
      <c r="X3" s="26">
        <v>51319.11300333305</v>
      </c>
    </row>
    <row r="4" ht="15.75" customHeight="1">
      <c r="B4" s="29" t="s">
        <v>10</v>
      </c>
      <c r="C4" s="27">
        <v>44754.0</v>
      </c>
      <c r="D4" s="27">
        <v>44751.0</v>
      </c>
      <c r="E4" s="27">
        <v>44753.0</v>
      </c>
      <c r="F4" s="27">
        <v>44748.0</v>
      </c>
      <c r="G4" s="27">
        <v>44752.0</v>
      </c>
      <c r="H4" s="27">
        <v>44755.0</v>
      </c>
      <c r="I4" s="27">
        <v>44757.0</v>
      </c>
      <c r="J4" s="27">
        <v>44754.0</v>
      </c>
      <c r="K4" s="27">
        <v>44756.0</v>
      </c>
      <c r="L4" s="27">
        <v>44751.0</v>
      </c>
      <c r="M4" s="27">
        <v>44755.0</v>
      </c>
      <c r="N4" s="27">
        <v>44758.0</v>
      </c>
      <c r="O4" s="27">
        <v>44760.0</v>
      </c>
      <c r="P4" s="27">
        <v>44757.0</v>
      </c>
      <c r="Q4" s="27">
        <v>44759.0</v>
      </c>
      <c r="R4" s="27">
        <v>44754.0</v>
      </c>
      <c r="S4" s="27">
        <v>44758.0</v>
      </c>
      <c r="T4" s="27">
        <v>44761.0</v>
      </c>
      <c r="U4" s="27">
        <v>44763.0</v>
      </c>
      <c r="V4" s="27">
        <v>44760.0</v>
      </c>
      <c r="W4" s="27">
        <v>44762.0</v>
      </c>
      <c r="X4" s="27">
        <v>44757.0</v>
      </c>
    </row>
    <row r="5" ht="15.75" customHeight="1">
      <c r="B5" s="29" t="s">
        <v>11</v>
      </c>
      <c r="C5" s="28">
        <v>5436.33</v>
      </c>
      <c r="D5" s="28">
        <v>6197.4162</v>
      </c>
      <c r="E5" s="28">
        <v>7065.054467999999</v>
      </c>
      <c r="F5" s="28">
        <v>8054.162093519998</v>
      </c>
      <c r="G5" s="28">
        <v>9181.744786612797</v>
      </c>
      <c r="H5" s="28">
        <v>10467.189056738587</v>
      </c>
      <c r="I5" s="28">
        <v>2446.3485</v>
      </c>
      <c r="J5" s="28">
        <v>2690.9833500000004</v>
      </c>
      <c r="K5" s="28">
        <v>2960.081685</v>
      </c>
      <c r="L5" s="28">
        <v>3256.0898535</v>
      </c>
      <c r="M5" s="28">
        <v>3581.698838850001</v>
      </c>
      <c r="N5" s="28">
        <v>3939.8687227350015</v>
      </c>
      <c r="O5" s="28">
        <v>4333.855595008502</v>
      </c>
      <c r="P5" s="28">
        <v>4767.241154509353</v>
      </c>
      <c r="Q5" s="28">
        <v>5243.965269960288</v>
      </c>
      <c r="R5" s="28">
        <v>5768.361796956317</v>
      </c>
      <c r="S5" s="28">
        <v>5191.525617260686</v>
      </c>
      <c r="T5" s="28">
        <v>6748.983302438891</v>
      </c>
      <c r="U5" s="28">
        <v>8773.678293170558</v>
      </c>
      <c r="V5" s="28">
        <v>11405.781781121728</v>
      </c>
      <c r="W5" s="28">
        <v>6650.0</v>
      </c>
      <c r="X5" s="28">
        <v>7341.0</v>
      </c>
    </row>
    <row r="6" ht="15.75" customHeight="1">
      <c r="B6" s="29" t="s">
        <v>12</v>
      </c>
      <c r="C6" s="28">
        <v>1087.266</v>
      </c>
      <c r="D6" s="28">
        <v>1239.48324</v>
      </c>
      <c r="E6" s="28">
        <v>1413.0108936</v>
      </c>
      <c r="F6" s="28">
        <v>1610.8324187039998</v>
      </c>
      <c r="G6" s="28">
        <v>1836.3489573225595</v>
      </c>
      <c r="H6" s="28">
        <v>2093.4378113477173</v>
      </c>
      <c r="I6" s="28">
        <v>489.26970000000006</v>
      </c>
      <c r="J6" s="28">
        <v>538.1966700000002</v>
      </c>
      <c r="K6" s="28">
        <v>592.016337</v>
      </c>
      <c r="L6" s="28">
        <v>651.2179707</v>
      </c>
      <c r="M6" s="28">
        <v>716.3397677700002</v>
      </c>
      <c r="N6" s="28">
        <v>787.9737445470004</v>
      </c>
      <c r="O6" s="28">
        <v>866.7711190017004</v>
      </c>
      <c r="P6" s="28">
        <v>953.4482309018706</v>
      </c>
      <c r="Q6" s="28">
        <v>1048.7930539920578</v>
      </c>
      <c r="R6" s="28">
        <v>1153.6723593912636</v>
      </c>
      <c r="S6" s="28">
        <v>1038.3051234521372</v>
      </c>
      <c r="T6" s="28">
        <v>1349.7966604877784</v>
      </c>
      <c r="U6" s="28">
        <v>1754.7356586341118</v>
      </c>
      <c r="V6" s="28">
        <v>2281.156356224346</v>
      </c>
      <c r="W6" s="28">
        <v>1330.0</v>
      </c>
      <c r="X6" s="28">
        <v>1468.2</v>
      </c>
    </row>
    <row r="7" ht="15.75" customHeight="1"/>
    <row r="8" ht="15.75" customHeight="1">
      <c r="B8" s="29" t="s">
        <v>8</v>
      </c>
      <c r="C8" s="29" t="s">
        <v>12</v>
      </c>
    </row>
    <row r="9" ht="15.75" customHeight="1">
      <c r="B9" s="24" t="s">
        <v>14</v>
      </c>
      <c r="C9" s="28">
        <f t="array" ref="C9">INDEX(C6:X6, MATCH(B9, C2:X2, 0))</f>
        <v>1239.48324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3" width="10.67"/>
    <col customWidth="1" min="4" max="4" width="11.67"/>
    <col customWidth="1" min="5" max="5" width="11.11"/>
    <col customWidth="1" min="6" max="6" width="15.44"/>
    <col customWidth="1" min="7" max="7" width="6.89"/>
    <col customWidth="1" min="8" max="8" width="10.67"/>
    <col customWidth="1" min="9" max="9" width="12.33"/>
    <col customWidth="1" min="10" max="26" width="10.67"/>
  </cols>
  <sheetData>
    <row r="1" ht="15.75" customHeight="1">
      <c r="A1" s="24" t="s">
        <v>7</v>
      </c>
    </row>
    <row r="2" ht="15.75" customHeight="1">
      <c r="B2" s="25" t="s">
        <v>9</v>
      </c>
      <c r="C2" s="25" t="s">
        <v>10</v>
      </c>
      <c r="D2" s="25" t="s">
        <v>11</v>
      </c>
      <c r="E2" s="25" t="s">
        <v>12</v>
      </c>
      <c r="F2" s="25" t="s">
        <v>8</v>
      </c>
      <c r="H2" s="30" t="s">
        <v>35</v>
      </c>
      <c r="I2" s="31"/>
    </row>
    <row r="3" ht="15.75" customHeight="1">
      <c r="B3" s="32">
        <v>124300.0</v>
      </c>
      <c r="C3" s="33">
        <v>44754.0</v>
      </c>
      <c r="D3" s="34">
        <v>5436.33</v>
      </c>
      <c r="E3" s="34">
        <f t="shared" ref="E3:E24" si="1">D3*0.2</f>
        <v>1087.266</v>
      </c>
      <c r="F3" s="24" t="s">
        <v>13</v>
      </c>
      <c r="H3" s="35" t="s">
        <v>8</v>
      </c>
      <c r="I3" s="35" t="s">
        <v>12</v>
      </c>
    </row>
    <row r="4" ht="15.75" customHeight="1">
      <c r="B4" s="32">
        <f>B3*1.2</f>
        <v>149160</v>
      </c>
      <c r="C4" s="33">
        <v>44751.0</v>
      </c>
      <c r="D4" s="34">
        <v>6197.4162</v>
      </c>
      <c r="E4" s="34">
        <f t="shared" si="1"/>
        <v>1239.48324</v>
      </c>
      <c r="F4" s="24" t="s">
        <v>14</v>
      </c>
      <c r="H4" s="24" t="s">
        <v>14</v>
      </c>
      <c r="I4" s="28">
        <f t="array" ref="I4">INDEX(E3:E24, MATCH(H4, F3:F24, 0))</f>
        <v>1239.48324</v>
      </c>
    </row>
    <row r="5" ht="15.75" customHeight="1">
      <c r="B5" s="32">
        <f>B4*1.02</f>
        <v>152143.2</v>
      </c>
      <c r="C5" s="33">
        <v>44753.0</v>
      </c>
      <c r="D5" s="34">
        <v>7065.054467999999</v>
      </c>
      <c r="E5" s="34">
        <f t="shared" si="1"/>
        <v>1413.010894</v>
      </c>
      <c r="F5" s="24" t="s">
        <v>15</v>
      </c>
    </row>
    <row r="6" ht="15.75" customHeight="1">
      <c r="B6" s="32">
        <f>B5*0.8</f>
        <v>121714.56</v>
      </c>
      <c r="C6" s="33">
        <v>44748.0</v>
      </c>
      <c r="D6" s="34">
        <v>8054.162093519998</v>
      </c>
      <c r="E6" s="34">
        <f t="shared" si="1"/>
        <v>1610.832419</v>
      </c>
      <c r="F6" s="24" t="s">
        <v>16</v>
      </c>
      <c r="H6" s="30" t="s">
        <v>36</v>
      </c>
      <c r="I6" s="31"/>
    </row>
    <row r="7" ht="15.75" customHeight="1">
      <c r="B7" s="32">
        <f>B6*0.9</f>
        <v>109543.104</v>
      </c>
      <c r="C7" s="33">
        <v>44752.0</v>
      </c>
      <c r="D7" s="34">
        <v>9181.744786612797</v>
      </c>
      <c r="E7" s="34">
        <f t="shared" si="1"/>
        <v>1836.348957</v>
      </c>
      <c r="F7" s="24" t="s">
        <v>17</v>
      </c>
      <c r="H7" s="35" t="s">
        <v>8</v>
      </c>
      <c r="I7" s="35" t="s">
        <v>12</v>
      </c>
    </row>
    <row r="8" ht="15.75" customHeight="1">
      <c r="B8" s="32">
        <f>B7*1.1</f>
        <v>120497.4144</v>
      </c>
      <c r="C8" s="33">
        <v>44755.0</v>
      </c>
      <c r="D8" s="34">
        <v>10467.189056738587</v>
      </c>
      <c r="E8" s="34">
        <f t="shared" si="1"/>
        <v>2093.437811</v>
      </c>
      <c r="F8" s="24" t="s">
        <v>18</v>
      </c>
      <c r="H8" s="24" t="s">
        <v>14</v>
      </c>
      <c r="I8" s="28">
        <f t="array" ref="I8">INDEX(E3:E24,MATCH(H8, F3:F24, 0))</f>
        <v>1239.48324</v>
      </c>
    </row>
    <row r="9" ht="15.75" customHeight="1">
      <c r="B9" s="32">
        <f>B8*1.02</f>
        <v>122907.3627</v>
      </c>
      <c r="C9" s="33">
        <v>44757.0</v>
      </c>
      <c r="D9" s="34">
        <v>2446.3485</v>
      </c>
      <c r="E9" s="34">
        <f t="shared" si="1"/>
        <v>489.2697</v>
      </c>
      <c r="F9" s="24" t="s">
        <v>19</v>
      </c>
    </row>
    <row r="10" ht="15.75" customHeight="1">
      <c r="B10" s="32">
        <f>B9*0.8</f>
        <v>98325.89015</v>
      </c>
      <c r="C10" s="33">
        <v>44754.0</v>
      </c>
      <c r="D10" s="34">
        <v>2690.9833500000004</v>
      </c>
      <c r="E10" s="34">
        <f t="shared" si="1"/>
        <v>538.19667</v>
      </c>
      <c r="F10" s="24" t="s">
        <v>20</v>
      </c>
    </row>
    <row r="11" ht="15.75" customHeight="1">
      <c r="B11" s="32">
        <f>B10*0.9</f>
        <v>88493.30114</v>
      </c>
      <c r="C11" s="33">
        <v>44756.0</v>
      </c>
      <c r="D11" s="34">
        <v>2960.081685</v>
      </c>
      <c r="E11" s="34">
        <f t="shared" si="1"/>
        <v>592.016337</v>
      </c>
      <c r="F11" s="24" t="s">
        <v>21</v>
      </c>
    </row>
    <row r="12" ht="15.75" customHeight="1">
      <c r="B12" s="32">
        <f>B11*1.1</f>
        <v>97342.63125</v>
      </c>
      <c r="C12" s="33">
        <v>44751.0</v>
      </c>
      <c r="D12" s="34">
        <v>3256.0898535</v>
      </c>
      <c r="E12" s="34">
        <f t="shared" si="1"/>
        <v>651.2179707</v>
      </c>
      <c r="F12" s="24" t="s">
        <v>22</v>
      </c>
    </row>
    <row r="13" ht="15.75" customHeight="1">
      <c r="B13" s="32">
        <f>B12*1.02</f>
        <v>99289.48387</v>
      </c>
      <c r="C13" s="33">
        <v>44755.0</v>
      </c>
      <c r="D13" s="34">
        <v>3581.698838850001</v>
      </c>
      <c r="E13" s="34">
        <f t="shared" si="1"/>
        <v>716.3397678</v>
      </c>
      <c r="F13" s="24" t="s">
        <v>23</v>
      </c>
    </row>
    <row r="14" ht="15.75" customHeight="1">
      <c r="B14" s="32">
        <f>B13*0.8</f>
        <v>79431.5871</v>
      </c>
      <c r="C14" s="33">
        <v>44758.0</v>
      </c>
      <c r="D14" s="34">
        <v>3939.8687227350015</v>
      </c>
      <c r="E14" s="34">
        <f t="shared" si="1"/>
        <v>787.9737445</v>
      </c>
      <c r="F14" s="24" t="s">
        <v>24</v>
      </c>
    </row>
    <row r="15" ht="15.75" customHeight="1">
      <c r="B15" s="32">
        <f>B14*0.9</f>
        <v>71488.42839</v>
      </c>
      <c r="C15" s="33">
        <v>44760.0</v>
      </c>
      <c r="D15" s="34">
        <v>4333.855595008502</v>
      </c>
      <c r="E15" s="34">
        <f t="shared" si="1"/>
        <v>866.771119</v>
      </c>
      <c r="F15" s="24" t="s">
        <v>25</v>
      </c>
    </row>
    <row r="16" ht="15.75" customHeight="1">
      <c r="B16" s="32">
        <f>B15*1.1</f>
        <v>78637.27123</v>
      </c>
      <c r="C16" s="33">
        <v>44757.0</v>
      </c>
      <c r="D16" s="34">
        <v>4767.241154509353</v>
      </c>
      <c r="E16" s="34">
        <f t="shared" si="1"/>
        <v>953.4482309</v>
      </c>
      <c r="F16" s="24" t="s">
        <v>26</v>
      </c>
    </row>
    <row r="17" ht="15.75" customHeight="1">
      <c r="B17" s="32">
        <f>B16*1.02</f>
        <v>80210.01665</v>
      </c>
      <c r="C17" s="33">
        <v>44759.0</v>
      </c>
      <c r="D17" s="34">
        <v>5243.965269960288</v>
      </c>
      <c r="E17" s="34">
        <f t="shared" si="1"/>
        <v>1048.793054</v>
      </c>
      <c r="F17" s="24" t="s">
        <v>27</v>
      </c>
    </row>
    <row r="18" ht="15.75" customHeight="1">
      <c r="B18" s="32">
        <f>B17*0.8</f>
        <v>64168.01332</v>
      </c>
      <c r="C18" s="33">
        <v>44754.0</v>
      </c>
      <c r="D18" s="34">
        <v>5768.361796956317</v>
      </c>
      <c r="E18" s="34">
        <f t="shared" si="1"/>
        <v>1153.672359</v>
      </c>
      <c r="F18" s="24" t="s">
        <v>28</v>
      </c>
    </row>
    <row r="19" ht="15.75" customHeight="1">
      <c r="B19" s="32">
        <f>B18*0.9</f>
        <v>57751.21199</v>
      </c>
      <c r="C19" s="33">
        <v>44758.0</v>
      </c>
      <c r="D19" s="34">
        <v>5191.525617260686</v>
      </c>
      <c r="E19" s="34">
        <f t="shared" si="1"/>
        <v>1038.305123</v>
      </c>
      <c r="F19" s="24" t="s">
        <v>29</v>
      </c>
    </row>
    <row r="20" ht="15.75" customHeight="1">
      <c r="B20" s="32">
        <f>B19*1.1</f>
        <v>63526.33319</v>
      </c>
      <c r="C20" s="33">
        <v>44761.0</v>
      </c>
      <c r="D20" s="34">
        <v>6748.983302438891</v>
      </c>
      <c r="E20" s="34">
        <f t="shared" si="1"/>
        <v>1349.79666</v>
      </c>
      <c r="F20" s="24" t="s">
        <v>30</v>
      </c>
    </row>
    <row r="21" ht="15.75" customHeight="1">
      <c r="B21" s="32">
        <f>B20*1.02</f>
        <v>64796.85985</v>
      </c>
      <c r="C21" s="33">
        <v>44763.0</v>
      </c>
      <c r="D21" s="34">
        <v>8773.678293170558</v>
      </c>
      <c r="E21" s="34">
        <f t="shared" si="1"/>
        <v>1754.735659</v>
      </c>
      <c r="F21" s="24" t="s">
        <v>31</v>
      </c>
    </row>
    <row r="22" ht="15.75" customHeight="1">
      <c r="B22" s="32">
        <f>B21*0.8</f>
        <v>51837.48788</v>
      </c>
      <c r="C22" s="33">
        <v>44760.0</v>
      </c>
      <c r="D22" s="34">
        <v>11405.781781121728</v>
      </c>
      <c r="E22" s="34">
        <f t="shared" si="1"/>
        <v>2281.156356</v>
      </c>
      <c r="F22" s="24" t="s">
        <v>32</v>
      </c>
    </row>
    <row r="23" ht="15.75" customHeight="1">
      <c r="B23" s="32">
        <f>B22*0.9</f>
        <v>46653.73909</v>
      </c>
      <c r="C23" s="33">
        <v>44762.0</v>
      </c>
      <c r="D23" s="34">
        <v>6650.0</v>
      </c>
      <c r="E23" s="34">
        <f t="shared" si="1"/>
        <v>1330</v>
      </c>
      <c r="F23" s="24" t="s">
        <v>33</v>
      </c>
    </row>
    <row r="24" ht="15.75" customHeight="1">
      <c r="B24" s="32">
        <f>B23*1.1</f>
        <v>51319.113</v>
      </c>
      <c r="C24" s="33">
        <v>44757.0</v>
      </c>
      <c r="D24" s="34">
        <v>7341.0</v>
      </c>
      <c r="E24" s="34">
        <f t="shared" si="1"/>
        <v>1468.2</v>
      </c>
      <c r="F24" s="24" t="s">
        <v>34</v>
      </c>
    </row>
    <row r="25" ht="15.75" customHeight="1">
      <c r="C25" s="27"/>
    </row>
    <row r="26" ht="15.75" customHeight="1">
      <c r="C26" s="27"/>
    </row>
    <row r="27" ht="15.75" customHeight="1">
      <c r="C27" s="2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2:I2"/>
    <mergeCell ref="H6:I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3" width="10.67"/>
    <col customWidth="1" min="4" max="4" width="11.67"/>
    <col customWidth="1" min="5" max="5" width="11.11"/>
    <col customWidth="1" min="6" max="6" width="15.44"/>
    <col customWidth="1" min="7" max="7" width="6.89"/>
    <col customWidth="1" min="8" max="8" width="10.67"/>
    <col customWidth="1" min="9" max="9" width="12.33"/>
    <col customWidth="1" min="10" max="26" width="10.67"/>
  </cols>
  <sheetData>
    <row r="1" ht="15.75" customHeight="1">
      <c r="A1" s="24" t="s">
        <v>7</v>
      </c>
    </row>
    <row r="2" ht="15.75" customHeight="1">
      <c r="B2" s="25" t="s">
        <v>9</v>
      </c>
      <c r="C2" s="25" t="s">
        <v>10</v>
      </c>
      <c r="D2" s="25" t="s">
        <v>11</v>
      </c>
      <c r="E2" s="25" t="s">
        <v>12</v>
      </c>
      <c r="F2" s="25" t="s">
        <v>8</v>
      </c>
      <c r="H2" s="30" t="s">
        <v>35</v>
      </c>
      <c r="I2" s="31"/>
    </row>
    <row r="3" ht="15.75" customHeight="1">
      <c r="B3" s="32">
        <v>124300.0</v>
      </c>
      <c r="C3" s="33">
        <v>44754.0</v>
      </c>
      <c r="D3" s="34">
        <v>5436.33</v>
      </c>
      <c r="E3" s="34">
        <f t="shared" ref="E3:E24" si="1">D3*0.2</f>
        <v>1087.266</v>
      </c>
      <c r="F3" s="24" t="s">
        <v>13</v>
      </c>
      <c r="H3" s="35" t="s">
        <v>8</v>
      </c>
      <c r="I3" s="35" t="s">
        <v>12</v>
      </c>
    </row>
    <row r="4" ht="15.75" customHeight="1">
      <c r="B4" s="32">
        <f>B3*1.2</f>
        <v>149160</v>
      </c>
      <c r="C4" s="33">
        <v>44751.0</v>
      </c>
      <c r="D4" s="34">
        <v>6197.4162</v>
      </c>
      <c r="E4" s="34">
        <f t="shared" si="1"/>
        <v>1239.48324</v>
      </c>
      <c r="F4" s="24" t="s">
        <v>14</v>
      </c>
      <c r="H4" s="24" t="s">
        <v>14</v>
      </c>
      <c r="I4" s="28">
        <f t="array" ref="I4">INDEX(E3:E24,MATCH(H4,F3:F24,0))</f>
        <v>1239.48324</v>
      </c>
    </row>
    <row r="5" ht="15.75" customHeight="1">
      <c r="B5" s="32">
        <f>B4*1.02</f>
        <v>152143.2</v>
      </c>
      <c r="C5" s="33">
        <v>44753.0</v>
      </c>
      <c r="D5" s="34">
        <v>7065.054467999999</v>
      </c>
      <c r="E5" s="34">
        <f t="shared" si="1"/>
        <v>1413.010894</v>
      </c>
      <c r="F5" s="24" t="s">
        <v>15</v>
      </c>
    </row>
    <row r="6" ht="15.75" customHeight="1">
      <c r="B6" s="32">
        <f>B5*0.8</f>
        <v>121714.56</v>
      </c>
      <c r="C6" s="33">
        <v>44748.0</v>
      </c>
      <c r="D6" s="34">
        <v>8054.162093519998</v>
      </c>
      <c r="E6" s="34">
        <f t="shared" si="1"/>
        <v>1610.832419</v>
      </c>
      <c r="F6" s="24" t="s">
        <v>16</v>
      </c>
      <c r="H6" s="30" t="s">
        <v>36</v>
      </c>
      <c r="I6" s="31"/>
    </row>
    <row r="7" ht="15.75" customHeight="1">
      <c r="B7" s="32">
        <f>B6*0.9</f>
        <v>109543.104</v>
      </c>
      <c r="C7" s="33">
        <v>44752.0</v>
      </c>
      <c r="D7" s="34">
        <v>9181.744786612797</v>
      </c>
      <c r="E7" s="34">
        <f t="shared" si="1"/>
        <v>1836.348957</v>
      </c>
      <c r="F7" s="24" t="s">
        <v>17</v>
      </c>
      <c r="H7" s="35" t="s">
        <v>8</v>
      </c>
      <c r="I7" s="35" t="s">
        <v>12</v>
      </c>
    </row>
    <row r="8" ht="15.75" customHeight="1">
      <c r="B8" s="32">
        <f>B7*1.1</f>
        <v>120497.4144</v>
      </c>
      <c r="C8" s="33">
        <v>44755.0</v>
      </c>
      <c r="D8" s="34">
        <v>10467.189056738587</v>
      </c>
      <c r="E8" s="34">
        <f t="shared" si="1"/>
        <v>2093.437811</v>
      </c>
      <c r="F8" s="24" t="s">
        <v>18</v>
      </c>
      <c r="H8" s="24" t="s">
        <v>14</v>
      </c>
      <c r="I8" s="28">
        <f t="array" ref="I8">XLOOKUP(H8,F3:F24,E3:E24,)</f>
        <v>1239.48324</v>
      </c>
    </row>
    <row r="9" ht="15.75" customHeight="1">
      <c r="B9" s="32">
        <f>B8*1.02</f>
        <v>122907.3627</v>
      </c>
      <c r="C9" s="33">
        <v>44757.0</v>
      </c>
      <c r="D9" s="34">
        <v>2446.3485</v>
      </c>
      <c r="E9" s="34">
        <f t="shared" si="1"/>
        <v>489.2697</v>
      </c>
      <c r="F9" s="24" t="s">
        <v>19</v>
      </c>
    </row>
    <row r="10" ht="15.75" customHeight="1">
      <c r="B10" s="32">
        <f>B9*0.8</f>
        <v>98325.89015</v>
      </c>
      <c r="C10" s="33">
        <v>44754.0</v>
      </c>
      <c r="D10" s="34">
        <v>2690.9833500000004</v>
      </c>
      <c r="E10" s="34">
        <f t="shared" si="1"/>
        <v>538.19667</v>
      </c>
      <c r="F10" s="24" t="s">
        <v>20</v>
      </c>
    </row>
    <row r="11" ht="15.75" customHeight="1">
      <c r="B11" s="32">
        <f>B10*0.9</f>
        <v>88493.30114</v>
      </c>
      <c r="C11" s="33">
        <v>44756.0</v>
      </c>
      <c r="D11" s="34">
        <v>2960.081685</v>
      </c>
      <c r="E11" s="34">
        <f t="shared" si="1"/>
        <v>592.016337</v>
      </c>
      <c r="F11" s="24" t="s">
        <v>21</v>
      </c>
    </row>
    <row r="12" ht="15.75" customHeight="1">
      <c r="B12" s="32">
        <f>B11*1.1</f>
        <v>97342.63125</v>
      </c>
      <c r="C12" s="33">
        <v>44751.0</v>
      </c>
      <c r="D12" s="34">
        <v>3256.0898535</v>
      </c>
      <c r="E12" s="34">
        <f t="shared" si="1"/>
        <v>651.2179707</v>
      </c>
      <c r="F12" s="24" t="s">
        <v>22</v>
      </c>
    </row>
    <row r="13" ht="15.75" customHeight="1">
      <c r="B13" s="32">
        <f>B12*1.02</f>
        <v>99289.48387</v>
      </c>
      <c r="C13" s="33">
        <v>44755.0</v>
      </c>
      <c r="D13" s="34">
        <v>3581.698838850001</v>
      </c>
      <c r="E13" s="34">
        <f t="shared" si="1"/>
        <v>716.3397678</v>
      </c>
      <c r="F13" s="24" t="s">
        <v>23</v>
      </c>
    </row>
    <row r="14" ht="15.75" customHeight="1">
      <c r="B14" s="32">
        <f>B13*0.8</f>
        <v>79431.5871</v>
      </c>
      <c r="C14" s="33">
        <v>44758.0</v>
      </c>
      <c r="D14" s="34">
        <v>3939.8687227350015</v>
      </c>
      <c r="E14" s="34">
        <f t="shared" si="1"/>
        <v>787.9737445</v>
      </c>
      <c r="F14" s="24" t="s">
        <v>24</v>
      </c>
    </row>
    <row r="15" ht="15.75" customHeight="1">
      <c r="B15" s="32">
        <f>B14*0.9</f>
        <v>71488.42839</v>
      </c>
      <c r="C15" s="33">
        <v>44760.0</v>
      </c>
      <c r="D15" s="34">
        <v>4333.855595008502</v>
      </c>
      <c r="E15" s="34">
        <f t="shared" si="1"/>
        <v>866.771119</v>
      </c>
      <c r="F15" s="24" t="s">
        <v>25</v>
      </c>
    </row>
    <row r="16" ht="15.75" customHeight="1">
      <c r="B16" s="32">
        <f>B15*1.1</f>
        <v>78637.27123</v>
      </c>
      <c r="C16" s="33">
        <v>44757.0</v>
      </c>
      <c r="D16" s="34">
        <v>4767.241154509353</v>
      </c>
      <c r="E16" s="34">
        <f t="shared" si="1"/>
        <v>953.4482309</v>
      </c>
      <c r="F16" s="24" t="s">
        <v>26</v>
      </c>
    </row>
    <row r="17" ht="15.75" customHeight="1">
      <c r="B17" s="32">
        <f>B16*1.02</f>
        <v>80210.01665</v>
      </c>
      <c r="C17" s="33">
        <v>44759.0</v>
      </c>
      <c r="D17" s="34">
        <v>5243.965269960288</v>
      </c>
      <c r="E17" s="34">
        <f t="shared" si="1"/>
        <v>1048.793054</v>
      </c>
      <c r="F17" s="24" t="s">
        <v>27</v>
      </c>
    </row>
    <row r="18" ht="15.75" customHeight="1">
      <c r="B18" s="32">
        <f>B17*0.8</f>
        <v>64168.01332</v>
      </c>
      <c r="C18" s="33">
        <v>44754.0</v>
      </c>
      <c r="D18" s="34">
        <v>5768.361796956317</v>
      </c>
      <c r="E18" s="34">
        <f t="shared" si="1"/>
        <v>1153.672359</v>
      </c>
      <c r="F18" s="24" t="s">
        <v>28</v>
      </c>
    </row>
    <row r="19" ht="15.75" customHeight="1">
      <c r="B19" s="32">
        <f>B18*0.9</f>
        <v>57751.21199</v>
      </c>
      <c r="C19" s="33">
        <v>44758.0</v>
      </c>
      <c r="D19" s="34">
        <v>5191.525617260686</v>
      </c>
      <c r="E19" s="34">
        <f t="shared" si="1"/>
        <v>1038.305123</v>
      </c>
      <c r="F19" s="24" t="s">
        <v>29</v>
      </c>
    </row>
    <row r="20" ht="15.75" customHeight="1">
      <c r="B20" s="32">
        <f>B19*1.1</f>
        <v>63526.33319</v>
      </c>
      <c r="C20" s="33">
        <v>44761.0</v>
      </c>
      <c r="D20" s="34">
        <v>6748.983302438891</v>
      </c>
      <c r="E20" s="34">
        <f t="shared" si="1"/>
        <v>1349.79666</v>
      </c>
      <c r="F20" s="24" t="s">
        <v>30</v>
      </c>
    </row>
    <row r="21" ht="15.75" customHeight="1">
      <c r="B21" s="32">
        <f>B20*1.02</f>
        <v>64796.85985</v>
      </c>
      <c r="C21" s="33">
        <v>44763.0</v>
      </c>
      <c r="D21" s="34">
        <v>8773.678293170558</v>
      </c>
      <c r="E21" s="34">
        <f t="shared" si="1"/>
        <v>1754.735659</v>
      </c>
      <c r="F21" s="24" t="s">
        <v>31</v>
      </c>
    </row>
    <row r="22" ht="15.75" customHeight="1">
      <c r="B22" s="32">
        <f>B21*0.8</f>
        <v>51837.48788</v>
      </c>
      <c r="C22" s="33">
        <v>44760.0</v>
      </c>
      <c r="D22" s="34">
        <v>11405.781781121728</v>
      </c>
      <c r="E22" s="34">
        <f t="shared" si="1"/>
        <v>2281.156356</v>
      </c>
      <c r="F22" s="24" t="s">
        <v>32</v>
      </c>
    </row>
    <row r="23" ht="15.75" customHeight="1">
      <c r="B23" s="32">
        <f>B22*0.9</f>
        <v>46653.73909</v>
      </c>
      <c r="C23" s="33">
        <v>44762.0</v>
      </c>
      <c r="D23" s="34">
        <v>6650.0</v>
      </c>
      <c r="E23" s="34">
        <f t="shared" si="1"/>
        <v>1330</v>
      </c>
      <c r="F23" s="24" t="s">
        <v>33</v>
      </c>
    </row>
    <row r="24" ht="15.75" customHeight="1">
      <c r="B24" s="32">
        <f>B23*1.1</f>
        <v>51319.113</v>
      </c>
      <c r="C24" s="33">
        <v>44757.0</v>
      </c>
      <c r="D24" s="34">
        <v>7341.0</v>
      </c>
      <c r="E24" s="34">
        <f t="shared" si="1"/>
        <v>1468.2</v>
      </c>
      <c r="F24" s="24" t="s">
        <v>34</v>
      </c>
    </row>
    <row r="25" ht="15.75" customHeight="1">
      <c r="C25" s="27"/>
    </row>
    <row r="26" ht="15.75" customHeight="1">
      <c r="C26" s="27"/>
    </row>
    <row r="27" ht="15.75" customHeight="1">
      <c r="C27" s="2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2:I2"/>
    <mergeCell ref="H6:I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67"/>
    <col customWidth="1" min="2" max="2" width="15.44"/>
    <col customWidth="1" min="3" max="4" width="10.67"/>
    <col customWidth="1" min="5" max="5" width="11.67"/>
    <col customWidth="1" min="6" max="6" width="11.11"/>
    <col customWidth="1" min="7" max="7" width="6.89"/>
    <col customWidth="1" min="8" max="8" width="10.67"/>
    <col customWidth="1" min="9" max="9" width="12.33"/>
    <col customWidth="1" min="10" max="10" width="11.11"/>
    <col customWidth="1" min="11" max="26" width="10.67"/>
  </cols>
  <sheetData>
    <row r="1" ht="15.75" customHeight="1">
      <c r="A1" s="24" t="s">
        <v>7</v>
      </c>
    </row>
    <row r="2" ht="15.75" customHeight="1">
      <c r="B2" s="25" t="s">
        <v>8</v>
      </c>
      <c r="C2" s="25" t="s">
        <v>9</v>
      </c>
      <c r="D2" s="25" t="s">
        <v>10</v>
      </c>
      <c r="E2" s="25" t="s">
        <v>11</v>
      </c>
      <c r="F2" s="25" t="s">
        <v>12</v>
      </c>
      <c r="H2" s="25" t="s">
        <v>8</v>
      </c>
      <c r="I2" s="25" t="s">
        <v>11</v>
      </c>
      <c r="J2" s="25" t="s">
        <v>12</v>
      </c>
    </row>
    <row r="3" ht="15.75" customHeight="1">
      <c r="B3" s="24" t="s">
        <v>13</v>
      </c>
      <c r="C3" s="32">
        <v>124300.0</v>
      </c>
      <c r="D3" s="33">
        <v>44754.0</v>
      </c>
      <c r="E3" s="34">
        <v>5436.33</v>
      </c>
      <c r="F3" s="34">
        <f t="shared" ref="F3:F24" si="1">E3*0.2</f>
        <v>1087.266</v>
      </c>
      <c r="H3" s="24" t="s">
        <v>14</v>
      </c>
      <c r="I3" s="28">
        <f t="array" ref="I3">INDEX(E3:E24, MATCH(H3, B3:B24, 0))</f>
        <v>6197.4162</v>
      </c>
      <c r="J3" s="28">
        <f t="array" ref="J3">INDEX(F3:F24, MATCH(H3, B3:B24, 0))</f>
        <v>1239.48324</v>
      </c>
    </row>
    <row r="4" ht="15.75" customHeight="1">
      <c r="B4" s="24" t="s">
        <v>14</v>
      </c>
      <c r="C4" s="32">
        <f>C3*1.2</f>
        <v>149160</v>
      </c>
      <c r="D4" s="33">
        <v>44751.0</v>
      </c>
      <c r="E4" s="34">
        <v>6197.4162</v>
      </c>
      <c r="F4" s="34">
        <f t="shared" si="1"/>
        <v>1239.48324</v>
      </c>
    </row>
    <row r="5" ht="15.75" customHeight="1">
      <c r="B5" s="24" t="s">
        <v>15</v>
      </c>
      <c r="C5" s="32">
        <f>C4*1.02</f>
        <v>152143.2</v>
      </c>
      <c r="D5" s="33">
        <v>44753.0</v>
      </c>
      <c r="E5" s="34">
        <v>7065.054467999999</v>
      </c>
      <c r="F5" s="34">
        <f t="shared" si="1"/>
        <v>1413.010894</v>
      </c>
    </row>
    <row r="6" ht="15.75" customHeight="1">
      <c r="B6" s="24" t="s">
        <v>16</v>
      </c>
      <c r="C6" s="32">
        <f>C5*0.8</f>
        <v>121714.56</v>
      </c>
      <c r="D6" s="33">
        <v>44748.0</v>
      </c>
      <c r="E6" s="34">
        <v>8054.162093519998</v>
      </c>
      <c r="F6" s="34">
        <f t="shared" si="1"/>
        <v>1610.832419</v>
      </c>
    </row>
    <row r="7" ht="15.75" customHeight="1">
      <c r="B7" s="24" t="s">
        <v>17</v>
      </c>
      <c r="C7" s="32">
        <f>C6*0.9</f>
        <v>109543.104</v>
      </c>
      <c r="D7" s="33">
        <v>44752.0</v>
      </c>
      <c r="E7" s="34">
        <v>9181.744786612797</v>
      </c>
      <c r="F7" s="34">
        <f t="shared" si="1"/>
        <v>1836.348957</v>
      </c>
    </row>
    <row r="8" ht="15.75" customHeight="1">
      <c r="B8" s="24" t="s">
        <v>18</v>
      </c>
      <c r="C8" s="32">
        <f>C7*1.1</f>
        <v>120497.4144</v>
      </c>
      <c r="D8" s="33">
        <v>44755.0</v>
      </c>
      <c r="E8" s="34">
        <v>10467.189056738587</v>
      </c>
      <c r="F8" s="34">
        <f t="shared" si="1"/>
        <v>2093.437811</v>
      </c>
    </row>
    <row r="9" ht="15.75" customHeight="1">
      <c r="B9" s="24" t="s">
        <v>19</v>
      </c>
      <c r="C9" s="32">
        <f>C8*1.02</f>
        <v>122907.3627</v>
      </c>
      <c r="D9" s="33">
        <v>44757.0</v>
      </c>
      <c r="E9" s="34">
        <v>2446.3485</v>
      </c>
      <c r="F9" s="34">
        <f t="shared" si="1"/>
        <v>489.2697</v>
      </c>
    </row>
    <row r="10" ht="15.75" customHeight="1">
      <c r="B10" s="24" t="s">
        <v>20</v>
      </c>
      <c r="C10" s="32">
        <f>C9*0.8</f>
        <v>98325.89015</v>
      </c>
      <c r="D10" s="33">
        <v>44754.0</v>
      </c>
      <c r="E10" s="34">
        <v>2690.9833500000004</v>
      </c>
      <c r="F10" s="34">
        <f t="shared" si="1"/>
        <v>538.19667</v>
      </c>
    </row>
    <row r="11" ht="15.75" customHeight="1">
      <c r="B11" s="24" t="s">
        <v>21</v>
      </c>
      <c r="C11" s="32">
        <f>C10*0.9</f>
        <v>88493.30114</v>
      </c>
      <c r="D11" s="33">
        <v>44756.0</v>
      </c>
      <c r="E11" s="34">
        <v>2960.081685</v>
      </c>
      <c r="F11" s="34">
        <f t="shared" si="1"/>
        <v>592.016337</v>
      </c>
    </row>
    <row r="12" ht="15.75" customHeight="1">
      <c r="B12" s="24" t="s">
        <v>22</v>
      </c>
      <c r="C12" s="32">
        <f>C11*1.1</f>
        <v>97342.63125</v>
      </c>
      <c r="D12" s="33">
        <v>44751.0</v>
      </c>
      <c r="E12" s="34">
        <v>3256.0898535</v>
      </c>
      <c r="F12" s="34">
        <f t="shared" si="1"/>
        <v>651.2179707</v>
      </c>
    </row>
    <row r="13" ht="15.75" customHeight="1">
      <c r="B13" s="24" t="s">
        <v>23</v>
      </c>
      <c r="C13" s="32">
        <f>C12*1.02</f>
        <v>99289.48387</v>
      </c>
      <c r="D13" s="33">
        <v>44755.0</v>
      </c>
      <c r="E13" s="34">
        <v>3581.698838850001</v>
      </c>
      <c r="F13" s="34">
        <f t="shared" si="1"/>
        <v>716.3397678</v>
      </c>
    </row>
    <row r="14" ht="15.75" customHeight="1">
      <c r="B14" s="24" t="s">
        <v>24</v>
      </c>
      <c r="C14" s="32">
        <f>C13*0.8</f>
        <v>79431.5871</v>
      </c>
      <c r="D14" s="33">
        <v>44758.0</v>
      </c>
      <c r="E14" s="34">
        <v>3939.8687227350015</v>
      </c>
      <c r="F14" s="34">
        <f t="shared" si="1"/>
        <v>787.9737445</v>
      </c>
    </row>
    <row r="15" ht="15.75" customHeight="1">
      <c r="B15" s="24" t="s">
        <v>25</v>
      </c>
      <c r="C15" s="32">
        <f>C14*0.9</f>
        <v>71488.42839</v>
      </c>
      <c r="D15" s="33">
        <v>44760.0</v>
      </c>
      <c r="E15" s="34">
        <v>4333.855595008502</v>
      </c>
      <c r="F15" s="34">
        <f t="shared" si="1"/>
        <v>866.771119</v>
      </c>
    </row>
    <row r="16" ht="15.75" customHeight="1">
      <c r="B16" s="24" t="s">
        <v>26</v>
      </c>
      <c r="C16" s="32">
        <f>C15*1.1</f>
        <v>78637.27123</v>
      </c>
      <c r="D16" s="33">
        <v>44757.0</v>
      </c>
      <c r="E16" s="34">
        <v>4767.241154509353</v>
      </c>
      <c r="F16" s="34">
        <f t="shared" si="1"/>
        <v>953.4482309</v>
      </c>
    </row>
    <row r="17" ht="15.75" customHeight="1">
      <c r="B17" s="24" t="s">
        <v>27</v>
      </c>
      <c r="C17" s="32">
        <f>C16*1.02</f>
        <v>80210.01665</v>
      </c>
      <c r="D17" s="33">
        <v>44759.0</v>
      </c>
      <c r="E17" s="34">
        <v>5243.965269960288</v>
      </c>
      <c r="F17" s="34">
        <f t="shared" si="1"/>
        <v>1048.793054</v>
      </c>
    </row>
    <row r="18" ht="15.75" customHeight="1">
      <c r="B18" s="24" t="s">
        <v>28</v>
      </c>
      <c r="C18" s="32">
        <f>C17*0.8</f>
        <v>64168.01332</v>
      </c>
      <c r="D18" s="33">
        <v>44754.0</v>
      </c>
      <c r="E18" s="34">
        <v>5768.361796956317</v>
      </c>
      <c r="F18" s="34">
        <f t="shared" si="1"/>
        <v>1153.672359</v>
      </c>
    </row>
    <row r="19" ht="15.75" customHeight="1">
      <c r="B19" s="24" t="s">
        <v>29</v>
      </c>
      <c r="C19" s="32">
        <f>C18*0.9</f>
        <v>57751.21199</v>
      </c>
      <c r="D19" s="33">
        <v>44758.0</v>
      </c>
      <c r="E19" s="34">
        <v>5191.525617260686</v>
      </c>
      <c r="F19" s="34">
        <f t="shared" si="1"/>
        <v>1038.305123</v>
      </c>
    </row>
    <row r="20" ht="15.75" customHeight="1">
      <c r="B20" s="24" t="s">
        <v>30</v>
      </c>
      <c r="C20" s="32">
        <f>C19*1.1</f>
        <v>63526.33319</v>
      </c>
      <c r="D20" s="33">
        <v>44761.0</v>
      </c>
      <c r="E20" s="34">
        <v>6748.983302438891</v>
      </c>
      <c r="F20" s="34">
        <f t="shared" si="1"/>
        <v>1349.79666</v>
      </c>
    </row>
    <row r="21" ht="15.75" customHeight="1">
      <c r="B21" s="24" t="s">
        <v>31</v>
      </c>
      <c r="C21" s="32">
        <f>C20*1.02</f>
        <v>64796.85985</v>
      </c>
      <c r="D21" s="33">
        <v>44763.0</v>
      </c>
      <c r="E21" s="34">
        <v>8773.678293170558</v>
      </c>
      <c r="F21" s="34">
        <f t="shared" si="1"/>
        <v>1754.735659</v>
      </c>
    </row>
    <row r="22" ht="15.75" customHeight="1">
      <c r="B22" s="24" t="s">
        <v>32</v>
      </c>
      <c r="C22" s="32">
        <f>C21*0.8</f>
        <v>51837.48788</v>
      </c>
      <c r="D22" s="33">
        <v>44760.0</v>
      </c>
      <c r="E22" s="34">
        <v>11405.781781121728</v>
      </c>
      <c r="F22" s="34">
        <f t="shared" si="1"/>
        <v>2281.156356</v>
      </c>
    </row>
    <row r="23" ht="15.75" customHeight="1">
      <c r="B23" s="24" t="s">
        <v>33</v>
      </c>
      <c r="C23" s="32">
        <f>C22*0.9</f>
        <v>46653.73909</v>
      </c>
      <c r="D23" s="33">
        <v>44762.0</v>
      </c>
      <c r="E23" s="34">
        <v>6650.0</v>
      </c>
      <c r="F23" s="34">
        <f t="shared" si="1"/>
        <v>1330</v>
      </c>
    </row>
    <row r="24" ht="15.75" customHeight="1">
      <c r="B24" s="24" t="s">
        <v>34</v>
      </c>
      <c r="C24" s="32">
        <f>C23*1.1</f>
        <v>51319.113</v>
      </c>
      <c r="D24" s="33">
        <v>44757.0</v>
      </c>
      <c r="E24" s="34">
        <v>7341.0</v>
      </c>
      <c r="F24" s="34">
        <f t="shared" si="1"/>
        <v>1468.2</v>
      </c>
    </row>
    <row r="25" ht="15.75" customHeight="1">
      <c r="D25" s="27"/>
    </row>
    <row r="26" ht="15.75" customHeight="1">
      <c r="D26" s="27"/>
    </row>
    <row r="27" ht="15.75" customHeight="1">
      <c r="D27" s="2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67"/>
    <col customWidth="1" min="2" max="2" width="17.11"/>
    <col customWidth="1" min="3" max="4" width="10.67"/>
    <col customWidth="1" min="5" max="5" width="11.67"/>
    <col customWidth="1" min="6" max="6" width="11.11"/>
    <col customWidth="1" min="7" max="7" width="6.89"/>
    <col customWidth="1" min="8" max="8" width="10.67"/>
    <col customWidth="1" min="9" max="9" width="16.44"/>
    <col customWidth="1" min="10" max="26" width="10.67"/>
  </cols>
  <sheetData>
    <row r="1" ht="15.75" customHeight="1">
      <c r="A1" s="24" t="s">
        <v>7</v>
      </c>
    </row>
    <row r="2" ht="15.75" customHeight="1">
      <c r="B2" s="25" t="s">
        <v>37</v>
      </c>
      <c r="C2" s="25" t="s">
        <v>9</v>
      </c>
      <c r="D2" s="25" t="s">
        <v>10</v>
      </c>
      <c r="E2" s="25" t="s">
        <v>11</v>
      </c>
      <c r="F2" s="25" t="s">
        <v>12</v>
      </c>
      <c r="H2" s="25" t="s">
        <v>38</v>
      </c>
      <c r="I2" s="25" t="s">
        <v>11</v>
      </c>
    </row>
    <row r="3" ht="15.75" customHeight="1">
      <c r="B3" s="36" t="s">
        <v>39</v>
      </c>
      <c r="C3" s="32">
        <v>124300.0</v>
      </c>
      <c r="D3" s="33">
        <v>44754.0</v>
      </c>
      <c r="E3" s="34">
        <v>5436.33</v>
      </c>
      <c r="F3" s="34">
        <f t="shared" ref="F3:F14" si="1">E3*0.2</f>
        <v>1087.266</v>
      </c>
      <c r="H3" s="37" t="s">
        <v>40</v>
      </c>
      <c r="I3" s="34">
        <f t="array" ref="I3">INDEX(E3:E14, MATCH(H3&amp;"*", B3:B14, 0))</f>
        <v>6197.4162</v>
      </c>
    </row>
    <row r="4" ht="15.75" customHeight="1">
      <c r="B4" s="36" t="s">
        <v>41</v>
      </c>
      <c r="C4" s="32">
        <f>C3*1.2</f>
        <v>149160</v>
      </c>
      <c r="D4" s="33">
        <v>44751.0</v>
      </c>
      <c r="E4" s="34">
        <v>6197.4162</v>
      </c>
      <c r="F4" s="34">
        <f t="shared" si="1"/>
        <v>1239.48324</v>
      </c>
    </row>
    <row r="5" ht="15.75" customHeight="1">
      <c r="B5" s="36" t="s">
        <v>42</v>
      </c>
      <c r="C5" s="32">
        <f>C4*1.02</f>
        <v>152143.2</v>
      </c>
      <c r="D5" s="33">
        <v>44753.0</v>
      </c>
      <c r="E5" s="34">
        <v>7065.054467999999</v>
      </c>
      <c r="F5" s="34">
        <f t="shared" si="1"/>
        <v>1413.010894</v>
      </c>
    </row>
    <row r="6" ht="15.75" customHeight="1">
      <c r="B6" s="36" t="s">
        <v>43</v>
      </c>
      <c r="C6" s="32">
        <f>C5*0.8</f>
        <v>121714.56</v>
      </c>
      <c r="D6" s="33">
        <v>44748.0</v>
      </c>
      <c r="E6" s="34">
        <v>8054.162093519998</v>
      </c>
      <c r="F6" s="34">
        <f t="shared" si="1"/>
        <v>1610.832419</v>
      </c>
    </row>
    <row r="7" ht="15.75" customHeight="1">
      <c r="B7" s="36" t="s">
        <v>44</v>
      </c>
      <c r="C7" s="32">
        <f>C6*0.9</f>
        <v>109543.104</v>
      </c>
      <c r="D7" s="33">
        <v>44752.0</v>
      </c>
      <c r="E7" s="34">
        <v>9181.744786612797</v>
      </c>
      <c r="F7" s="34">
        <f t="shared" si="1"/>
        <v>1836.348957</v>
      </c>
    </row>
    <row r="8" ht="15.75" customHeight="1">
      <c r="B8" s="36" t="s">
        <v>45</v>
      </c>
      <c r="C8" s="32">
        <f>C7*1.1</f>
        <v>120497.4144</v>
      </c>
      <c r="D8" s="33">
        <v>44755.0</v>
      </c>
      <c r="E8" s="34">
        <v>10467.189056738587</v>
      </c>
      <c r="F8" s="34">
        <f t="shared" si="1"/>
        <v>2093.437811</v>
      </c>
    </row>
    <row r="9" ht="15.75" customHeight="1">
      <c r="B9" s="36" t="s">
        <v>46</v>
      </c>
      <c r="C9" s="32">
        <f>C8*1.02</f>
        <v>122907.3627</v>
      </c>
      <c r="D9" s="33">
        <v>44757.0</v>
      </c>
      <c r="E9" s="34">
        <v>2446.3485</v>
      </c>
      <c r="F9" s="34">
        <f t="shared" si="1"/>
        <v>489.2697</v>
      </c>
    </row>
    <row r="10" ht="15.75" customHeight="1">
      <c r="B10" s="36" t="s">
        <v>47</v>
      </c>
      <c r="C10" s="32">
        <f>C9*0.8</f>
        <v>98325.89015</v>
      </c>
      <c r="D10" s="33">
        <v>44754.0</v>
      </c>
      <c r="E10" s="34">
        <v>2690.9833500000004</v>
      </c>
      <c r="F10" s="34">
        <f t="shared" si="1"/>
        <v>538.19667</v>
      </c>
    </row>
    <row r="11" ht="15.75" customHeight="1">
      <c r="B11" s="36" t="s">
        <v>48</v>
      </c>
      <c r="C11" s="32">
        <f>C10*0.9</f>
        <v>88493.30114</v>
      </c>
      <c r="D11" s="33">
        <v>44756.0</v>
      </c>
      <c r="E11" s="34">
        <v>2960.081685</v>
      </c>
      <c r="F11" s="34">
        <f t="shared" si="1"/>
        <v>592.016337</v>
      </c>
    </row>
    <row r="12" ht="15.75" customHeight="1">
      <c r="B12" s="36" t="s">
        <v>49</v>
      </c>
      <c r="C12" s="32">
        <f>C11*1.1</f>
        <v>97342.63125</v>
      </c>
      <c r="D12" s="33">
        <v>44751.0</v>
      </c>
      <c r="E12" s="34">
        <v>3256.0898535</v>
      </c>
      <c r="F12" s="34">
        <f t="shared" si="1"/>
        <v>651.2179707</v>
      </c>
    </row>
    <row r="13" ht="15.75" customHeight="1">
      <c r="B13" s="36" t="s">
        <v>50</v>
      </c>
      <c r="C13" s="32">
        <f>C12*1.02</f>
        <v>99289.48387</v>
      </c>
      <c r="D13" s="33">
        <v>44755.0</v>
      </c>
      <c r="E13" s="34">
        <v>3581.698838850001</v>
      </c>
      <c r="F13" s="34">
        <f t="shared" si="1"/>
        <v>716.3397678</v>
      </c>
    </row>
    <row r="14" ht="15.75" customHeight="1">
      <c r="B14" s="36" t="s">
        <v>51</v>
      </c>
      <c r="C14" s="32">
        <f>C13*0.8</f>
        <v>79431.5871</v>
      </c>
      <c r="D14" s="33">
        <v>44758.0</v>
      </c>
      <c r="E14" s="34">
        <v>3939.8687227350015</v>
      </c>
      <c r="F14" s="34">
        <f t="shared" si="1"/>
        <v>787.9737445</v>
      </c>
    </row>
    <row r="15" ht="15.75" customHeight="1">
      <c r="B15" s="36"/>
      <c r="C15" s="34"/>
      <c r="D15" s="34"/>
      <c r="E15" s="34"/>
      <c r="F15" s="34"/>
    </row>
    <row r="16" ht="15.75" customHeight="1">
      <c r="B16" s="36"/>
      <c r="C16" s="34"/>
      <c r="D16" s="34"/>
      <c r="E16" s="34"/>
      <c r="F16" s="34"/>
    </row>
    <row r="17" ht="15.75" customHeight="1">
      <c r="B17" s="36"/>
      <c r="C17" s="34"/>
      <c r="D17" s="34"/>
      <c r="E17" s="34"/>
      <c r="F17" s="34"/>
    </row>
    <row r="18" ht="15.75" customHeight="1">
      <c r="B18" s="36"/>
      <c r="C18" s="34"/>
      <c r="D18" s="34"/>
      <c r="E18" s="34"/>
      <c r="F18" s="34"/>
    </row>
    <row r="19" ht="15.75" customHeight="1">
      <c r="B19" s="36"/>
      <c r="C19" s="34"/>
      <c r="D19" s="34"/>
      <c r="E19" s="34"/>
      <c r="F19" s="34"/>
    </row>
    <row r="20" ht="15.75" customHeight="1">
      <c r="B20" s="36"/>
      <c r="C20" s="34"/>
      <c r="D20" s="34"/>
      <c r="E20" s="34"/>
      <c r="F20" s="34"/>
    </row>
    <row r="21" ht="15.75" customHeight="1">
      <c r="B21" s="36"/>
      <c r="C21" s="34"/>
      <c r="D21" s="34"/>
      <c r="E21" s="34"/>
      <c r="F21" s="34"/>
    </row>
    <row r="22" ht="15.75" customHeight="1">
      <c r="B22" s="36"/>
      <c r="C22" s="34"/>
      <c r="D22" s="34"/>
      <c r="E22" s="34"/>
      <c r="F22" s="34"/>
    </row>
    <row r="23" ht="15.75" customHeight="1">
      <c r="B23" s="36"/>
      <c r="C23" s="34"/>
      <c r="D23" s="34"/>
      <c r="E23" s="34"/>
      <c r="F23" s="34"/>
    </row>
    <row r="24" ht="15.75" customHeight="1">
      <c r="B24" s="36"/>
      <c r="C24" s="34"/>
      <c r="D24" s="34"/>
      <c r="E24" s="34"/>
      <c r="F24" s="3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67"/>
    <col customWidth="1" min="2" max="2" width="15.44"/>
    <col customWidth="1" min="3" max="4" width="10.67"/>
    <col customWidth="1" min="5" max="5" width="11.67"/>
    <col customWidth="1" min="6" max="6" width="11.11"/>
    <col customWidth="1" min="7" max="7" width="6.89"/>
    <col customWidth="1" min="8" max="8" width="10.67"/>
    <col customWidth="1" min="9" max="9" width="12.33"/>
    <col customWidth="1" min="10" max="10" width="11.11"/>
    <col customWidth="1" min="11" max="26" width="10.67"/>
  </cols>
  <sheetData>
    <row r="1" ht="15.75" customHeight="1">
      <c r="A1" s="24" t="s">
        <v>7</v>
      </c>
    </row>
    <row r="2" ht="15.75" customHeight="1">
      <c r="B2" s="30" t="s">
        <v>52</v>
      </c>
      <c r="C2" s="38"/>
      <c r="D2" s="38"/>
      <c r="E2" s="38"/>
      <c r="F2" s="31"/>
      <c r="H2" s="25" t="s">
        <v>8</v>
      </c>
      <c r="I2" s="25" t="s">
        <v>53</v>
      </c>
      <c r="J2" s="25" t="s">
        <v>12</v>
      </c>
    </row>
    <row r="3" ht="15.75" customHeight="1">
      <c r="B3" s="39" t="s">
        <v>54</v>
      </c>
      <c r="C3" s="40">
        <v>2019.0</v>
      </c>
      <c r="D3" s="40">
        <v>2020.0</v>
      </c>
      <c r="E3" s="40">
        <f t="shared" ref="E3:F3" si="1">D3+1</f>
        <v>2021</v>
      </c>
      <c r="F3" s="40">
        <f t="shared" si="1"/>
        <v>2022</v>
      </c>
      <c r="H3" s="37" t="s">
        <v>14</v>
      </c>
      <c r="I3" s="41">
        <v>2021.0</v>
      </c>
      <c r="J3" s="34">
        <f t="array" ref="J3">INDEX(C4:F25, MATCH(H3, B4:B25, 0), MATCH(I3,C3:F3,0))</f>
        <v>1354.13544</v>
      </c>
    </row>
    <row r="4" ht="15.75" customHeight="1">
      <c r="B4" s="36" t="s">
        <v>13</v>
      </c>
      <c r="C4" s="34">
        <v>1087.266</v>
      </c>
      <c r="D4" s="34">
        <v>1250.3559</v>
      </c>
      <c r="E4" s="34">
        <v>1187.838105</v>
      </c>
      <c r="F4" s="34">
        <v>1413.52734495</v>
      </c>
    </row>
    <row r="5" ht="15.75" customHeight="1">
      <c r="B5" s="36" t="s">
        <v>14</v>
      </c>
      <c r="C5" s="34">
        <v>1239.48324</v>
      </c>
      <c r="D5" s="34">
        <v>1425.405726</v>
      </c>
      <c r="E5" s="34">
        <v>1354.1354397</v>
      </c>
      <c r="F5" s="34">
        <v>1611.4211732429999</v>
      </c>
    </row>
    <row r="6" ht="15.75" customHeight="1">
      <c r="B6" s="36" t="s">
        <v>15</v>
      </c>
      <c r="C6" s="34">
        <v>1413.0108936</v>
      </c>
      <c r="D6" s="34">
        <v>1624.9625276399997</v>
      </c>
      <c r="E6" s="34">
        <v>1543.7144012579997</v>
      </c>
      <c r="F6" s="34">
        <v>1837.0201374970195</v>
      </c>
    </row>
    <row r="7" ht="15.75" customHeight="1">
      <c r="B7" s="36" t="s">
        <v>16</v>
      </c>
      <c r="C7" s="34">
        <v>1610.8324187039998</v>
      </c>
      <c r="D7" s="34">
        <v>1852.4572815095996</v>
      </c>
      <c r="E7" s="34">
        <v>1759.8344174341196</v>
      </c>
      <c r="F7" s="34">
        <v>2094.202956746602</v>
      </c>
    </row>
    <row r="8" ht="15.75" customHeight="1">
      <c r="B8" s="36" t="s">
        <v>17</v>
      </c>
      <c r="C8" s="34">
        <v>1836.3489573225595</v>
      </c>
      <c r="D8" s="34">
        <v>2111.801300920943</v>
      </c>
      <c r="E8" s="34">
        <v>2006.2112358748957</v>
      </c>
      <c r="F8" s="34">
        <v>2387.3913706911258</v>
      </c>
    </row>
    <row r="9" ht="15.75" customHeight="1">
      <c r="B9" s="36" t="s">
        <v>18</v>
      </c>
      <c r="C9" s="34">
        <v>2093.4378113477173</v>
      </c>
      <c r="D9" s="34">
        <v>2407.4534830498746</v>
      </c>
      <c r="E9" s="34">
        <v>2287.080808897381</v>
      </c>
      <c r="F9" s="34">
        <v>2721.6261625878833</v>
      </c>
    </row>
    <row r="10" ht="15.75" customHeight="1">
      <c r="B10" s="36" t="s">
        <v>19</v>
      </c>
      <c r="C10" s="34">
        <v>489.26970000000006</v>
      </c>
      <c r="D10" s="34">
        <v>562.660155</v>
      </c>
      <c r="E10" s="34">
        <v>534.52714725</v>
      </c>
      <c r="F10" s="34">
        <v>636.0873052275</v>
      </c>
    </row>
    <row r="11" ht="15.75" customHeight="1">
      <c r="B11" s="36" t="s">
        <v>20</v>
      </c>
      <c r="C11" s="34">
        <v>538.1966700000002</v>
      </c>
      <c r="D11" s="34">
        <v>618.9261705000001</v>
      </c>
      <c r="E11" s="34">
        <v>587.9798619750001</v>
      </c>
      <c r="F11" s="34">
        <v>699.6960357502501</v>
      </c>
    </row>
    <row r="12" ht="15.75" customHeight="1">
      <c r="B12" s="36" t="s">
        <v>21</v>
      </c>
      <c r="C12" s="34">
        <v>592.016337</v>
      </c>
      <c r="D12" s="34">
        <v>680.81878755</v>
      </c>
      <c r="E12" s="34">
        <v>646.7778481725</v>
      </c>
      <c r="F12" s="34">
        <v>769.6656393252749</v>
      </c>
    </row>
    <row r="13" ht="15.75" customHeight="1">
      <c r="B13" s="36" t="s">
        <v>22</v>
      </c>
      <c r="C13" s="34">
        <v>651.2179707</v>
      </c>
      <c r="D13" s="34">
        <v>748.900666305</v>
      </c>
      <c r="E13" s="34">
        <v>711.4556329897499</v>
      </c>
      <c r="F13" s="34">
        <v>846.6322032578024</v>
      </c>
    </row>
    <row r="14" ht="15.75" customHeight="1">
      <c r="B14" s="36" t="s">
        <v>23</v>
      </c>
      <c r="C14" s="34">
        <v>716.3397677700002</v>
      </c>
      <c r="D14" s="34">
        <v>823.7907329355002</v>
      </c>
      <c r="E14" s="34">
        <v>782.6011962887251</v>
      </c>
      <c r="F14" s="34">
        <v>931.2954235835828</v>
      </c>
    </row>
    <row r="15" ht="15.75" customHeight="1">
      <c r="B15" s="36" t="s">
        <v>24</v>
      </c>
      <c r="C15" s="34">
        <v>787.9737445470004</v>
      </c>
      <c r="D15" s="34">
        <v>906.1698062290503</v>
      </c>
      <c r="E15" s="34">
        <v>860.8613159175977</v>
      </c>
      <c r="F15" s="34">
        <v>1024.4249659419413</v>
      </c>
    </row>
    <row r="16" ht="15.75" customHeight="1">
      <c r="B16" s="36" t="s">
        <v>25</v>
      </c>
      <c r="C16" s="34">
        <v>866.7711190017004</v>
      </c>
      <c r="D16" s="34">
        <v>996.7867868519554</v>
      </c>
      <c r="E16" s="34">
        <v>946.9474475093576</v>
      </c>
      <c r="F16" s="34">
        <v>1126.8674625361355</v>
      </c>
    </row>
    <row r="17" ht="15.75" customHeight="1">
      <c r="B17" s="36" t="s">
        <v>26</v>
      </c>
      <c r="C17" s="34">
        <v>953.4482309018706</v>
      </c>
      <c r="D17" s="34">
        <v>1096.4654655371512</v>
      </c>
      <c r="E17" s="34">
        <v>1041.6421922602935</v>
      </c>
      <c r="F17" s="34">
        <v>1239.5542087897493</v>
      </c>
    </row>
    <row r="18" ht="15.75" customHeight="1">
      <c r="B18" s="36" t="s">
        <v>27</v>
      </c>
      <c r="C18" s="34">
        <v>1048.7930539920578</v>
      </c>
      <c r="D18" s="34">
        <v>1206.1120120908663</v>
      </c>
      <c r="E18" s="34">
        <v>1145.806411486323</v>
      </c>
      <c r="F18" s="34">
        <v>1363.5096296687243</v>
      </c>
    </row>
    <row r="19" ht="15.75" customHeight="1">
      <c r="B19" s="36" t="s">
        <v>28</v>
      </c>
      <c r="C19" s="34">
        <v>1153.6723593912636</v>
      </c>
      <c r="D19" s="34">
        <v>1326.7232132999532</v>
      </c>
      <c r="E19" s="34">
        <v>1260.3870526349554</v>
      </c>
      <c r="F19" s="34">
        <v>1499.8605926355967</v>
      </c>
    </row>
    <row r="20" ht="15.75" customHeight="1">
      <c r="B20" s="36" t="s">
        <v>29</v>
      </c>
      <c r="C20" s="34">
        <v>1038.3051234521372</v>
      </c>
      <c r="D20" s="34">
        <v>1194.0508919699578</v>
      </c>
      <c r="E20" s="34">
        <v>1134.3483473714598</v>
      </c>
      <c r="F20" s="34">
        <v>1349.8745333720371</v>
      </c>
    </row>
    <row r="21" ht="15.75" customHeight="1">
      <c r="B21" s="36" t="s">
        <v>30</v>
      </c>
      <c r="C21" s="34">
        <v>1349.7966604877784</v>
      </c>
      <c r="D21" s="34">
        <v>1552.266159560945</v>
      </c>
      <c r="E21" s="34">
        <v>1474.6528515828977</v>
      </c>
      <c r="F21" s="34">
        <v>1754.8368933836482</v>
      </c>
    </row>
    <row r="22" ht="15.75" customHeight="1">
      <c r="B22" s="36" t="s">
        <v>31</v>
      </c>
      <c r="C22" s="34">
        <v>1754.7356586341118</v>
      </c>
      <c r="D22" s="34">
        <v>2017.9460074292285</v>
      </c>
      <c r="E22" s="34">
        <v>1917.048707057767</v>
      </c>
      <c r="F22" s="34">
        <v>2281.2879613987425</v>
      </c>
    </row>
    <row r="23" ht="15.75" customHeight="1">
      <c r="B23" s="36" t="s">
        <v>32</v>
      </c>
      <c r="C23" s="34">
        <v>2281.156356224346</v>
      </c>
      <c r="D23" s="34">
        <v>2623.3298096579974</v>
      </c>
      <c r="E23" s="34">
        <v>2492.1633191750975</v>
      </c>
      <c r="F23" s="34">
        <v>2965.674349818366</v>
      </c>
    </row>
    <row r="24" ht="15.75" customHeight="1">
      <c r="B24" s="36" t="s">
        <v>33</v>
      </c>
      <c r="C24" s="34">
        <v>1330.0</v>
      </c>
      <c r="D24" s="34">
        <v>1529.4999999999998</v>
      </c>
      <c r="E24" s="34">
        <v>1453.0249999999996</v>
      </c>
      <c r="F24" s="34">
        <v>1729.0997499999994</v>
      </c>
    </row>
    <row r="25" ht="15.75" customHeight="1">
      <c r="B25" s="36" t="s">
        <v>34</v>
      </c>
      <c r="C25" s="34">
        <v>1468.2</v>
      </c>
      <c r="D25" s="34">
        <v>1688.4299999999998</v>
      </c>
      <c r="E25" s="34">
        <v>1604.0084999999997</v>
      </c>
      <c r="F25" s="34">
        <v>1908.7701149999996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F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67"/>
    <col customWidth="1" min="2" max="2" width="15.44"/>
    <col customWidth="1" min="3" max="4" width="10.67"/>
    <col customWidth="1" min="5" max="5" width="11.67"/>
    <col customWidth="1" min="6" max="6" width="11.11"/>
    <col customWidth="1" min="7" max="7" width="6.89"/>
    <col customWidth="1" min="8" max="8" width="10.67"/>
    <col customWidth="1" min="9" max="9" width="12.33"/>
    <col customWidth="1" min="10" max="10" width="11.11"/>
    <col customWidth="1" min="11" max="26" width="10.67"/>
  </cols>
  <sheetData>
    <row r="1" ht="15.75" customHeight="1">
      <c r="A1" s="24" t="s">
        <v>7</v>
      </c>
    </row>
    <row r="2" ht="15.75" customHeight="1">
      <c r="B2" s="30" t="s">
        <v>52</v>
      </c>
      <c r="C2" s="38"/>
      <c r="D2" s="38"/>
      <c r="E2" s="38"/>
      <c r="F2" s="31"/>
      <c r="H2" s="30" t="s">
        <v>36</v>
      </c>
      <c r="I2" s="38"/>
      <c r="J2" s="31"/>
    </row>
    <row r="3" ht="15.75" customHeight="1">
      <c r="B3" s="39" t="s">
        <v>54</v>
      </c>
      <c r="C3" s="40">
        <v>2019.0</v>
      </c>
      <c r="D3" s="40">
        <v>2020.0</v>
      </c>
      <c r="E3" s="40">
        <f t="shared" ref="E3:F3" si="1">D3+1</f>
        <v>2021</v>
      </c>
      <c r="F3" s="40">
        <f t="shared" si="1"/>
        <v>2022</v>
      </c>
      <c r="H3" s="40" t="s">
        <v>8</v>
      </c>
      <c r="I3" s="40" t="s">
        <v>53</v>
      </c>
      <c r="J3" s="40" t="s">
        <v>12</v>
      </c>
    </row>
    <row r="4" ht="15.75" customHeight="1">
      <c r="B4" s="24" t="s">
        <v>14</v>
      </c>
      <c r="C4" s="34">
        <v>1087.266</v>
      </c>
      <c r="D4" s="34">
        <v>1250.3559</v>
      </c>
      <c r="E4" s="34">
        <v>1187.838105</v>
      </c>
      <c r="F4" s="34">
        <v>1413.52734495</v>
      </c>
      <c r="H4" s="37" t="s">
        <v>14</v>
      </c>
      <c r="I4" s="37">
        <v>2019.0</v>
      </c>
      <c r="J4" s="34">
        <f t="array" ref="J4">XLOOKUP(H4,B4:B25,XLOOKUP(I4,C3:F3,C4:F25))</f>
        <v>1087.266</v>
      </c>
    </row>
    <row r="5" ht="15.75" customHeight="1">
      <c r="B5" s="24" t="s">
        <v>14</v>
      </c>
      <c r="C5" s="34">
        <v>1239.48324</v>
      </c>
      <c r="D5" s="34">
        <v>1425.405726</v>
      </c>
      <c r="E5" s="34">
        <v>1354.1354397</v>
      </c>
      <c r="F5" s="34">
        <v>1611.4211732429999</v>
      </c>
    </row>
    <row r="6" ht="15.75" customHeight="1">
      <c r="B6" s="24" t="s">
        <v>14</v>
      </c>
      <c r="C6" s="34">
        <v>1413.0108936</v>
      </c>
      <c r="D6" s="34">
        <v>1624.9625276399997</v>
      </c>
      <c r="E6" s="34">
        <v>1543.7144012579997</v>
      </c>
      <c r="F6" s="34">
        <v>1837.0201374970195</v>
      </c>
      <c r="H6" s="30" t="s">
        <v>55</v>
      </c>
      <c r="I6" s="38"/>
      <c r="J6" s="31"/>
    </row>
    <row r="7" ht="15.75" customHeight="1">
      <c r="B7" s="24" t="s">
        <v>14</v>
      </c>
      <c r="C7" s="34">
        <v>1610.8324187039998</v>
      </c>
      <c r="D7" s="34">
        <v>1852.4572815095996</v>
      </c>
      <c r="E7" s="34">
        <v>1759.8344174341196</v>
      </c>
      <c r="F7" s="34">
        <v>2094.202956746602</v>
      </c>
      <c r="H7" s="40" t="s">
        <v>8</v>
      </c>
      <c r="I7" s="40" t="s">
        <v>53</v>
      </c>
      <c r="J7" s="40" t="s">
        <v>12</v>
      </c>
    </row>
    <row r="8" ht="15.75" customHeight="1">
      <c r="B8" s="24" t="s">
        <v>15</v>
      </c>
      <c r="C8" s="34">
        <v>1836.3489573225595</v>
      </c>
      <c r="D8" s="34">
        <v>2111.801300920943</v>
      </c>
      <c r="E8" s="34">
        <v>2006.2112358748957</v>
      </c>
      <c r="F8" s="34">
        <v>2387.3913706911258</v>
      </c>
      <c r="H8" s="37" t="s">
        <v>14</v>
      </c>
      <c r="I8" s="37">
        <v>2019.0</v>
      </c>
      <c r="J8" s="34">
        <f t="array" ref="J8">INDEX(C4:F25, MATCH(H8, B4:B25, 0), MATCH(I8, C3:F3, 0))</f>
        <v>1087.266</v>
      </c>
      <c r="K8" s="42"/>
    </row>
    <row r="9" ht="15.75" customHeight="1">
      <c r="B9" s="24" t="s">
        <v>18</v>
      </c>
      <c r="C9" s="34">
        <v>2093.4378113477173</v>
      </c>
      <c r="D9" s="34">
        <v>2407.4534830498746</v>
      </c>
      <c r="E9" s="34">
        <v>2287.080808897381</v>
      </c>
      <c r="F9" s="34">
        <v>2721.6261625878833</v>
      </c>
    </row>
    <row r="10" ht="15.75" customHeight="1">
      <c r="B10" s="24" t="s">
        <v>18</v>
      </c>
      <c r="C10" s="34">
        <v>489.26970000000006</v>
      </c>
      <c r="D10" s="34">
        <v>562.660155</v>
      </c>
      <c r="E10" s="34">
        <v>534.52714725</v>
      </c>
      <c r="F10" s="34">
        <v>636.0873052275</v>
      </c>
    </row>
    <row r="11" ht="15.75" customHeight="1">
      <c r="B11" s="24" t="s">
        <v>18</v>
      </c>
      <c r="C11" s="34">
        <v>538.1966700000002</v>
      </c>
      <c r="D11" s="34">
        <v>618.9261705000001</v>
      </c>
      <c r="E11" s="34">
        <v>587.9798619750001</v>
      </c>
      <c r="F11" s="34">
        <v>699.6960357502501</v>
      </c>
    </row>
    <row r="12" ht="15.75" customHeight="1">
      <c r="B12" s="24" t="s">
        <v>21</v>
      </c>
      <c r="C12" s="34">
        <v>592.016337</v>
      </c>
      <c r="D12" s="34">
        <v>680.81878755</v>
      </c>
      <c r="E12" s="34">
        <v>646.7778481725</v>
      </c>
      <c r="F12" s="34">
        <v>769.6656393252749</v>
      </c>
    </row>
    <row r="13" ht="15.75" customHeight="1">
      <c r="B13" s="24" t="s">
        <v>22</v>
      </c>
      <c r="C13" s="34">
        <v>651.2179707</v>
      </c>
      <c r="D13" s="34">
        <v>748.900666305</v>
      </c>
      <c r="E13" s="34">
        <v>711.4556329897499</v>
      </c>
      <c r="F13" s="34">
        <v>846.6322032578024</v>
      </c>
    </row>
    <row r="14" ht="15.75" customHeight="1">
      <c r="B14" s="24" t="s">
        <v>22</v>
      </c>
      <c r="C14" s="34">
        <v>716.3397677700002</v>
      </c>
      <c r="D14" s="34">
        <v>823.7907329355002</v>
      </c>
      <c r="E14" s="34">
        <v>782.6011962887251</v>
      </c>
      <c r="F14" s="34">
        <v>931.2954235835828</v>
      </c>
    </row>
    <row r="15" ht="15.75" customHeight="1">
      <c r="B15" s="24" t="s">
        <v>22</v>
      </c>
      <c r="C15" s="34">
        <v>787.9737445470004</v>
      </c>
      <c r="D15" s="34">
        <v>906.1698062290503</v>
      </c>
      <c r="E15" s="34">
        <v>860.8613159175977</v>
      </c>
      <c r="F15" s="34">
        <v>1024.4249659419413</v>
      </c>
    </row>
    <row r="16" ht="15.75" customHeight="1">
      <c r="B16" s="24" t="s">
        <v>22</v>
      </c>
      <c r="C16" s="34">
        <v>866.7711190017004</v>
      </c>
      <c r="D16" s="34">
        <v>996.7867868519554</v>
      </c>
      <c r="E16" s="34">
        <v>946.9474475093576</v>
      </c>
      <c r="F16" s="34">
        <v>1126.8674625361355</v>
      </c>
    </row>
    <row r="17" ht="15.75" customHeight="1">
      <c r="B17" s="24" t="s">
        <v>22</v>
      </c>
      <c r="C17" s="34">
        <v>953.4482309018706</v>
      </c>
      <c r="D17" s="34">
        <v>1096.4654655371512</v>
      </c>
      <c r="E17" s="34">
        <v>1041.6421922602935</v>
      </c>
      <c r="F17" s="34">
        <v>1239.5542087897493</v>
      </c>
    </row>
    <row r="18" ht="15.75" customHeight="1">
      <c r="B18" s="24" t="s">
        <v>22</v>
      </c>
      <c r="C18" s="34">
        <v>1048.7930539920578</v>
      </c>
      <c r="D18" s="34">
        <v>1206.1120120908663</v>
      </c>
      <c r="E18" s="34">
        <v>1145.806411486323</v>
      </c>
      <c r="F18" s="34">
        <v>1363.5096296687243</v>
      </c>
    </row>
    <row r="19" ht="15.75" customHeight="1">
      <c r="B19" s="24" t="s">
        <v>28</v>
      </c>
      <c r="C19" s="34">
        <v>1153.6723593912636</v>
      </c>
      <c r="D19" s="34">
        <v>1326.7232132999532</v>
      </c>
      <c r="E19" s="34">
        <v>1260.3870526349554</v>
      </c>
      <c r="F19" s="34">
        <v>1499.8605926355967</v>
      </c>
    </row>
    <row r="20" ht="15.75" customHeight="1">
      <c r="B20" s="24" t="s">
        <v>28</v>
      </c>
      <c r="C20" s="34">
        <v>1038.3051234521372</v>
      </c>
      <c r="D20" s="34">
        <v>1194.0508919699578</v>
      </c>
      <c r="E20" s="34">
        <v>1134.3483473714598</v>
      </c>
      <c r="F20" s="34">
        <v>1349.8745333720371</v>
      </c>
    </row>
    <row r="21" ht="15.75" customHeight="1">
      <c r="B21" s="24" t="s">
        <v>28</v>
      </c>
      <c r="C21" s="34">
        <v>1349.7966604877784</v>
      </c>
      <c r="D21" s="34">
        <v>1552.266159560945</v>
      </c>
      <c r="E21" s="34">
        <v>1474.6528515828977</v>
      </c>
      <c r="F21" s="34">
        <v>1754.8368933836482</v>
      </c>
    </row>
    <row r="22" ht="15.75" customHeight="1">
      <c r="B22" s="24" t="s">
        <v>28</v>
      </c>
      <c r="C22" s="34">
        <v>1754.7356586341118</v>
      </c>
      <c r="D22" s="34">
        <v>2017.9460074292285</v>
      </c>
      <c r="E22" s="34">
        <v>1917.048707057767</v>
      </c>
      <c r="F22" s="34">
        <v>2281.2879613987425</v>
      </c>
    </row>
    <row r="23" ht="15.75" customHeight="1">
      <c r="B23" s="24" t="s">
        <v>28</v>
      </c>
      <c r="C23" s="34">
        <v>2281.156356224346</v>
      </c>
      <c r="D23" s="34">
        <v>2623.3298096579974</v>
      </c>
      <c r="E23" s="34">
        <v>2492.1633191750975</v>
      </c>
      <c r="F23" s="34">
        <v>2965.674349818366</v>
      </c>
    </row>
    <row r="24" ht="15.75" customHeight="1">
      <c r="B24" s="24" t="s">
        <v>28</v>
      </c>
      <c r="C24" s="34">
        <v>1330.0</v>
      </c>
      <c r="D24" s="34">
        <v>1529.4999999999998</v>
      </c>
      <c r="E24" s="34">
        <v>1453.0249999999996</v>
      </c>
      <c r="F24" s="34">
        <v>1729.0997499999994</v>
      </c>
    </row>
    <row r="25" ht="15.75" customHeight="1">
      <c r="B25" s="24" t="s">
        <v>28</v>
      </c>
      <c r="C25" s="34">
        <v>1468.2</v>
      </c>
      <c r="D25" s="34">
        <v>1688.4299999999998</v>
      </c>
      <c r="E25" s="34">
        <v>1604.0084999999997</v>
      </c>
      <c r="F25" s="34">
        <v>1908.7701149999996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F2"/>
    <mergeCell ref="H2:J2"/>
    <mergeCell ref="H6:J6"/>
  </mergeCells>
  <printOptions/>
  <pageMargins bottom="0.75" footer="0.0" header="0.0" left="0.7" right="0.7" top="0.75"/>
  <pageSetup orientation="landscape"/>
  <drawing r:id="rId1"/>
</worksheet>
</file>