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Criteria" sheetId="1" r:id="rId4"/>
    <sheet state="visible" name="2 Multiple Criteria" sheetId="2" r:id="rId5"/>
    <sheet state="visible" name="3 Criteria Dynamic" sheetId="3" r:id="rId6"/>
    <sheet state="visible" name="4 Advanced" sheetId="4" r:id="rId7"/>
    <sheet state="visible" name="5 Bonus" sheetId="5" r:id="rId8"/>
  </sheets>
  <definedNames/>
  <calcPr/>
</workbook>
</file>

<file path=xl/sharedStrings.xml><?xml version="1.0" encoding="utf-8"?>
<sst xmlns="http://schemas.openxmlformats.org/spreadsheetml/2006/main" count="149" uniqueCount="65">
  <si>
    <t>Simple Index Match</t>
  </si>
  <si>
    <t>Country:</t>
  </si>
  <si>
    <t>Portugal</t>
  </si>
  <si>
    <t>Sales:</t>
  </si>
  <si>
    <t>Countries</t>
  </si>
  <si>
    <t>Sales</t>
  </si>
  <si>
    <t>Spain</t>
  </si>
  <si>
    <t>Italy</t>
  </si>
  <si>
    <t>France</t>
  </si>
  <si>
    <t>Belgium</t>
  </si>
  <si>
    <t>Holland</t>
  </si>
  <si>
    <t>Switzerland</t>
  </si>
  <si>
    <t>Austria</t>
  </si>
  <si>
    <t>Germany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</si>
  <si>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</si>
  <si>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</si>
  <si>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</si>
  <si>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</si>
  <si>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</si>
  <si>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</si>
  <si>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</si>
  <si>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</si>
  <si>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</si>
  <si>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</si>
  <si>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</si>
  <si>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Multiple Criteria Index Match</t>
  </si>
  <si>
    <t>Month:</t>
  </si>
  <si>
    <t>January</t>
  </si>
  <si>
    <t>Country</t>
  </si>
  <si>
    <t>February</t>
  </si>
  <si>
    <t>March</t>
  </si>
  <si>
    <t>April</t>
  </si>
  <si>
    <t>May</t>
  </si>
  <si>
    <t>June</t>
  </si>
  <si>
    <t>July</t>
  </si>
  <si>
    <t>August</t>
  </si>
  <si>
    <t>Dynamic Index Match</t>
  </si>
  <si>
    <t>Revenue</t>
  </si>
  <si>
    <t>Gross Profit</t>
  </si>
  <si>
    <t>Net Income</t>
  </si>
  <si>
    <t>Income Statement</t>
  </si>
  <si>
    <t>USD in millions</t>
  </si>
  <si>
    <t>Cost of revenue</t>
  </si>
  <si>
    <t>Gross profit</t>
  </si>
  <si>
    <t>Research and development</t>
  </si>
  <si>
    <t>General and administrative</t>
  </si>
  <si>
    <t>Operating income</t>
  </si>
  <si>
    <t>Interest Expense</t>
  </si>
  <si>
    <t>Other income (expense)</t>
  </si>
  <si>
    <t>Income before taxes</t>
  </si>
  <si>
    <t>Provision for income taxes</t>
  </si>
  <si>
    <t>Net income</t>
  </si>
  <si>
    <t>Advanced IndexMatch</t>
  </si>
  <si>
    <t>Year:</t>
  </si>
  <si>
    <t>Bonus Scenario</t>
  </si>
  <si>
    <t>Salesperson:</t>
  </si>
  <si>
    <t>Steven</t>
  </si>
  <si>
    <t>Salesperson</t>
  </si>
  <si>
    <t>Arturo</t>
  </si>
  <si>
    <t>Billy</t>
  </si>
  <si>
    <t>David</t>
  </si>
  <si>
    <t>Lucia</t>
  </si>
  <si>
    <t>Franklin</t>
  </si>
  <si>
    <t>Bruno</t>
  </si>
  <si>
    <t>Jaidyn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</si>
</sst>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mmm"/>
    <numFmt numFmtId="166" formatCode="_-* #,##0_-;\-* #,##0_-;_-* &quot;-&quot;??_-;_-@"/>
  </numFmts>
  <fonts count="10">
    <font>
      <sz val="12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/>
    <font>
      <b/>
      <sz val="11.0"/>
      <color theme="1"/>
      <name val="Calibri"/>
    </font>
    <font>
      <b/>
      <sz val="12.0"/>
      <color theme="0"/>
      <name val="Calibri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293D68"/>
        <bgColor rgb="FF293D68"/>
      </patternFill>
    </fill>
    <fill>
      <patternFill patternType="solid">
        <fgColor rgb="FFD9E2F3"/>
        <bgColor rgb="FFD9E2F3"/>
      </patternFill>
    </fill>
  </fills>
  <borders count="12">
    <border/>
    <border>
      <left/>
      <top/>
      <bottom/>
    </border>
    <border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0" fillId="0" fontId="1" numFmtId="0" xfId="0" applyAlignment="1" applyFont="1">
      <alignment horizontal="right"/>
    </xf>
    <xf borderId="3" fillId="3" fontId="4" numFmtId="0" xfId="0" applyAlignment="1" applyBorder="1" applyFill="1" applyFont="1">
      <alignment horizontal="right"/>
    </xf>
    <xf borderId="3" fillId="3" fontId="4" numFmtId="164" xfId="0" applyAlignment="1" applyBorder="1" applyFont="1" applyNumberFormat="1">
      <alignment vertical="center"/>
    </xf>
    <xf borderId="4" fillId="2" fontId="2" numFmtId="0" xfId="0" applyAlignment="1" applyBorder="1" applyFont="1">
      <alignment vertical="center"/>
    </xf>
    <xf borderId="4" fillId="2" fontId="2" numFmtId="165" xfId="0" applyAlignment="1" applyBorder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5" fillId="4" fontId="5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4" fillId="5" fontId="6" numFmtId="0" xfId="0" applyBorder="1" applyFill="1" applyFont="1"/>
    <xf borderId="0" fillId="0" fontId="7" numFmtId="0" xfId="0" applyFont="1"/>
    <xf borderId="0" fillId="0" fontId="6" numFmtId="166" xfId="0" applyFont="1" applyNumberFormat="1"/>
    <xf borderId="8" fillId="4" fontId="5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0" fillId="0" fontId="8" numFmtId="0" xfId="0" applyFont="1"/>
    <xf borderId="11" fillId="0" fontId="7" numFmtId="0" xfId="0" applyBorder="1" applyFont="1"/>
    <xf borderId="11" fillId="0" fontId="6" numFmtId="166" xfId="0" applyBorder="1" applyFont="1" applyNumberFormat="1"/>
    <xf borderId="4" fillId="4" fontId="2" numFmtId="0" xfId="0" applyAlignment="1" applyBorder="1" applyFont="1">
      <alignment horizontal="center"/>
    </xf>
    <xf borderId="4" fillId="5" fontId="1" numFmtId="0" xfId="0" applyAlignment="1" applyBorder="1" applyFont="1">
      <alignment vertical="center"/>
    </xf>
    <xf borderId="4" fillId="5" fontId="1" numFmtId="165" xfId="0" applyAlignment="1" applyBorder="1" applyFont="1" applyNumberFormat="1">
      <alignment horizontal="center" vertical="center"/>
    </xf>
    <xf borderId="0" fillId="0" fontId="9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.33"/>
    <col customWidth="1" min="2" max="2" width="10.0"/>
    <col customWidth="1" min="3" max="3" width="8.67"/>
    <col customWidth="1" min="4" max="26" width="10.78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4" t="s">
        <v>1</v>
      </c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5" t="s">
        <v>3</v>
      </c>
      <c r="C4" s="6">
        <f t="array" ref="C4">INDEX(C7:C26,MATCH(C3,B7:B26,0))</f>
        <v>65468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7" t="s">
        <v>4</v>
      </c>
      <c r="C6" s="8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9" t="s">
        <v>6</v>
      </c>
      <c r="C7" s="10">
        <v>92799.0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9" t="s">
        <v>7</v>
      </c>
      <c r="C8" s="10">
        <v>666566.0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9" t="s">
        <v>8</v>
      </c>
      <c r="C9" s="10">
        <v>99127.0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9" t="s">
        <v>2</v>
      </c>
      <c r="C10" s="10">
        <v>65468.0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9" t="s">
        <v>9</v>
      </c>
      <c r="C11" s="10">
        <v>18856.0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9" t="s">
        <v>10</v>
      </c>
      <c r="C12" s="10">
        <v>7648.0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9" t="s">
        <v>11</v>
      </c>
      <c r="C13" s="10">
        <v>9865.0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9" t="s">
        <v>12</v>
      </c>
      <c r="C14" s="10">
        <v>11061.0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9" t="s">
        <v>13</v>
      </c>
      <c r="C15" s="10">
        <v>78305.0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9" t="s">
        <v>14</v>
      </c>
      <c r="C16" s="10">
        <v>122473.39104000002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9" t="s">
        <v>15</v>
      </c>
      <c r="C17" s="10">
        <v>80887.02336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9" t="s">
        <v>16</v>
      </c>
      <c r="C18" s="10">
        <v>23296.96512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9" t="s">
        <v>17</v>
      </c>
      <c r="C19" s="10">
        <v>9449.25696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9" t="s">
        <v>18</v>
      </c>
      <c r="C20" s="10">
        <v>12188.4048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9" t="s">
        <v>19</v>
      </c>
      <c r="C21" s="10">
        <v>13666.086720000001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9" t="s">
        <v>20</v>
      </c>
      <c r="C22" s="10">
        <v>96747.39360000001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9" t="s">
        <v>21</v>
      </c>
      <c r="C23" s="10">
        <v>8681.2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9" t="s">
        <v>22</v>
      </c>
      <c r="C24" s="10">
        <v>9733.68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9" t="s">
        <v>23</v>
      </c>
      <c r="C25" s="10">
        <v>68908.4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9" t="s">
        <v>24</v>
      </c>
      <c r="C26" s="10">
        <v>20499.130080000003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.78"/>
    <col customWidth="1" min="2" max="3" width="12.44"/>
    <col customWidth="1" min="4" max="26" width="10.78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25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4" t="s">
        <v>1</v>
      </c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4" t="s">
        <v>26</v>
      </c>
      <c r="C4" s="4" t="s">
        <v>27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5" t="s">
        <v>3</v>
      </c>
      <c r="C5" s="6">
        <f t="array" ref="C5">INDEX(C8:J27, MATCH(C3,B8:B27, 0), MATCH(C4,C7:J7,0))</f>
        <v>65468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7" t="s">
        <v>28</v>
      </c>
      <c r="C7" s="8" t="s">
        <v>27</v>
      </c>
      <c r="D7" s="8" t="s">
        <v>29</v>
      </c>
      <c r="E7" s="8" t="s">
        <v>30</v>
      </c>
      <c r="F7" s="8" t="s">
        <v>31</v>
      </c>
      <c r="G7" s="8" t="s">
        <v>32</v>
      </c>
      <c r="H7" s="8" t="s">
        <v>33</v>
      </c>
      <c r="I7" s="8" t="s">
        <v>34</v>
      </c>
      <c r="J7" s="8" t="s">
        <v>35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9" t="s">
        <v>6</v>
      </c>
      <c r="C8" s="10">
        <v>92799.0</v>
      </c>
      <c r="D8" s="10">
        <v>100222.92000000001</v>
      </c>
      <c r="E8" s="10">
        <v>130289.79600000002</v>
      </c>
      <c r="F8" s="10">
        <v>110746.32660000001</v>
      </c>
      <c r="G8" s="10">
        <v>104101.54700400001</v>
      </c>
      <c r="H8" s="10">
        <v>116593.73264448001</v>
      </c>
      <c r="I8" s="10">
        <v>130584.98056181763</v>
      </c>
      <c r="J8" s="10">
        <v>146255.17822923575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9" t="s">
        <v>7</v>
      </c>
      <c r="C9" s="10">
        <v>666566.0</v>
      </c>
      <c r="D9" s="10">
        <v>719891.28</v>
      </c>
      <c r="E9" s="10">
        <v>683896.716</v>
      </c>
      <c r="F9" s="10">
        <v>649701.8802</v>
      </c>
      <c r="G9" s="10">
        <v>617216.78619</v>
      </c>
      <c r="H9" s="10">
        <v>586355.9468805</v>
      </c>
      <c r="I9" s="10">
        <v>557038.149536475</v>
      </c>
      <c r="J9" s="10">
        <v>529186.2420596512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9" t="s">
        <v>8</v>
      </c>
      <c r="C10" s="10">
        <v>99127.0</v>
      </c>
      <c r="D10" s="10">
        <v>107057.16</v>
      </c>
      <c r="E10" s="10">
        <v>139174.30800000002</v>
      </c>
      <c r="F10" s="10">
        <v>118298.16180000002</v>
      </c>
      <c r="G10" s="10">
        <v>111200.27209200001</v>
      </c>
      <c r="H10" s="10">
        <v>124544.30474304003</v>
      </c>
      <c r="I10" s="10">
        <v>107057.16</v>
      </c>
      <c r="J10" s="10">
        <v>139174.30800000002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9" t="s">
        <v>2</v>
      </c>
      <c r="C11" s="10">
        <v>65468.0</v>
      </c>
      <c r="D11" s="10">
        <v>70705.44</v>
      </c>
      <c r="E11" s="10">
        <v>91917.072</v>
      </c>
      <c r="F11" s="10">
        <v>78129.5112</v>
      </c>
      <c r="G11" s="10">
        <v>73441.740528</v>
      </c>
      <c r="H11" s="10">
        <v>82254.74939136</v>
      </c>
      <c r="I11" s="10">
        <v>90480.22433049601</v>
      </c>
      <c r="J11" s="10">
        <v>99528.24676354563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9" t="s">
        <v>9</v>
      </c>
      <c r="C12" s="10">
        <v>18856.0</v>
      </c>
      <c r="D12" s="10">
        <v>20364.48</v>
      </c>
      <c r="E12" s="10">
        <v>26473.824</v>
      </c>
      <c r="F12" s="10">
        <v>22502.7504</v>
      </c>
      <c r="G12" s="10">
        <v>21152.585376</v>
      </c>
      <c r="H12" s="10">
        <v>23690.895621120002</v>
      </c>
      <c r="I12" s="10">
        <v>20137.261277952002</v>
      </c>
      <c r="J12" s="10">
        <v>17116.6720862592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9" t="s">
        <v>10</v>
      </c>
      <c r="C13" s="10">
        <v>7648.0</v>
      </c>
      <c r="D13" s="10">
        <v>8259.84</v>
      </c>
      <c r="E13" s="10">
        <v>10737.792000000001</v>
      </c>
      <c r="F13" s="10">
        <v>9127.1232</v>
      </c>
      <c r="G13" s="10">
        <v>8579.495808</v>
      </c>
      <c r="H13" s="10">
        <v>9609.03530496</v>
      </c>
      <c r="I13" s="10">
        <v>10089.487070208</v>
      </c>
      <c r="J13" s="10">
        <v>10190.381940910082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9" t="s">
        <v>11</v>
      </c>
      <c r="C14" s="10">
        <v>9865.0</v>
      </c>
      <c r="D14" s="10">
        <v>10654.2</v>
      </c>
      <c r="E14" s="10">
        <v>13850.460000000001</v>
      </c>
      <c r="F14" s="10">
        <v>11772.891</v>
      </c>
      <c r="G14" s="10">
        <v>11066.517539999999</v>
      </c>
      <c r="H14" s="10">
        <v>12394.4996448</v>
      </c>
      <c r="I14" s="10">
        <v>9865.0</v>
      </c>
      <c r="J14" s="10">
        <v>10654.2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9" t="s">
        <v>12</v>
      </c>
      <c r="C15" s="10">
        <v>11061.0</v>
      </c>
      <c r="D15" s="10">
        <v>11945.880000000001</v>
      </c>
      <c r="E15" s="10">
        <v>15529.644000000002</v>
      </c>
      <c r="F15" s="10">
        <v>13200.197400000001</v>
      </c>
      <c r="G15" s="10">
        <v>12408.185556</v>
      </c>
      <c r="H15" s="10">
        <v>13897.167822720001</v>
      </c>
      <c r="I15" s="10">
        <v>11061.0</v>
      </c>
      <c r="J15" s="10">
        <v>11945.880000000001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9" t="s">
        <v>13</v>
      </c>
      <c r="C16" s="10">
        <v>78305.0</v>
      </c>
      <c r="D16" s="10">
        <v>84569.40000000001</v>
      </c>
      <c r="E16" s="10">
        <v>109940.22000000002</v>
      </c>
      <c r="F16" s="10">
        <v>93449.187</v>
      </c>
      <c r="G16" s="10">
        <v>87842.23578</v>
      </c>
      <c r="H16" s="10">
        <v>98383.30407360001</v>
      </c>
      <c r="I16" s="10">
        <v>96415.637992128</v>
      </c>
      <c r="J16" s="10">
        <v>94487.32523228544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9" t="s">
        <v>14</v>
      </c>
      <c r="C17" s="10">
        <v>122473.39104000002</v>
      </c>
      <c r="D17" s="10">
        <v>104102.38238400001</v>
      </c>
      <c r="E17" s="10">
        <v>9865.0</v>
      </c>
      <c r="F17" s="10">
        <v>10654.2</v>
      </c>
      <c r="G17" s="10">
        <v>13850.460000000001</v>
      </c>
      <c r="H17" s="10">
        <v>11772.891</v>
      </c>
      <c r="I17" s="10">
        <v>11066.517539999999</v>
      </c>
      <c r="J17" s="10">
        <v>12394.4996448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9" t="s">
        <v>15</v>
      </c>
      <c r="C18" s="10">
        <v>80887.02336</v>
      </c>
      <c r="D18" s="10">
        <v>68753.969856</v>
      </c>
      <c r="E18" s="10">
        <v>11061.0</v>
      </c>
      <c r="F18" s="10">
        <v>11945.880000000001</v>
      </c>
      <c r="G18" s="10">
        <v>15529.644000000002</v>
      </c>
      <c r="H18" s="10">
        <v>13200.197400000001</v>
      </c>
      <c r="I18" s="10">
        <v>12408.185556</v>
      </c>
      <c r="J18" s="10">
        <v>13897.167822720001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9" t="s">
        <v>16</v>
      </c>
      <c r="C19" s="10">
        <v>23296.96512</v>
      </c>
      <c r="D19" s="10">
        <v>19802.420352</v>
      </c>
      <c r="E19" s="10">
        <v>78305.0</v>
      </c>
      <c r="F19" s="10">
        <v>84569.40000000001</v>
      </c>
      <c r="G19" s="10">
        <v>109940.22000000002</v>
      </c>
      <c r="H19" s="10">
        <v>93449.187</v>
      </c>
      <c r="I19" s="10">
        <v>87842.23578</v>
      </c>
      <c r="J19" s="10">
        <v>98383.30407360001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9" t="s">
        <v>17</v>
      </c>
      <c r="C20" s="10">
        <v>9449.25696</v>
      </c>
      <c r="D20" s="10">
        <v>8031.868416</v>
      </c>
      <c r="E20" s="10">
        <v>122473.39104000002</v>
      </c>
      <c r="F20" s="10">
        <v>104102.38238400001</v>
      </c>
      <c r="G20" s="10">
        <v>9865.0</v>
      </c>
      <c r="H20" s="10">
        <v>10654.2</v>
      </c>
      <c r="I20" s="10">
        <v>13850.460000000001</v>
      </c>
      <c r="J20" s="10">
        <v>11772.891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9" t="s">
        <v>18</v>
      </c>
      <c r="C21" s="10">
        <v>12188.4048</v>
      </c>
      <c r="D21" s="10">
        <v>10360.14408</v>
      </c>
      <c r="E21" s="10">
        <v>80887.02336</v>
      </c>
      <c r="F21" s="10">
        <v>68753.969856</v>
      </c>
      <c r="G21" s="10">
        <v>11061.0</v>
      </c>
      <c r="H21" s="10">
        <v>11945.880000000001</v>
      </c>
      <c r="I21" s="10">
        <v>15529.644000000002</v>
      </c>
      <c r="J21" s="10">
        <v>13200.197400000001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9" t="s">
        <v>19</v>
      </c>
      <c r="C22" s="10">
        <v>13666.086720000001</v>
      </c>
      <c r="D22" s="10">
        <v>11616.173712000002</v>
      </c>
      <c r="E22" s="10">
        <v>23296.96512</v>
      </c>
      <c r="F22" s="10">
        <v>19802.420352</v>
      </c>
      <c r="G22" s="10">
        <v>78305.0</v>
      </c>
      <c r="H22" s="10">
        <v>84569.40000000001</v>
      </c>
      <c r="I22" s="10">
        <v>109940.22000000002</v>
      </c>
      <c r="J22" s="10">
        <v>93449.187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9" t="s">
        <v>20</v>
      </c>
      <c r="C23" s="10">
        <v>96747.39360000001</v>
      </c>
      <c r="D23" s="10">
        <v>82235.28456</v>
      </c>
      <c r="E23" s="10">
        <v>9449.25696</v>
      </c>
      <c r="F23" s="10">
        <v>8031.868416</v>
      </c>
      <c r="G23" s="10">
        <v>122473.39104000002</v>
      </c>
      <c r="H23" s="10">
        <v>104102.38238400001</v>
      </c>
      <c r="I23" s="10">
        <v>9865.0</v>
      </c>
      <c r="J23" s="10">
        <v>10654.2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9" t="s">
        <v>21</v>
      </c>
      <c r="C24" s="10">
        <v>8681.2</v>
      </c>
      <c r="D24" s="10">
        <v>9375.696</v>
      </c>
      <c r="E24" s="10">
        <v>12188.4048</v>
      </c>
      <c r="F24" s="10">
        <v>10360.14408</v>
      </c>
      <c r="G24" s="10">
        <v>80887.02336</v>
      </c>
      <c r="H24" s="10">
        <v>68753.969856</v>
      </c>
      <c r="I24" s="10">
        <v>11061.0</v>
      </c>
      <c r="J24" s="10">
        <v>11945.880000000001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9" t="s">
        <v>22</v>
      </c>
      <c r="C25" s="10">
        <v>9733.68</v>
      </c>
      <c r="D25" s="10">
        <v>10512.3744</v>
      </c>
      <c r="E25" s="10">
        <v>13666.086720000001</v>
      </c>
      <c r="F25" s="10">
        <v>11616.173712000002</v>
      </c>
      <c r="G25" s="10">
        <v>23296.96512</v>
      </c>
      <c r="H25" s="10">
        <v>19802.420352</v>
      </c>
      <c r="I25" s="10">
        <v>78305.0</v>
      </c>
      <c r="J25" s="10">
        <v>84569.40000000001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9" t="s">
        <v>23</v>
      </c>
      <c r="C26" s="10">
        <v>68908.4</v>
      </c>
      <c r="D26" s="10">
        <v>74421.07200000001</v>
      </c>
      <c r="E26" s="10">
        <v>96747.39360000001</v>
      </c>
      <c r="F26" s="10">
        <v>82235.28456</v>
      </c>
      <c r="G26" s="10">
        <v>9449.25696</v>
      </c>
      <c r="H26" s="10">
        <v>8031.868416</v>
      </c>
      <c r="I26" s="10">
        <v>122473.39104000002</v>
      </c>
      <c r="J26" s="10">
        <v>104102.38238400001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9" t="s">
        <v>24</v>
      </c>
      <c r="C27" s="10">
        <v>20499.130080000003</v>
      </c>
      <c r="D27" s="10">
        <v>17424.260568</v>
      </c>
      <c r="E27" s="10">
        <v>34945.44768</v>
      </c>
      <c r="F27" s="10">
        <v>29703.630528</v>
      </c>
      <c r="G27" s="10">
        <v>117457.5</v>
      </c>
      <c r="H27" s="10">
        <v>126854.1</v>
      </c>
      <c r="I27" s="10">
        <v>164910.33000000002</v>
      </c>
      <c r="J27" s="10">
        <v>140173.7805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.44"/>
    <col customWidth="1" min="2" max="2" width="22.44"/>
    <col customWidth="1" min="3" max="7" width="9.78"/>
    <col customWidth="1" min="8" max="26" width="10.67"/>
  </cols>
  <sheetData>
    <row r="1"/>
    <row r="2">
      <c r="B2" s="11" t="s">
        <v>36</v>
      </c>
      <c r="C2" s="12"/>
      <c r="D2" s="13"/>
    </row>
    <row r="3">
      <c r="B3" s="14"/>
      <c r="C3" s="14">
        <v>2020.0</v>
      </c>
      <c r="D3" s="14">
        <v>2022.0</v>
      </c>
    </row>
    <row r="4">
      <c r="B4" s="15" t="s">
        <v>37</v>
      </c>
      <c r="C4" s="16">
        <f t="array" ref="C4">INDEX($C$10:$G$23, MATCH($B$4,$B$10:$B$22,0), MATCH($C$3,$C$9:$G$9,0))</f>
        <v>229234</v>
      </c>
      <c r="D4" s="16">
        <f t="array" ref="D4">INDEX($C$10:$G$23, MATCH($B$4,$B$10:$B$22,0), MATCH($D$3,$C$9:$G$9,0))</f>
        <v>260174</v>
      </c>
    </row>
    <row r="5">
      <c r="B5" s="15" t="s">
        <v>38</v>
      </c>
      <c r="C5" s="16">
        <f t="array" ref="C5">INDEX($C$10:$G$23, MATCH($B$5,$B$10:$B$22,0), MATCH($C$3,$C$9:$G$9,0))</f>
        <v>88186</v>
      </c>
      <c r="D5" s="16">
        <f t="array" ref="D5">INDEX($C$10:$G$23, MATCH($B$5,$B$10:$B$22,0), MATCH($D$3,$C$9:$G$9,0))</f>
        <v>98392</v>
      </c>
    </row>
    <row r="6">
      <c r="B6" s="15" t="s">
        <v>39</v>
      </c>
      <c r="C6" s="16">
        <f t="array" ref="C6">INDEX($C$10:$G$23, MATCH($B$6,$B$10:$B$23,0), MATCH($C$3,$C$9:$G$9,0))</f>
        <v>38215</v>
      </c>
      <c r="D6" s="16">
        <f t="array" ref="D6">INDEX($C$10:$G$23, MATCH($B$6,$B$10:$B$23,0), MATCH($D$3,$C$9:$G$9,0))</f>
        <v>44490</v>
      </c>
    </row>
    <row r="7"/>
    <row r="8">
      <c r="B8" s="17" t="s">
        <v>40</v>
      </c>
      <c r="C8" s="18"/>
      <c r="D8" s="18"/>
      <c r="E8" s="18"/>
      <c r="F8" s="18"/>
      <c r="G8" s="19"/>
    </row>
    <row r="9">
      <c r="B9" s="14" t="s">
        <v>41</v>
      </c>
      <c r="C9" s="14">
        <v>2019.0</v>
      </c>
      <c r="D9" s="14">
        <f t="shared" ref="D9:G9" si="1">C9+1</f>
        <v>2020</v>
      </c>
      <c r="E9" s="14">
        <f t="shared" si="1"/>
        <v>2021</v>
      </c>
      <c r="F9" s="14">
        <f t="shared" si="1"/>
        <v>2022</v>
      </c>
      <c r="G9" s="14">
        <f t="shared" si="1"/>
        <v>2023</v>
      </c>
    </row>
    <row r="10">
      <c r="B10" s="20" t="s">
        <v>37</v>
      </c>
      <c r="C10" s="16">
        <v>215639.0</v>
      </c>
      <c r="D10" s="16">
        <v>229234.0</v>
      </c>
      <c r="E10" s="16">
        <v>265595.0</v>
      </c>
      <c r="F10" s="16">
        <v>260174.0</v>
      </c>
      <c r="G10" s="16">
        <v>274515.0</v>
      </c>
    </row>
    <row r="11">
      <c r="B11" s="20" t="s">
        <v>42</v>
      </c>
      <c r="C11" s="16">
        <v>131376.0</v>
      </c>
      <c r="D11" s="16">
        <v>141048.0</v>
      </c>
      <c r="E11" s="16">
        <v>163756.0</v>
      </c>
      <c r="F11" s="16">
        <v>161782.0</v>
      </c>
      <c r="G11" s="16">
        <v>169559.0</v>
      </c>
    </row>
    <row r="12">
      <c r="B12" s="21" t="s">
        <v>43</v>
      </c>
      <c r="C12" s="22">
        <f t="shared" ref="C12:G12" si="2">C10-C11</f>
        <v>84263</v>
      </c>
      <c r="D12" s="22">
        <f t="shared" si="2"/>
        <v>88186</v>
      </c>
      <c r="E12" s="22">
        <f t="shared" si="2"/>
        <v>101839</v>
      </c>
      <c r="F12" s="22">
        <f t="shared" si="2"/>
        <v>98392</v>
      </c>
      <c r="G12" s="22">
        <f t="shared" si="2"/>
        <v>104956</v>
      </c>
    </row>
    <row r="13" ht="10.5" customHeight="1">
      <c r="C13" s="16"/>
      <c r="D13" s="16"/>
      <c r="E13" s="16"/>
      <c r="F13" s="16"/>
      <c r="G13" s="16"/>
    </row>
    <row r="14">
      <c r="B14" s="20" t="s">
        <v>44</v>
      </c>
      <c r="C14" s="16">
        <v>10045.0</v>
      </c>
      <c r="D14" s="16">
        <v>11581.0</v>
      </c>
      <c r="E14" s="16">
        <v>14236.0</v>
      </c>
      <c r="F14" s="16">
        <v>16217.0</v>
      </c>
      <c r="G14" s="16">
        <v>18752.0</v>
      </c>
    </row>
    <row r="15">
      <c r="B15" s="20" t="s">
        <v>45</v>
      </c>
      <c r="C15" s="16">
        <v>14194.0</v>
      </c>
      <c r="D15" s="16">
        <v>15261.0</v>
      </c>
      <c r="E15" s="16">
        <v>16705.0</v>
      </c>
      <c r="F15" s="16">
        <v>18245.0</v>
      </c>
      <c r="G15" s="16">
        <v>19916.0</v>
      </c>
    </row>
    <row r="16">
      <c r="B16" s="21" t="s">
        <v>46</v>
      </c>
      <c r="C16" s="22">
        <f t="shared" ref="C16:G16" si="3">C12-SUM(C14:C15)</f>
        <v>60024</v>
      </c>
      <c r="D16" s="22">
        <f t="shared" si="3"/>
        <v>61344</v>
      </c>
      <c r="E16" s="22">
        <f t="shared" si="3"/>
        <v>70898</v>
      </c>
      <c r="F16" s="22">
        <f t="shared" si="3"/>
        <v>63930</v>
      </c>
      <c r="G16" s="22">
        <f t="shared" si="3"/>
        <v>66288</v>
      </c>
    </row>
    <row r="17" ht="10.5" customHeight="1">
      <c r="C17" s="16"/>
      <c r="D17" s="16"/>
      <c r="E17" s="16"/>
      <c r="F17" s="16"/>
      <c r="G17" s="16"/>
    </row>
    <row r="18">
      <c r="B18" s="20" t="s">
        <v>47</v>
      </c>
      <c r="C18" s="16">
        <v>1456.0</v>
      </c>
      <c r="D18" s="16">
        <v>2323.0</v>
      </c>
      <c r="E18" s="16">
        <v>3240.0</v>
      </c>
      <c r="F18" s="16">
        <v>3576.0</v>
      </c>
      <c r="G18" s="16">
        <v>2873.0</v>
      </c>
    </row>
    <row r="19">
      <c r="B19" s="20" t="s">
        <v>48</v>
      </c>
      <c r="C19" s="16">
        <v>2804.0</v>
      </c>
      <c r="D19" s="16">
        <v>5068.0</v>
      </c>
      <c r="E19" s="16">
        <v>5245.0</v>
      </c>
      <c r="F19" s="16">
        <v>5383.0</v>
      </c>
      <c r="G19" s="16">
        <v>3676.0</v>
      </c>
    </row>
    <row r="20">
      <c r="B20" s="21" t="s">
        <v>49</v>
      </c>
      <c r="C20" s="22">
        <f t="shared" ref="C20:G20" si="4">C16-SUM(C18:C19)</f>
        <v>55764</v>
      </c>
      <c r="D20" s="22">
        <f t="shared" si="4"/>
        <v>53953</v>
      </c>
      <c r="E20" s="22">
        <f t="shared" si="4"/>
        <v>62413</v>
      </c>
      <c r="F20" s="22">
        <f t="shared" si="4"/>
        <v>54971</v>
      </c>
      <c r="G20" s="22">
        <f t="shared" si="4"/>
        <v>59739</v>
      </c>
    </row>
    <row r="21" ht="10.5" customHeight="1">
      <c r="B21" s="15"/>
      <c r="C21" s="16"/>
      <c r="D21" s="16"/>
      <c r="E21" s="16"/>
      <c r="F21" s="16"/>
      <c r="G21" s="16"/>
    </row>
    <row r="22">
      <c r="B22" s="20" t="s">
        <v>50</v>
      </c>
      <c r="C22" s="16">
        <v>15685.0</v>
      </c>
      <c r="D22" s="16">
        <v>15738.0</v>
      </c>
      <c r="E22" s="16">
        <v>13372.0</v>
      </c>
      <c r="F22" s="16">
        <v>10481.0</v>
      </c>
      <c r="G22" s="16">
        <v>9680.0</v>
      </c>
    </row>
    <row r="23">
      <c r="B23" s="21" t="s">
        <v>51</v>
      </c>
      <c r="C23" s="22">
        <f t="shared" ref="C23:G23" si="5">C20-C22</f>
        <v>40079</v>
      </c>
      <c r="D23" s="22">
        <f t="shared" si="5"/>
        <v>38215</v>
      </c>
      <c r="E23" s="22">
        <f t="shared" si="5"/>
        <v>49041</v>
      </c>
      <c r="F23" s="22">
        <f t="shared" si="5"/>
        <v>44490</v>
      </c>
      <c r="G23" s="22">
        <f t="shared" si="5"/>
        <v>50059</v>
      </c>
    </row>
    <row r="27">
      <c r="E27" s="16"/>
      <c r="F27" s="16"/>
      <c r="G27" s="16"/>
    </row>
    <row r="28">
      <c r="E28" s="16"/>
      <c r="F28" s="16"/>
      <c r="G28" s="16"/>
    </row>
    <row r="29">
      <c r="E29" s="16"/>
      <c r="F29" s="16"/>
      <c r="G29" s="16"/>
    </row>
    <row r="30">
      <c r="E30" s="16"/>
      <c r="F30" s="16"/>
      <c r="G30" s="16"/>
    </row>
  </sheetData>
  <mergeCells count="2">
    <mergeCell ref="B2:D2"/>
    <mergeCell ref="B8:G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67"/>
    <col customWidth="1" min="2" max="2" width="9.33"/>
    <col customWidth="1" min="3" max="3" width="11.44"/>
    <col customWidth="1" min="4" max="26" width="10.67"/>
  </cols>
  <sheetData>
    <row r="1"/>
    <row r="2">
      <c r="B2" s="2" t="s">
        <v>52</v>
      </c>
      <c r="C2" s="3"/>
    </row>
    <row r="3">
      <c r="B3" s="4" t="s">
        <v>1</v>
      </c>
      <c r="C3" s="4" t="s">
        <v>6</v>
      </c>
    </row>
    <row r="4">
      <c r="B4" s="4" t="s">
        <v>53</v>
      </c>
      <c r="C4" s="4">
        <v>2021.0</v>
      </c>
    </row>
    <row r="5">
      <c r="B5" s="4" t="s">
        <v>26</v>
      </c>
      <c r="C5" s="4" t="s">
        <v>27</v>
      </c>
    </row>
    <row r="6">
      <c r="B6" s="5" t="s">
        <v>3</v>
      </c>
      <c r="C6" s="6">
        <f t="array" ref="C6">INDEX(C10:K29, MATCH(C3,B10:B29, 0), MATCH(C4&amp;C5,C8:K8&amp;C9:K9,0))</f>
        <v>92799</v>
      </c>
    </row>
    <row r="7"/>
    <row r="8">
      <c r="B8" s="23"/>
      <c r="C8" s="23">
        <v>2021.0</v>
      </c>
      <c r="D8" s="23">
        <v>2021.0</v>
      </c>
      <c r="E8" s="23">
        <v>2021.0</v>
      </c>
      <c r="F8" s="23">
        <v>2022.0</v>
      </c>
      <c r="G8" s="23">
        <v>2022.0</v>
      </c>
      <c r="H8" s="23">
        <v>2022.0</v>
      </c>
      <c r="I8" s="23">
        <v>2023.0</v>
      </c>
      <c r="J8" s="23">
        <v>2023.0</v>
      </c>
      <c r="K8" s="23">
        <v>2023.0</v>
      </c>
    </row>
    <row r="9">
      <c r="B9" s="24" t="s">
        <v>28</v>
      </c>
      <c r="C9" s="25" t="s">
        <v>27</v>
      </c>
      <c r="D9" s="25" t="s">
        <v>29</v>
      </c>
      <c r="E9" s="25" t="s">
        <v>30</v>
      </c>
      <c r="F9" s="25" t="s">
        <v>27</v>
      </c>
      <c r="G9" s="25" t="s">
        <v>29</v>
      </c>
      <c r="H9" s="25" t="s">
        <v>30</v>
      </c>
      <c r="I9" s="25" t="s">
        <v>27</v>
      </c>
      <c r="J9" s="25" t="s">
        <v>29</v>
      </c>
      <c r="K9" s="25" t="s">
        <v>30</v>
      </c>
    </row>
    <row r="10">
      <c r="B10" s="9" t="s">
        <v>6</v>
      </c>
      <c r="C10" s="10">
        <v>92799.0</v>
      </c>
      <c r="D10" s="10">
        <v>100222.92000000001</v>
      </c>
      <c r="E10" s="10">
        <v>130289.79600000002</v>
      </c>
      <c r="F10" s="10">
        <v>110746.32660000001</v>
      </c>
      <c r="G10" s="10">
        <v>104101.54700400001</v>
      </c>
      <c r="H10" s="10">
        <v>116593.73264448001</v>
      </c>
      <c r="I10" s="10">
        <v>130584.98056181763</v>
      </c>
      <c r="J10" s="26">
        <v>146255.17822923575</v>
      </c>
      <c r="K10" s="26">
        <f t="shared" ref="K10:K14" si="1">J10*1.1</f>
        <v>160880.6961</v>
      </c>
    </row>
    <row r="11">
      <c r="B11" s="9" t="s">
        <v>7</v>
      </c>
      <c r="C11" s="10">
        <v>666566.0</v>
      </c>
      <c r="D11" s="10">
        <v>719891.28</v>
      </c>
      <c r="E11" s="10">
        <v>683896.716</v>
      </c>
      <c r="F11" s="10">
        <v>649701.8802</v>
      </c>
      <c r="G11" s="10">
        <v>617216.78619</v>
      </c>
      <c r="H11" s="10">
        <v>586355.9468805</v>
      </c>
      <c r="I11" s="10">
        <v>557038.149536475</v>
      </c>
      <c r="J11" s="26">
        <v>529186.2420596512</v>
      </c>
      <c r="K11" s="26">
        <f t="shared" si="1"/>
        <v>582104.8663</v>
      </c>
    </row>
    <row r="12">
      <c r="B12" s="9" t="s">
        <v>8</v>
      </c>
      <c r="C12" s="10">
        <v>99127.0</v>
      </c>
      <c r="D12" s="10">
        <v>107057.16</v>
      </c>
      <c r="E12" s="10">
        <v>139174.30800000002</v>
      </c>
      <c r="F12" s="10">
        <v>118298.16180000002</v>
      </c>
      <c r="G12" s="10">
        <v>111200.27209200001</v>
      </c>
      <c r="H12" s="10">
        <v>124544.30474304003</v>
      </c>
      <c r="I12" s="10">
        <v>107057.16</v>
      </c>
      <c r="J12" s="26">
        <v>139174.30800000002</v>
      </c>
      <c r="K12" s="26">
        <f t="shared" si="1"/>
        <v>153091.7388</v>
      </c>
    </row>
    <row r="13">
      <c r="B13" s="9" t="s">
        <v>2</v>
      </c>
      <c r="C13" s="10">
        <v>65468.0</v>
      </c>
      <c r="D13" s="10">
        <v>70705.44</v>
      </c>
      <c r="E13" s="10">
        <v>91917.072</v>
      </c>
      <c r="F13" s="10">
        <v>78129.5112</v>
      </c>
      <c r="G13" s="10">
        <v>73441.740528</v>
      </c>
      <c r="H13" s="10">
        <v>82254.74939136</v>
      </c>
      <c r="I13" s="10">
        <v>90480.22433049601</v>
      </c>
      <c r="J13" s="26">
        <v>99528.24676354563</v>
      </c>
      <c r="K13" s="26">
        <f t="shared" si="1"/>
        <v>109481.0714</v>
      </c>
    </row>
    <row r="14">
      <c r="B14" s="9" t="s">
        <v>9</v>
      </c>
      <c r="C14" s="10">
        <v>18856.0</v>
      </c>
      <c r="D14" s="10">
        <v>20364.48</v>
      </c>
      <c r="E14" s="10">
        <v>26473.824</v>
      </c>
      <c r="F14" s="10">
        <v>22502.7504</v>
      </c>
      <c r="G14" s="10">
        <v>21152.585376</v>
      </c>
      <c r="H14" s="10">
        <v>23690.895621120002</v>
      </c>
      <c r="I14" s="10">
        <v>20137.261277952002</v>
      </c>
      <c r="J14" s="26">
        <v>17116.6720862592</v>
      </c>
      <c r="K14" s="26">
        <f t="shared" si="1"/>
        <v>18828.33929</v>
      </c>
    </row>
    <row r="15">
      <c r="B15" s="9" t="s">
        <v>10</v>
      </c>
      <c r="C15" s="10">
        <v>7648.0</v>
      </c>
      <c r="D15" s="10">
        <v>8259.84</v>
      </c>
      <c r="E15" s="10">
        <v>10737.792000000001</v>
      </c>
      <c r="F15" s="10">
        <v>9127.1232</v>
      </c>
      <c r="G15" s="10">
        <v>8579.495808</v>
      </c>
      <c r="H15" s="10">
        <v>9609.03530496</v>
      </c>
      <c r="I15" s="10">
        <v>10089.487070208</v>
      </c>
      <c r="J15" s="26">
        <v>10190.381940910082</v>
      </c>
      <c r="K15" s="26">
        <f t="shared" ref="K15:K29" si="2">F12*0.9</f>
        <v>106468.3456</v>
      </c>
    </row>
    <row r="16">
      <c r="B16" s="9" t="s">
        <v>11</v>
      </c>
      <c r="C16" s="10">
        <v>9865.0</v>
      </c>
      <c r="D16" s="10">
        <v>10654.2</v>
      </c>
      <c r="E16" s="10">
        <v>13850.460000000001</v>
      </c>
      <c r="F16" s="10">
        <v>11772.891</v>
      </c>
      <c r="G16" s="10">
        <v>11066.517539999999</v>
      </c>
      <c r="H16" s="10">
        <v>12394.4996448</v>
      </c>
      <c r="I16" s="10">
        <v>9865.0</v>
      </c>
      <c r="J16" s="26">
        <v>10654.2</v>
      </c>
      <c r="K16" s="26">
        <f t="shared" si="2"/>
        <v>70316.56008</v>
      </c>
    </row>
    <row r="17">
      <c r="B17" s="9" t="s">
        <v>12</v>
      </c>
      <c r="C17" s="10">
        <v>11061.0</v>
      </c>
      <c r="D17" s="10">
        <v>11945.880000000001</v>
      </c>
      <c r="E17" s="10">
        <v>15529.644000000002</v>
      </c>
      <c r="F17" s="10">
        <v>13200.197400000001</v>
      </c>
      <c r="G17" s="10">
        <v>12408.185556</v>
      </c>
      <c r="H17" s="10">
        <v>13897.167822720001</v>
      </c>
      <c r="I17" s="10">
        <v>11061.0</v>
      </c>
      <c r="J17" s="26">
        <v>11945.880000000001</v>
      </c>
      <c r="K17" s="26">
        <f t="shared" si="2"/>
        <v>20252.47536</v>
      </c>
    </row>
    <row r="18">
      <c r="B18" s="9" t="s">
        <v>13</v>
      </c>
      <c r="C18" s="10">
        <v>78305.0</v>
      </c>
      <c r="D18" s="10">
        <v>84569.40000000001</v>
      </c>
      <c r="E18" s="10">
        <v>109940.22000000002</v>
      </c>
      <c r="F18" s="10">
        <v>93449.187</v>
      </c>
      <c r="G18" s="10">
        <v>87842.23578</v>
      </c>
      <c r="H18" s="10">
        <v>98383.30407360001</v>
      </c>
      <c r="I18" s="10">
        <v>96415.637992128</v>
      </c>
      <c r="J18" s="26">
        <v>94487.32523228544</v>
      </c>
      <c r="K18" s="26">
        <f t="shared" si="2"/>
        <v>8214.41088</v>
      </c>
    </row>
    <row r="19">
      <c r="B19" s="9" t="s">
        <v>14</v>
      </c>
      <c r="C19" s="10">
        <v>122473.39104000002</v>
      </c>
      <c r="D19" s="10">
        <v>104102.38238400001</v>
      </c>
      <c r="E19" s="10">
        <v>9865.0</v>
      </c>
      <c r="F19" s="10">
        <v>10654.2</v>
      </c>
      <c r="G19" s="10">
        <v>13850.460000000001</v>
      </c>
      <c r="H19" s="10">
        <v>11772.891</v>
      </c>
      <c r="I19" s="10">
        <v>11066.517539999999</v>
      </c>
      <c r="J19" s="26">
        <v>12394.4996448</v>
      </c>
      <c r="K19" s="26">
        <f t="shared" si="2"/>
        <v>10595.6019</v>
      </c>
    </row>
    <row r="20">
      <c r="B20" s="9" t="s">
        <v>15</v>
      </c>
      <c r="C20" s="10">
        <v>80887.02336</v>
      </c>
      <c r="D20" s="10">
        <v>68753.969856</v>
      </c>
      <c r="E20" s="10">
        <v>11061.0</v>
      </c>
      <c r="F20" s="10">
        <v>11945.880000000001</v>
      </c>
      <c r="G20" s="10">
        <v>15529.644000000002</v>
      </c>
      <c r="H20" s="10">
        <v>13200.197400000001</v>
      </c>
      <c r="I20" s="10">
        <v>12408.185556</v>
      </c>
      <c r="J20" s="26">
        <v>13897.167822720001</v>
      </c>
      <c r="K20" s="26">
        <f t="shared" si="2"/>
        <v>11880.17766</v>
      </c>
    </row>
    <row r="21">
      <c r="B21" s="9" t="s">
        <v>16</v>
      </c>
      <c r="C21" s="10">
        <v>23296.96512</v>
      </c>
      <c r="D21" s="10">
        <v>19802.420352</v>
      </c>
      <c r="E21" s="10">
        <v>78305.0</v>
      </c>
      <c r="F21" s="10">
        <v>84569.40000000001</v>
      </c>
      <c r="G21" s="10">
        <v>109940.22000000002</v>
      </c>
      <c r="H21" s="10">
        <v>93449.187</v>
      </c>
      <c r="I21" s="10">
        <v>87842.23578</v>
      </c>
      <c r="J21" s="26">
        <v>98383.30407360001</v>
      </c>
      <c r="K21" s="26">
        <f t="shared" si="2"/>
        <v>84104.2683</v>
      </c>
    </row>
    <row r="22">
      <c r="B22" s="9" t="s">
        <v>17</v>
      </c>
      <c r="C22" s="10">
        <v>9449.25696</v>
      </c>
      <c r="D22" s="10">
        <v>8031.868416</v>
      </c>
      <c r="E22" s="10">
        <v>122473.39104000002</v>
      </c>
      <c r="F22" s="10">
        <v>104102.38238400001</v>
      </c>
      <c r="G22" s="10">
        <v>9865.0</v>
      </c>
      <c r="H22" s="10">
        <v>10654.2</v>
      </c>
      <c r="I22" s="10">
        <v>13850.460000000001</v>
      </c>
      <c r="J22" s="26">
        <v>11772.891</v>
      </c>
      <c r="K22" s="26">
        <f t="shared" si="2"/>
        <v>9588.78</v>
      </c>
    </row>
    <row r="23">
      <c r="B23" s="9" t="s">
        <v>18</v>
      </c>
      <c r="C23" s="10">
        <v>12188.4048</v>
      </c>
      <c r="D23" s="10">
        <v>10360.14408</v>
      </c>
      <c r="E23" s="10">
        <v>80887.02336</v>
      </c>
      <c r="F23" s="10">
        <v>68753.969856</v>
      </c>
      <c r="G23" s="10">
        <v>11061.0</v>
      </c>
      <c r="H23" s="10">
        <v>11945.880000000001</v>
      </c>
      <c r="I23" s="10">
        <v>15529.644000000002</v>
      </c>
      <c r="J23" s="26">
        <v>13200.197400000001</v>
      </c>
      <c r="K23" s="26">
        <f t="shared" si="2"/>
        <v>10751.292</v>
      </c>
    </row>
    <row r="24">
      <c r="B24" s="9" t="s">
        <v>19</v>
      </c>
      <c r="C24" s="10">
        <v>13666.086720000001</v>
      </c>
      <c r="D24" s="10">
        <v>11616.173712000002</v>
      </c>
      <c r="E24" s="10">
        <v>23296.96512</v>
      </c>
      <c r="F24" s="10">
        <v>19802.420352</v>
      </c>
      <c r="G24" s="10">
        <v>78305.0</v>
      </c>
      <c r="H24" s="10">
        <v>84569.40000000001</v>
      </c>
      <c r="I24" s="10">
        <v>109940.22000000002</v>
      </c>
      <c r="J24" s="26">
        <v>93449.187</v>
      </c>
      <c r="K24" s="26">
        <f t="shared" si="2"/>
        <v>76112.46</v>
      </c>
    </row>
    <row r="25">
      <c r="B25" s="9" t="s">
        <v>20</v>
      </c>
      <c r="C25" s="10">
        <v>96747.39360000001</v>
      </c>
      <c r="D25" s="10">
        <v>82235.28456</v>
      </c>
      <c r="E25" s="10">
        <v>9449.25696</v>
      </c>
      <c r="F25" s="10">
        <v>8031.868416</v>
      </c>
      <c r="G25" s="10">
        <v>122473.39104000002</v>
      </c>
      <c r="H25" s="10">
        <v>104102.38238400001</v>
      </c>
      <c r="I25" s="10">
        <v>9865.0</v>
      </c>
      <c r="J25" s="26">
        <v>10654.2</v>
      </c>
      <c r="K25" s="26">
        <f t="shared" si="2"/>
        <v>93692.14415</v>
      </c>
    </row>
    <row r="26">
      <c r="B26" s="9" t="s">
        <v>21</v>
      </c>
      <c r="C26" s="10">
        <v>8681.2</v>
      </c>
      <c r="D26" s="10">
        <v>9375.696</v>
      </c>
      <c r="E26" s="10">
        <v>12188.4048</v>
      </c>
      <c r="F26" s="10">
        <v>10360.14408</v>
      </c>
      <c r="G26" s="10">
        <v>80887.02336</v>
      </c>
      <c r="H26" s="10">
        <v>68753.969856</v>
      </c>
      <c r="I26" s="10">
        <v>11061.0</v>
      </c>
      <c r="J26" s="26">
        <v>11945.880000000001</v>
      </c>
      <c r="K26" s="26">
        <f t="shared" si="2"/>
        <v>61878.57287</v>
      </c>
    </row>
    <row r="27">
      <c r="B27" s="9" t="s">
        <v>22</v>
      </c>
      <c r="C27" s="10">
        <v>9733.68</v>
      </c>
      <c r="D27" s="10">
        <v>10512.3744</v>
      </c>
      <c r="E27" s="10">
        <v>13666.086720000001</v>
      </c>
      <c r="F27" s="10">
        <v>11616.173712000002</v>
      </c>
      <c r="G27" s="10">
        <v>23296.96512</v>
      </c>
      <c r="H27" s="10">
        <v>19802.420352</v>
      </c>
      <c r="I27" s="10">
        <v>78305.0</v>
      </c>
      <c r="J27" s="26">
        <v>84569.40000000001</v>
      </c>
      <c r="K27" s="26">
        <f t="shared" si="2"/>
        <v>17822.17832</v>
      </c>
    </row>
    <row r="28">
      <c r="B28" s="9" t="s">
        <v>23</v>
      </c>
      <c r="C28" s="10">
        <v>68908.4</v>
      </c>
      <c r="D28" s="10">
        <v>74421.07200000001</v>
      </c>
      <c r="E28" s="10">
        <v>96747.39360000001</v>
      </c>
      <c r="F28" s="10">
        <v>82235.28456</v>
      </c>
      <c r="G28" s="10">
        <v>9449.25696</v>
      </c>
      <c r="H28" s="10">
        <v>8031.868416</v>
      </c>
      <c r="I28" s="10">
        <v>122473.39104000002</v>
      </c>
      <c r="J28" s="26">
        <v>104102.38238400001</v>
      </c>
      <c r="K28" s="26">
        <f t="shared" si="2"/>
        <v>7228.681574</v>
      </c>
    </row>
    <row r="29">
      <c r="B29" s="9" t="s">
        <v>24</v>
      </c>
      <c r="C29" s="10">
        <v>20499.130080000003</v>
      </c>
      <c r="D29" s="10">
        <v>17424.260568</v>
      </c>
      <c r="E29" s="10">
        <v>34945.44768</v>
      </c>
      <c r="F29" s="10">
        <v>29703.630528</v>
      </c>
      <c r="G29" s="10">
        <v>117457.5</v>
      </c>
      <c r="H29" s="10">
        <v>126854.1</v>
      </c>
      <c r="I29" s="10">
        <v>164910.33000000002</v>
      </c>
      <c r="J29" s="26">
        <v>140173.7805</v>
      </c>
      <c r="K29" s="26">
        <f t="shared" si="2"/>
        <v>9324.129672</v>
      </c>
    </row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67"/>
    <col customWidth="1" min="2" max="2" width="10.44"/>
    <col customWidth="1" min="3" max="3" width="11.11"/>
    <col customWidth="1" min="4" max="26" width="10.67"/>
  </cols>
  <sheetData>
    <row r="1"/>
    <row r="2">
      <c r="B2" s="2" t="s">
        <v>54</v>
      </c>
      <c r="C2" s="3"/>
    </row>
    <row r="3">
      <c r="B3" s="4" t="s">
        <v>55</v>
      </c>
      <c r="C3" s="4" t="s">
        <v>56</v>
      </c>
    </row>
    <row r="4">
      <c r="B4" s="4" t="s">
        <v>26</v>
      </c>
      <c r="C4" s="4" t="s">
        <v>27</v>
      </c>
    </row>
    <row r="5">
      <c r="B5" s="5" t="s">
        <v>3</v>
      </c>
      <c r="C5" s="6">
        <f t="array" ref="C5">INDEX(C10:J28, MATCH(C3, B10:B28, 0), MATCH(C4,C9:J9, 0))</f>
        <v>92799</v>
      </c>
      <c r="D5" s="10"/>
      <c r="E5" s="10"/>
      <c r="F5" s="10"/>
      <c r="G5" s="10"/>
      <c r="H5" s="10"/>
      <c r="I5" s="10"/>
      <c r="J5" s="10"/>
    </row>
    <row r="6">
      <c r="C6" s="10"/>
      <c r="D6" s="10"/>
      <c r="E6" s="10"/>
      <c r="F6" s="10"/>
      <c r="G6" s="10"/>
      <c r="H6" s="10"/>
      <c r="I6" s="10"/>
      <c r="J6" s="10"/>
    </row>
    <row r="7">
      <c r="C7" s="10"/>
      <c r="D7" s="10"/>
      <c r="E7" s="10"/>
      <c r="F7" s="10"/>
      <c r="G7" s="10"/>
      <c r="H7" s="10"/>
      <c r="I7" s="10"/>
      <c r="J7" s="10"/>
    </row>
    <row r="8">
      <c r="C8" s="10"/>
      <c r="D8" s="10"/>
      <c r="E8" s="10"/>
      <c r="F8" s="10"/>
      <c r="G8" s="10"/>
      <c r="H8" s="10"/>
      <c r="I8" s="10"/>
      <c r="J8" s="10"/>
    </row>
    <row r="9">
      <c r="B9" s="23" t="s">
        <v>57</v>
      </c>
      <c r="C9" s="23" t="s">
        <v>27</v>
      </c>
      <c r="D9" s="23" t="s">
        <v>29</v>
      </c>
      <c r="E9" s="8" t="s">
        <v>30</v>
      </c>
      <c r="F9" s="8" t="s">
        <v>31</v>
      </c>
      <c r="G9" s="8" t="s">
        <v>32</v>
      </c>
      <c r="H9" s="8" t="s">
        <v>33</v>
      </c>
      <c r="I9" s="8" t="s">
        <v>34</v>
      </c>
      <c r="J9" s="8" t="s">
        <v>35</v>
      </c>
    </row>
    <row r="10">
      <c r="B10" s="20" t="s">
        <v>56</v>
      </c>
      <c r="C10" s="10">
        <v>92799.0</v>
      </c>
      <c r="D10" s="10">
        <v>100222.92000000001</v>
      </c>
      <c r="E10" s="10">
        <v>130289.79600000002</v>
      </c>
      <c r="F10" s="10">
        <v>110746.32660000001</v>
      </c>
      <c r="G10" s="10">
        <v>104101.54700400001</v>
      </c>
      <c r="H10" s="10">
        <v>116593.73264448001</v>
      </c>
      <c r="I10" s="10">
        <v>130584.98056181763</v>
      </c>
      <c r="J10" s="26">
        <v>146255.17822923575</v>
      </c>
    </row>
    <row r="11">
      <c r="B11" s="20" t="s">
        <v>58</v>
      </c>
      <c r="C11" s="10">
        <v>666566.0</v>
      </c>
      <c r="D11" s="10">
        <v>719891.28</v>
      </c>
      <c r="E11" s="10">
        <v>683896.716</v>
      </c>
      <c r="F11" s="10">
        <v>649701.8802</v>
      </c>
      <c r="G11" s="10">
        <v>617216.78619</v>
      </c>
      <c r="H11" s="10">
        <v>586355.9468805</v>
      </c>
      <c r="I11" s="10">
        <v>557038.149536475</v>
      </c>
      <c r="J11" s="26">
        <v>529186.2420596512</v>
      </c>
    </row>
    <row r="12">
      <c r="B12" s="20" t="s">
        <v>56</v>
      </c>
      <c r="C12" s="10">
        <v>99127.0</v>
      </c>
      <c r="D12" s="10">
        <v>107057.16</v>
      </c>
      <c r="E12" s="10">
        <v>139174.30800000002</v>
      </c>
      <c r="F12" s="10">
        <v>118298.16180000002</v>
      </c>
      <c r="G12" s="10">
        <v>111200.27209200001</v>
      </c>
      <c r="H12" s="10">
        <v>124544.30474304003</v>
      </c>
      <c r="I12" s="10">
        <v>107057.16</v>
      </c>
      <c r="J12" s="26">
        <v>139174.30800000002</v>
      </c>
    </row>
    <row r="13">
      <c r="B13" s="20" t="s">
        <v>56</v>
      </c>
      <c r="C13" s="10">
        <v>65468.0</v>
      </c>
      <c r="D13" s="10">
        <v>70705.44</v>
      </c>
      <c r="E13" s="10">
        <v>91917.072</v>
      </c>
      <c r="F13" s="10">
        <v>78129.5112</v>
      </c>
      <c r="G13" s="10">
        <v>73441.740528</v>
      </c>
      <c r="H13" s="10">
        <v>82254.74939136</v>
      </c>
      <c r="I13" s="10">
        <v>90480.22433049601</v>
      </c>
      <c r="J13" s="26">
        <v>99528.24676354563</v>
      </c>
    </row>
    <row r="14">
      <c r="B14" s="20" t="s">
        <v>59</v>
      </c>
      <c r="C14" s="10">
        <v>18856.0</v>
      </c>
      <c r="D14" s="10">
        <v>20364.48</v>
      </c>
      <c r="E14" s="10">
        <v>26473.824</v>
      </c>
      <c r="F14" s="10">
        <v>22502.7504</v>
      </c>
      <c r="G14" s="10">
        <v>21152.585376</v>
      </c>
      <c r="H14" s="10">
        <v>23690.895621120002</v>
      </c>
      <c r="I14" s="10">
        <v>20137.261277952002</v>
      </c>
      <c r="J14" s="26">
        <v>17116.6720862592</v>
      </c>
    </row>
    <row r="15">
      <c r="B15" s="20" t="s">
        <v>60</v>
      </c>
      <c r="C15" s="10">
        <v>7648.0</v>
      </c>
      <c r="D15" s="10">
        <v>8259.84</v>
      </c>
      <c r="E15" s="10">
        <v>10737.792000000001</v>
      </c>
      <c r="F15" s="10">
        <v>9127.1232</v>
      </c>
      <c r="G15" s="10">
        <v>8579.495808</v>
      </c>
      <c r="H15" s="10">
        <v>9609.03530496</v>
      </c>
      <c r="I15" s="10">
        <v>10089.487070208</v>
      </c>
      <c r="J15" s="26">
        <v>10190.381940910082</v>
      </c>
    </row>
    <row r="16">
      <c r="B16" s="20" t="s">
        <v>60</v>
      </c>
      <c r="C16" s="10">
        <v>9865.0</v>
      </c>
      <c r="D16" s="10">
        <v>10654.2</v>
      </c>
      <c r="E16" s="10">
        <v>13850.460000000001</v>
      </c>
      <c r="F16" s="10">
        <v>11772.891</v>
      </c>
      <c r="G16" s="10">
        <v>11066.517539999999</v>
      </c>
      <c r="H16" s="10">
        <v>12394.4996448</v>
      </c>
      <c r="I16" s="10">
        <v>9865.0</v>
      </c>
      <c r="J16" s="26">
        <v>10654.2</v>
      </c>
    </row>
    <row r="17">
      <c r="B17" s="20" t="s">
        <v>61</v>
      </c>
      <c r="C17" s="10">
        <v>78305.0</v>
      </c>
      <c r="D17" s="10">
        <v>84569.40000000001</v>
      </c>
      <c r="E17" s="10">
        <v>109940.22000000002</v>
      </c>
      <c r="F17" s="10">
        <v>93449.187</v>
      </c>
      <c r="G17" s="10">
        <v>87842.23578</v>
      </c>
      <c r="H17" s="10">
        <v>98383.30407360001</v>
      </c>
      <c r="I17" s="10">
        <v>96415.637992128</v>
      </c>
      <c r="J17" s="26">
        <v>94487.32523228544</v>
      </c>
    </row>
    <row r="18">
      <c r="B18" s="20" t="s">
        <v>62</v>
      </c>
      <c r="C18" s="10">
        <v>122473.39104000002</v>
      </c>
      <c r="D18" s="10">
        <v>104102.38238400001</v>
      </c>
      <c r="E18" s="10">
        <v>9865.0</v>
      </c>
      <c r="F18" s="10">
        <v>10654.2</v>
      </c>
      <c r="G18" s="10">
        <v>13850.460000000001</v>
      </c>
      <c r="H18" s="10">
        <v>11772.891</v>
      </c>
      <c r="I18" s="10">
        <v>11066.517539999999</v>
      </c>
      <c r="J18" s="26">
        <v>12394.4996448</v>
      </c>
    </row>
    <row r="19">
      <c r="B19" s="20" t="s">
        <v>62</v>
      </c>
      <c r="C19" s="10">
        <v>80887.02336</v>
      </c>
      <c r="D19" s="10">
        <v>68753.969856</v>
      </c>
      <c r="E19" s="10">
        <v>11061.0</v>
      </c>
      <c r="F19" s="10">
        <v>11945.880000000001</v>
      </c>
      <c r="G19" s="10">
        <v>15529.644000000002</v>
      </c>
      <c r="H19" s="10">
        <v>13200.197400000001</v>
      </c>
      <c r="I19" s="10">
        <v>12408.185556</v>
      </c>
      <c r="J19" s="26">
        <v>13897.167822720001</v>
      </c>
    </row>
    <row r="20">
      <c r="B20" s="20" t="s">
        <v>62</v>
      </c>
      <c r="C20" s="10">
        <v>23296.96512</v>
      </c>
      <c r="D20" s="10">
        <v>19802.420352</v>
      </c>
      <c r="E20" s="10">
        <v>78305.0</v>
      </c>
      <c r="F20" s="10">
        <v>84569.40000000001</v>
      </c>
      <c r="G20" s="10">
        <v>109940.22000000002</v>
      </c>
      <c r="H20" s="10">
        <v>93449.187</v>
      </c>
      <c r="I20" s="10">
        <v>87842.23578</v>
      </c>
      <c r="J20" s="26">
        <v>98383.30407360001</v>
      </c>
    </row>
    <row r="21">
      <c r="B21" s="20" t="s">
        <v>63</v>
      </c>
      <c r="C21" s="10">
        <v>9449.25696</v>
      </c>
      <c r="D21" s="10">
        <v>8031.868416</v>
      </c>
      <c r="E21" s="10">
        <v>122473.39104000002</v>
      </c>
      <c r="F21" s="10">
        <v>104102.38238400001</v>
      </c>
      <c r="G21" s="10">
        <v>9865.0</v>
      </c>
      <c r="H21" s="10">
        <v>10654.2</v>
      </c>
      <c r="I21" s="10">
        <v>13850.460000000001</v>
      </c>
      <c r="J21" s="26">
        <v>11772.891</v>
      </c>
    </row>
    <row r="22">
      <c r="B22" s="20" t="s">
        <v>63</v>
      </c>
      <c r="C22" s="10">
        <v>12188.4048</v>
      </c>
      <c r="D22" s="10">
        <v>10360.14408</v>
      </c>
      <c r="E22" s="10">
        <v>80887.02336</v>
      </c>
      <c r="F22" s="10">
        <v>68753.969856</v>
      </c>
      <c r="G22" s="10">
        <v>11061.0</v>
      </c>
      <c r="H22" s="10">
        <v>11945.880000000001</v>
      </c>
      <c r="I22" s="10">
        <v>15529.644000000002</v>
      </c>
      <c r="J22" s="26">
        <v>13200.197400000001</v>
      </c>
    </row>
    <row r="23">
      <c r="B23" s="20" t="s">
        <v>64</v>
      </c>
      <c r="C23" s="10">
        <v>13666.086720000001</v>
      </c>
      <c r="D23" s="10">
        <v>11616.173712000002</v>
      </c>
      <c r="E23" s="10">
        <v>23296.96512</v>
      </c>
      <c r="F23" s="10">
        <v>19802.420352</v>
      </c>
      <c r="G23" s="10">
        <v>78305.0</v>
      </c>
      <c r="H23" s="10">
        <v>84569.40000000001</v>
      </c>
      <c r="I23" s="10">
        <v>109940.22000000002</v>
      </c>
      <c r="J23" s="26">
        <v>93449.187</v>
      </c>
    </row>
    <row r="24">
      <c r="B24" s="20" t="s">
        <v>59</v>
      </c>
      <c r="C24" s="10">
        <v>96747.39360000001</v>
      </c>
      <c r="D24" s="10">
        <v>82235.28456</v>
      </c>
      <c r="E24" s="10">
        <v>9449.25696</v>
      </c>
      <c r="F24" s="10">
        <v>8031.868416</v>
      </c>
      <c r="G24" s="10">
        <v>122473.39104000002</v>
      </c>
      <c r="H24" s="10">
        <v>104102.38238400001</v>
      </c>
      <c r="I24" s="10">
        <v>9865.0</v>
      </c>
      <c r="J24" s="26">
        <v>10654.2</v>
      </c>
    </row>
    <row r="25">
      <c r="B25" s="20" t="s">
        <v>58</v>
      </c>
      <c r="C25" s="10">
        <v>8681.2</v>
      </c>
      <c r="D25" s="10">
        <v>9375.696</v>
      </c>
      <c r="E25" s="10">
        <v>12188.4048</v>
      </c>
      <c r="F25" s="10">
        <v>10360.14408</v>
      </c>
      <c r="G25" s="10">
        <v>80887.02336</v>
      </c>
      <c r="H25" s="10">
        <v>68753.969856</v>
      </c>
      <c r="I25" s="10">
        <v>11061.0</v>
      </c>
      <c r="J25" s="26">
        <v>11945.880000000001</v>
      </c>
    </row>
    <row r="26">
      <c r="B26" s="20" t="s">
        <v>61</v>
      </c>
      <c r="C26" s="10">
        <v>9733.68</v>
      </c>
      <c r="D26" s="10">
        <v>10512.3744</v>
      </c>
      <c r="E26" s="10">
        <v>13666.086720000001</v>
      </c>
      <c r="F26" s="10">
        <v>11616.173712000002</v>
      </c>
      <c r="G26" s="10">
        <v>23296.96512</v>
      </c>
      <c r="H26" s="10">
        <v>19802.420352</v>
      </c>
      <c r="I26" s="10">
        <v>78305.0</v>
      </c>
      <c r="J26" s="26">
        <v>84569.40000000001</v>
      </c>
    </row>
    <row r="27">
      <c r="B27" s="20" t="s">
        <v>64</v>
      </c>
      <c r="C27" s="10">
        <v>68908.4</v>
      </c>
      <c r="D27" s="10">
        <v>74421.07200000001</v>
      </c>
      <c r="E27" s="10">
        <v>96747.39360000001</v>
      </c>
      <c r="F27" s="10">
        <v>82235.28456</v>
      </c>
      <c r="G27" s="10">
        <v>9449.25696</v>
      </c>
      <c r="H27" s="10">
        <v>8031.868416</v>
      </c>
      <c r="I27" s="10">
        <v>122473.39104000002</v>
      </c>
      <c r="J27" s="26">
        <v>104102.38238400001</v>
      </c>
    </row>
    <row r="28">
      <c r="B28" s="20" t="s">
        <v>59</v>
      </c>
      <c r="C28" s="10">
        <v>20499.130080000003</v>
      </c>
      <c r="D28" s="10">
        <v>17424.260568</v>
      </c>
      <c r="E28" s="10">
        <v>34945.44768</v>
      </c>
      <c r="F28" s="10">
        <v>29703.630528</v>
      </c>
      <c r="G28" s="10">
        <v>117457.5</v>
      </c>
      <c r="H28" s="10">
        <v>126854.1</v>
      </c>
      <c r="I28" s="10">
        <v>164910.33000000002</v>
      </c>
      <c r="J28" s="26">
        <v>140173.7805</v>
      </c>
    </row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