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mc:AlternateContent xmlns:mc="http://schemas.openxmlformats.org/markup-compatibility/2006">
    <mc:Choice Requires="x15">
      <x15ac:absPath xmlns:x15ac="http://schemas.microsoft.com/office/spreadsheetml/2010/11/ac" url="https://d.docs.live.net/188efe70ae004d25/Keller/BIAM500/Week 4/"/>
    </mc:Choice>
  </mc:AlternateContent>
  <xr:revisionPtr revIDLastSave="1230" documentId="8_{A06C8CC1-223D-4E52-A820-48CC47216616}" xr6:coauthVersionLast="45" xr6:coauthVersionMax="45" xr10:uidLastSave="{87BB3CD6-5BFC-436B-A5A1-FE5C8704A575}"/>
  <bookViews>
    <workbookView xWindow="28800" yWindow="-6585" windowWidth="16200" windowHeight="14100" firstSheet="2" activeTab="2" xr2:uid="{00000000-000D-0000-FFFF-FFFF00000000}"/>
  </bookViews>
  <sheets>
    <sheet name="Data" sheetId="1" state="hidden" r:id="rId1"/>
    <sheet name="Calcs" sheetId="2" state="hidden" r:id="rId2"/>
    <sheet name="Dashboard" sheetId="3" r:id="rId3"/>
  </sheets>
  <definedNames>
    <definedName name="Slicer_Date">#N/A</definedName>
    <definedName name="Slicer_DayType">#N/A</definedName>
  </definedNames>
  <calcPr calcId="191029"/>
  <pivotCaches>
    <pivotCache cacheId="121" r:id="rId4"/>
    <pivotCache cacheId="13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3" l="1"/>
  <c r="K7" i="3"/>
  <c r="K6" i="3"/>
  <c r="K5" i="3"/>
  <c r="K4" i="3"/>
  <c r="I6" i="3"/>
  <c r="I8" i="3"/>
  <c r="I7" i="3"/>
  <c r="I5" i="3"/>
  <c r="I4" i="3"/>
  <c r="D8" i="3"/>
  <c r="D7" i="3"/>
  <c r="D6" i="3"/>
  <c r="D5" i="3"/>
  <c r="D4" i="3"/>
  <c r="H4" i="3" l="1"/>
  <c r="H5" i="3"/>
  <c r="H7" i="3"/>
  <c r="H8" i="3"/>
  <c r="H6" i="3"/>
</calcChain>
</file>

<file path=xl/sharedStrings.xml><?xml version="1.0" encoding="utf-8"?>
<sst xmlns="http://schemas.openxmlformats.org/spreadsheetml/2006/main" count="313" uniqueCount="39">
  <si>
    <t>Shift</t>
  </si>
  <si>
    <t>LevelOneOperators</t>
  </si>
  <si>
    <t>LevelTwoOperators</t>
  </si>
  <si>
    <t>TotalOperators</t>
  </si>
  <si>
    <t>Calls</t>
  </si>
  <si>
    <t>AutomaticResponses</t>
  </si>
  <si>
    <t>Orders</t>
  </si>
  <si>
    <t>IssuesRaised</t>
  </si>
  <si>
    <t>AverageTimePerIssue</t>
  </si>
  <si>
    <t>weekday</t>
  </si>
  <si>
    <t>AM</t>
  </si>
  <si>
    <t>PM1</t>
  </si>
  <si>
    <t>PM2</t>
  </si>
  <si>
    <t>midnight</t>
  </si>
  <si>
    <t>holiday</t>
  </si>
  <si>
    <t>Date</t>
  </si>
  <si>
    <t>DayType</t>
  </si>
  <si>
    <t>AbandonRate</t>
  </si>
  <si>
    <t>weekend</t>
  </si>
  <si>
    <t>Row Labels</t>
  </si>
  <si>
    <t>Grand Total</t>
  </si>
  <si>
    <t>Sum of Calls</t>
  </si>
  <si>
    <t>Sum of Orders</t>
  </si>
  <si>
    <t>Column Labels</t>
  </si>
  <si>
    <t>Total Sum of Calls</t>
  </si>
  <si>
    <t>Total Sum of Orders</t>
  </si>
  <si>
    <t>Average of AbandonRate</t>
  </si>
  <si>
    <t>Total Average of AbandonRate</t>
  </si>
  <si>
    <t>Call Center Key Metrics</t>
  </si>
  <si>
    <t>Trend</t>
  </si>
  <si>
    <t>Abandon Rate</t>
  </si>
  <si>
    <t>All Shifts</t>
  </si>
  <si>
    <t>Midnight</t>
  </si>
  <si>
    <t>Number of Issues Raised</t>
  </si>
  <si>
    <t>Average Time Per Issue</t>
  </si>
  <si>
    <t>Number of Level 1 Operators</t>
  </si>
  <si>
    <t>Number of Level 2 Operators</t>
  </si>
  <si>
    <t>ARS Handled Call Target</t>
  </si>
  <si>
    <t>ARS Handled Call 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</si>
</sst>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5" formatCode="_(* #,##0_);_(* \(#,##0\);_(*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4"/>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4">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NumberFormat="1"/>
    <xf numFmtId="0" fontId="2" fillId="0" borderId="0" xfId="0" applyFont="1"/>
    <xf numFmtId="0" fontId="0" fillId="0" borderId="0" xfId="0" applyAlignment="1">
      <alignment horizontal="center"/>
    </xf>
    <xf numFmtId="0" fontId="3" fillId="3" borderId="1" xfId="0" applyFont="1" applyFill="1" applyBorder="1"/>
    <xf numFmtId="0" fontId="0" fillId="3" borderId="2" xfId="0" applyFill="1" applyBorder="1"/>
    <xf numFmtId="0" fontId="0" fillId="3" borderId="3" xfId="0" applyFill="1" applyBorder="1"/>
    <xf numFmtId="0" fontId="2" fillId="2" borderId="4" xfId="0" applyFont="1" applyFill="1" applyBorder="1" applyAlignment="1">
      <alignment horizontal="center"/>
    </xf>
    <xf numFmtId="0" fontId="2" fillId="2" borderId="0" xfId="0" applyFont="1" applyFill="1" applyBorder="1" applyAlignment="1">
      <alignment horizontal="center"/>
    </xf>
    <xf numFmtId="0" fontId="2" fillId="2" borderId="0" xfId="0" applyFont="1" applyFill="1" applyBorder="1" applyAlignment="1">
      <alignment horizontal="center"/>
    </xf>
    <xf numFmtId="0" fontId="2" fillId="2" borderId="5" xfId="0" applyFont="1" applyFill="1" applyBorder="1" applyAlignment="1">
      <alignment horizontal="center"/>
    </xf>
    <xf numFmtId="0" fontId="4" fillId="2" borderId="4" xfId="0" applyFont="1" applyFill="1" applyBorder="1"/>
    <xf numFmtId="0" fontId="5" fillId="2" borderId="0" xfId="0" applyFont="1" applyFill="1" applyBorder="1"/>
    <xf numFmtId="165" fontId="5" fillId="2" borderId="0" xfId="1" applyNumberFormat="1" applyFont="1" applyFill="1" applyBorder="1"/>
    <xf numFmtId="0" fontId="5" fillId="2" borderId="0" xfId="0" applyFont="1" applyFill="1" applyBorder="1" applyAlignment="1">
      <alignment horizontal="center"/>
    </xf>
    <xf numFmtId="10" fontId="5" fillId="2" borderId="0" xfId="2" applyNumberFormat="1" applyFont="1" applyFill="1" applyBorder="1"/>
    <xf numFmtId="165" fontId="5" fillId="2" borderId="5" xfId="1" applyNumberFormat="1" applyFont="1" applyFill="1" applyBorder="1"/>
    <xf numFmtId="0" fontId="2" fillId="2" borderId="4" xfId="0" applyFont="1" applyFill="1" applyBorder="1"/>
    <xf numFmtId="0" fontId="0" fillId="2" borderId="0" xfId="0" applyFill="1" applyBorder="1"/>
    <xf numFmtId="165" fontId="0" fillId="2" borderId="0" xfId="1" applyNumberFormat="1" applyFont="1" applyFill="1" applyBorder="1"/>
    <xf numFmtId="0" fontId="0" fillId="2" borderId="0" xfId="0" applyFill="1" applyBorder="1" applyAlignment="1">
      <alignment horizontal="center"/>
    </xf>
    <xf numFmtId="10" fontId="0" fillId="2" borderId="0" xfId="2" applyNumberFormat="1" applyFont="1" applyFill="1" applyBorder="1"/>
    <xf numFmtId="165" fontId="0" fillId="2" borderId="5" xfId="1" applyNumberFormat="1" applyFont="1" applyFill="1" applyBorder="1"/>
    <xf numFmtId="0" fontId="2" fillId="2" borderId="6" xfId="0" applyFont="1" applyFill="1" applyBorder="1"/>
    <xf numFmtId="0" fontId="0" fillId="2" borderId="7" xfId="0" applyFill="1" applyBorder="1"/>
    <xf numFmtId="165" fontId="0" fillId="2" borderId="7" xfId="1" applyNumberFormat="1" applyFont="1" applyFill="1" applyBorder="1"/>
    <xf numFmtId="0" fontId="0" fillId="2" borderId="7" xfId="0" applyFill="1" applyBorder="1" applyAlignment="1">
      <alignment horizontal="center"/>
    </xf>
    <xf numFmtId="10" fontId="0" fillId="2" borderId="7" xfId="2" applyNumberFormat="1" applyFont="1" applyFill="1" applyBorder="1"/>
    <xf numFmtId="165" fontId="0" fillId="2" borderId="8" xfId="1" applyNumberFormat="1" applyFont="1" applyFill="1" applyBorder="1"/>
    <xf numFmtId="0" fontId="0" fillId="0" borderId="0" xfId="0" applyAlignment="1">
      <alignment horizontal="left"/>
    </xf>
    <xf numFmtId="0" fontId="0" fillId="0" borderId="0" xfId="0" applyNumberFormat="1" applyAlignment="1">
      <alignment horizontal="center"/>
    </xf>
  </cellXfs>
  <cellStyles count="3">
    <cellStyle name="Comma" xfId="1" builtinId="3"/>
    <cellStyle name="Normal" xfId="0" builtinId="0"/>
    <cellStyle name="Percent" xfId="2" builtinId="5"/>
  </cellStyles>
  <dxfs count="7">
    <dxf>
      <alignment horizontal="center"/>
    </dxf>
    <dxf>
      <alignment horizontal="center"/>
    </dxf>
    <dxf>
      <alignment horizontal="center"/>
    </dxf>
    <dxf>
      <alignment horizontal="center"/>
    </dxf>
    <dxf>
      <border>
        <left style="thick">
          <color auto="1"/>
        </left>
        <right style="thick">
          <color auto="1"/>
        </right>
        <top style="thick">
          <color auto="1"/>
        </top>
        <bottom style="thick">
          <color auto="1"/>
        </bottom>
      </border>
    </dxf>
    <dxf>
      <numFmt numFmtId="19" formatCode="m/d/yyyy"/>
    </dxf>
    <dxf>
      <numFmt numFmtId="19" formatCode="m/d/yyyy"/>
    </dxf>
  </dxfs>
  <tableStyles count="2" defaultTableStyle="TableStyleMedium2" defaultPivotStyle="PivotStyleLight16">
    <tableStyle name="Slicer Style 1" pivot="0" table="0" count="2" xr9:uid="{1964BFBE-E210-4E77-B45B-4880E98592F4}">
      <tableStyleElement type="wholeTable" dxfId="4"/>
    </tableStyle>
    <tableStyle name="Slicer Style 2" pivot="0" table="0" count="1" xr9:uid="{BFEBD353-69FF-4C8D-AE73-1B8269B4B522}"/>
  </tableStyles>
  <extLst>
    <ext xmlns:x14="http://schemas.microsoft.com/office/spreadsheetml/2009/9/main" uri="{46F421CA-312F-682f-3DD2-61675219B42D}">
      <x14:dxfs count="1">
        <dxf>
          <border>
            <left style="thick">
              <color auto="1"/>
            </left>
            <right style="thick">
              <color auto="1"/>
            </right>
            <top style="thick">
              <color auto="1"/>
            </top>
            <bottom style="thick">
              <color auto="1"/>
            </bottom>
          </border>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[Lab4_Baxter.xlsx]Calcs!PivotTable2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Calls Handled by Auto Response</a:t>
            </a:r>
          </a:p>
        </c:rich>
      </c:tx>
      <c:layout>
        <c:manualLayout>
          <c:xMode val="edge"/>
          <c:yMode val="edge"/>
          <c:x val="0.22780663023650999"/>
          <c:y val="3.35430433840969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52066650804856"/>
          <c:y val="0.15551393488951926"/>
          <c:w val="0.61741089385686843"/>
          <c:h val="0.65830830811002117"/>
        </c:manualLayout>
      </c:layout>
      <c:barChart>
        <c:barDir val="col"/>
        <c:grouping val="clustered"/>
        <c:varyColors val="0"/>
        <c:ser>
          <c:idx val="0"/>
          <c:order val="0"/>
          <c:tx>
            <c:strRef>
              <c:f>Calcs!$B$36</c:f>
              <c:strCache>
                <c:ptCount val="1"/>
                <c:pt idx="0">
                  <c:v>ARS Handled Call Percent</c:v>
                </c:pt>
              </c:strCache>
            </c:strRef>
          </c:tx>
          <c:spPr>
            <a:solidFill>
              <a:schemeClr val="accent1"/>
            </a:solidFill>
            <a:ln>
              <a:noFill/>
            </a:ln>
            <a:effectLst/>
          </c:spPr>
          <c:invertIfNegative val="0"/>
          <c:cat>
            <c:strRef>
              <c:f>Calcs!$A$37:$A$41</c:f>
              <c:strCache>
                <c:ptCount val="4"/>
                <c:pt idx="0">
                  <c:v>AM</c:v>
                </c:pt>
                <c:pt idx="1">
                  <c:v>midnight</c:v>
                </c:pt>
                <c:pt idx="2">
                  <c:v>PM1</c:v>
                </c:pt>
                <c:pt idx="3">
                  <c:v>PM2</c:v>
                </c:pt>
              </c:strCache>
            </c:strRef>
          </c:cat>
          <c:val>
            <c:numRef>
              <c:f>Calcs!$B$37:$B$41</c:f>
              <c:numCache>
                <c:formatCode>General</c:formatCode>
                <c:ptCount val="4"/>
                <c:pt idx="0">
                  <c:v>0.8330373001776199</c:v>
                </c:pt>
                <c:pt idx="1">
                  <c:v>0.70333988212180742</c:v>
                </c:pt>
                <c:pt idx="2">
                  <c:v>0.73354564755838636</c:v>
                </c:pt>
                <c:pt idx="3">
                  <c:v>0.62991371045062317</c:v>
                </c:pt>
              </c:numCache>
            </c:numRef>
          </c:val>
          <c:extLst>
            <c:ext xmlns:c16="http://schemas.microsoft.com/office/drawing/2014/chart" uri="{C3380CC4-5D6E-409C-BE32-E72D297353CC}">
              <c16:uniqueId val="{00000000-1D66-4942-896D-D37874B75CD7}"/>
            </c:ext>
          </c:extLst>
        </c:ser>
        <c:dLbls>
          <c:showLegendKey val="0"/>
          <c:showVal val="0"/>
          <c:showCatName val="0"/>
          <c:showSerName val="0"/>
          <c:showPercent val="0"/>
          <c:showBubbleSize val="0"/>
        </c:dLbls>
        <c:gapWidth val="219"/>
        <c:overlap val="-27"/>
        <c:axId val="2054883391"/>
        <c:axId val="2033900287"/>
      </c:barChart>
      <c:lineChart>
        <c:grouping val="standard"/>
        <c:varyColors val="0"/>
        <c:ser>
          <c:idx val="1"/>
          <c:order val="1"/>
          <c:tx>
            <c:strRef>
              <c:f>Calcs!$C$36</c:f>
              <c:strCache>
                <c:ptCount val="1"/>
                <c:pt idx="0">
                  <c:v>ARS Handled Call Target</c:v>
                </c:pt>
              </c:strCache>
            </c:strRef>
          </c:tx>
          <c:spPr>
            <a:ln w="28575" cap="rnd">
              <a:solidFill>
                <a:schemeClr val="accent2"/>
              </a:solidFill>
              <a:round/>
            </a:ln>
            <a:effectLst/>
          </c:spPr>
          <c:marker>
            <c:symbol val="none"/>
          </c:marker>
          <c:cat>
            <c:strRef>
              <c:f>Calcs!$A$37:$A$41</c:f>
              <c:strCache>
                <c:ptCount val="4"/>
                <c:pt idx="0">
                  <c:v>AM</c:v>
                </c:pt>
                <c:pt idx="1">
                  <c:v>midnight</c:v>
                </c:pt>
                <c:pt idx="2">
                  <c:v>PM1</c:v>
                </c:pt>
                <c:pt idx="3">
                  <c:v>PM2</c:v>
                </c:pt>
              </c:strCache>
            </c:strRef>
          </c:cat>
          <c:val>
            <c:numRef>
              <c:f>Calcs!$C$37:$C$41</c:f>
              <c:numCache>
                <c:formatCode>General</c:formatCode>
                <c:ptCount val="4"/>
                <c:pt idx="0">
                  <c:v>0.65</c:v>
                </c:pt>
                <c:pt idx="1">
                  <c:v>0.65</c:v>
                </c:pt>
                <c:pt idx="2">
                  <c:v>0.65</c:v>
                </c:pt>
                <c:pt idx="3">
                  <c:v>0.65</c:v>
                </c:pt>
              </c:numCache>
            </c:numRef>
          </c:val>
          <c:smooth val="0"/>
          <c:extLst>
            <c:ext xmlns:c16="http://schemas.microsoft.com/office/drawing/2014/chart" uri="{C3380CC4-5D6E-409C-BE32-E72D297353CC}">
              <c16:uniqueId val="{00000001-1D66-4942-896D-D37874B75CD7}"/>
            </c:ext>
          </c:extLst>
        </c:ser>
        <c:dLbls>
          <c:showLegendKey val="0"/>
          <c:showVal val="0"/>
          <c:showCatName val="0"/>
          <c:showSerName val="0"/>
          <c:showPercent val="0"/>
          <c:showBubbleSize val="0"/>
        </c:dLbls>
        <c:marker val="1"/>
        <c:smooth val="0"/>
        <c:axId val="2054883391"/>
        <c:axId val="2033900287"/>
      </c:lineChart>
      <c:catAx>
        <c:axId val="20548833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Shift</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33900287"/>
        <c:crosses val="autoZero"/>
        <c:auto val="1"/>
        <c:lblAlgn val="ctr"/>
        <c:lblOffset val="100"/>
        <c:noMultiLvlLbl val="0"/>
      </c:catAx>
      <c:valAx>
        <c:axId val="2033900287"/>
        <c:scaling>
          <c:orientation val="minMax"/>
          <c:max val="1"/>
          <c:min val="0"/>
        </c:scaling>
        <c:delete val="0"/>
        <c:axPos val="l"/>
        <c:majorGridlines>
          <c:spPr>
            <a:ln w="9525" cap="flat" cmpd="sng" algn="ctr">
              <a:solidFill>
                <a:schemeClr val="bg1">
                  <a:lumMod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Auto Responses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88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[Lab4_Baxter.xlsx]Calcs!PivotTable40</c:name>
    <c:fmtId val="1"/>
  </c:pivotSource>
  <c:chart>
    <c:title>
      <c:tx>
        <c:rich>
          <a:bodyPr rot="0" spcFirstLastPara="1" vertOverflow="ellipsis" vert="horz" wrap="square" anchor="ctr" anchorCtr="1"/>
          <a:lstStyle/>
          <a:p>
            <a:pPr>
              <a:defRPr sz="1300" b="1" i="0" u="none" strike="noStrike" kern="1200" spc="0" baseline="0">
                <a:solidFill>
                  <a:schemeClr val="tx1"/>
                </a:solidFill>
                <a:latin typeface="+mn-lt"/>
                <a:ea typeface="+mn-ea"/>
                <a:cs typeface="+mn-cs"/>
              </a:defRPr>
            </a:pPr>
            <a:r>
              <a:rPr lang="en-US" sz="1300" b="1">
                <a:solidFill>
                  <a:schemeClr val="tx1"/>
                </a:solidFill>
              </a:rPr>
              <a:t>Level 1 Operators Per Shift</a:t>
            </a:r>
          </a:p>
        </c:rich>
      </c:tx>
      <c:layout>
        <c:manualLayout>
          <c:xMode val="edge"/>
          <c:yMode val="edge"/>
          <c:x val="0.11637946286401755"/>
          <c:y val="0"/>
        </c:manualLayout>
      </c:layout>
      <c:overlay val="0"/>
      <c:spPr>
        <a:noFill/>
        <a:ln>
          <a:noFill/>
        </a:ln>
        <a:effectLst/>
      </c:spPr>
      <c:txPr>
        <a:bodyPr rot="0" spcFirstLastPara="1" vertOverflow="ellipsis" vert="horz" wrap="square" anchor="ctr" anchorCtr="1"/>
        <a:lstStyle/>
        <a:p>
          <a:pPr>
            <a:defRPr sz="13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28680874350167"/>
          <c:y val="0.11820429596506198"/>
          <c:w val="0.68338248259508116"/>
          <c:h val="0.72837886004990127"/>
        </c:manualLayout>
      </c:layout>
      <c:pieChart>
        <c:varyColors val="1"/>
        <c:ser>
          <c:idx val="0"/>
          <c:order val="0"/>
          <c:tx>
            <c:strRef>
              <c:f>Calcs!$G$43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D0-462E-B74E-40BF18FBC2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D0-462E-B74E-40BF18FBC2DA}"/>
              </c:ext>
            </c:extLst>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Calcs!$F$44:$F$48</c:f>
              <c:strCache>
                <c:ptCount val="4"/>
                <c:pt idx="0">
                  <c:v>AM</c:v>
                </c:pt>
                <c:pt idx="1">
                  <c:v>midnight</c:v>
                </c:pt>
                <c:pt idx="2">
                  <c:v>PM1</c:v>
                </c:pt>
                <c:pt idx="3">
                  <c:v>PM2</c:v>
                </c:pt>
              </c:strCache>
            </c:strRef>
          </c:cat>
          <c:val>
            <c:numRef>
              <c:f>Calcs!$G$44:$G$48</c:f>
              <c:numCache>
                <c:formatCode>General</c:formatCode>
                <c:ptCount val="4"/>
                <c:pt idx="0">
                  <c:v>56</c:v>
                </c:pt>
                <c:pt idx="1">
                  <c:v>21</c:v>
                </c:pt>
                <c:pt idx="2">
                  <c:v>81</c:v>
                </c:pt>
                <c:pt idx="3">
                  <c:v>99</c:v>
                </c:pt>
              </c:numCache>
            </c:numRef>
          </c:val>
          <c:extLst>
            <c:ext xmlns:c16="http://schemas.microsoft.com/office/drawing/2014/chart" uri="{C3380CC4-5D6E-409C-BE32-E72D297353CC}">
              <c16:uniqueId val="{00000004-E9D0-462E-B74E-40BF18FBC2DA}"/>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1.2870976533743425E-2"/>
          <c:y val="0.91069624415471329"/>
          <c:w val="0.95933588301462314"/>
          <c:h val="8.55519295829466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[Lab4_Baxter.xlsx]Calcs!PivotTable16</c:name>
    <c:fmtId val="2"/>
  </c:pivotSource>
  <c:chart>
    <c:title>
      <c:tx>
        <c:rich>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r>
              <a:rPr lang="en-US" sz="1500" b="1">
                <a:solidFill>
                  <a:schemeClr val="tx1"/>
                </a:solidFill>
              </a:rPr>
              <a:t>Number of Issues and</a:t>
            </a:r>
            <a:r>
              <a:rPr lang="en-US" sz="1500" b="1" baseline="0">
                <a:solidFill>
                  <a:schemeClr val="tx1"/>
                </a:solidFill>
              </a:rPr>
              <a:t> </a:t>
            </a:r>
            <a:r>
              <a:rPr lang="en-US" sz="1500" b="1">
                <a:solidFill>
                  <a:schemeClr val="tx1"/>
                </a:solidFill>
              </a:rPr>
              <a:t>Average Time Per Issue</a:t>
            </a:r>
          </a:p>
        </c:rich>
      </c:tx>
      <c:overlay val="0"/>
      <c:spPr>
        <a:solidFill>
          <a:schemeClr val="bg1">
            <a:lumMod val="85000"/>
          </a:schemeClr>
        </a:solidFill>
        <a:ln>
          <a:noFill/>
        </a:ln>
        <a:effectLst/>
      </c:spPr>
      <c:txPr>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Calcs!$G$36</c:f>
              <c:strCache>
                <c:ptCount val="1"/>
                <c:pt idx="0">
                  <c:v>Number of Issues Raised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Calcs!$F$37:$F$41</c:f>
              <c:strCache>
                <c:ptCount val="4"/>
                <c:pt idx="0">
                  <c:v>AM</c:v>
                </c:pt>
                <c:pt idx="1">
                  <c:v>midnight</c:v>
                </c:pt>
                <c:pt idx="2">
                  <c:v>PM1</c:v>
                </c:pt>
                <c:pt idx="3">
                  <c:v>PM2</c:v>
                </c:pt>
              </c:strCache>
            </c:strRef>
          </c:cat>
          <c:val>
            <c:numRef>
              <c:f>Calcs!$G$37:$G$41</c:f>
              <c:numCache>
                <c:formatCode>General</c:formatCode>
                <c:ptCount val="4"/>
                <c:pt idx="0">
                  <c:v>40</c:v>
                </c:pt>
                <c:pt idx="1">
                  <c:v>46</c:v>
                </c:pt>
                <c:pt idx="2">
                  <c:v>34</c:v>
                </c:pt>
                <c:pt idx="3">
                  <c:v>42</c:v>
                </c:pt>
              </c:numCache>
            </c:numRef>
          </c:val>
          <c:extLst>
            <c:ext xmlns:c16="http://schemas.microsoft.com/office/drawing/2014/chart" uri="{C3380CC4-5D6E-409C-BE32-E72D297353CC}">
              <c16:uniqueId val="{00000000-074A-4179-AA9E-01EA009DC7AA}"/>
            </c:ext>
          </c:extLst>
        </c:ser>
        <c:dLbls>
          <c:showLegendKey val="0"/>
          <c:showVal val="1"/>
          <c:showCatName val="0"/>
          <c:showSerName val="0"/>
          <c:showPercent val="0"/>
          <c:showBubbleSize val="0"/>
        </c:dLbls>
        <c:gapWidth val="219"/>
        <c:axId val="89671679"/>
        <c:axId val="1891110191"/>
      </c:barChart>
      <c:lineChart>
        <c:grouping val="standard"/>
        <c:varyColors val="0"/>
        <c:ser>
          <c:idx val="1"/>
          <c:order val="1"/>
          <c:tx>
            <c:strRef>
              <c:f>Calcs!$H$36</c:f>
              <c:strCache>
                <c:ptCount val="1"/>
                <c:pt idx="0">
                  <c:v>Average Time Per Issue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Calcs!$F$37:$F$41</c:f>
              <c:strCache>
                <c:ptCount val="4"/>
                <c:pt idx="0">
                  <c:v>AM</c:v>
                </c:pt>
                <c:pt idx="1">
                  <c:v>midnight</c:v>
                </c:pt>
                <c:pt idx="2">
                  <c:v>PM1</c:v>
                </c:pt>
                <c:pt idx="3">
                  <c:v>PM2</c:v>
                </c:pt>
              </c:strCache>
            </c:strRef>
          </c:cat>
          <c:val>
            <c:numRef>
              <c:f>Calcs!$H$37:$H$41</c:f>
              <c:numCache>
                <c:formatCode>General</c:formatCode>
                <c:ptCount val="4"/>
                <c:pt idx="0">
                  <c:v>2360</c:v>
                </c:pt>
                <c:pt idx="1">
                  <c:v>2434</c:v>
                </c:pt>
                <c:pt idx="2">
                  <c:v>2459</c:v>
                </c:pt>
                <c:pt idx="3">
                  <c:v>2328</c:v>
                </c:pt>
              </c:numCache>
            </c:numRef>
          </c:val>
          <c:smooth val="0"/>
          <c:extLst>
            <c:ext xmlns:c16="http://schemas.microsoft.com/office/drawing/2014/chart" uri="{C3380CC4-5D6E-409C-BE32-E72D297353CC}">
              <c16:uniqueId val="{00000001-074A-4179-AA9E-01EA009DC7AA}"/>
            </c:ext>
          </c:extLst>
        </c:ser>
        <c:dLbls>
          <c:showLegendKey val="0"/>
          <c:showVal val="1"/>
          <c:showCatName val="0"/>
          <c:showSerName val="0"/>
          <c:showPercent val="0"/>
          <c:showBubbleSize val="0"/>
        </c:dLbls>
        <c:marker val="1"/>
        <c:smooth val="0"/>
        <c:axId val="101608511"/>
        <c:axId val="2025280575"/>
      </c:lineChart>
      <c:catAx>
        <c:axId val="89671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891110191"/>
        <c:crosses val="autoZero"/>
        <c:auto val="1"/>
        <c:lblAlgn val="ctr"/>
        <c:lblOffset val="100"/>
        <c:noMultiLvlLbl val="0"/>
      </c:catAx>
      <c:valAx>
        <c:axId val="1891110191"/>
        <c:scaling>
          <c:orientation val="minMax"/>
        </c:scaling>
        <c:delete val="0"/>
        <c:axPos val="l"/>
        <c:majorGridlines>
          <c:spPr>
            <a:ln w="9525" cap="flat" cmpd="sng" algn="ctr">
              <a:solidFill>
                <a:schemeClr val="bg1">
                  <a:lumMod val="50000"/>
                </a:schemeClr>
              </a:solidFill>
              <a:round/>
            </a:ln>
            <a:effectLst/>
          </c:spPr>
        </c:majorGridlines>
        <c:title>
          <c:tx>
            <c:rich>
              <a:bodyPr rot="-5400000" spcFirstLastPara="1" vertOverflow="ellipsis" vert="horz" wrap="square" anchor="ctr" anchorCtr="1"/>
              <a:lstStyle/>
              <a:p>
                <a:pPr algn="ctr" rtl="0">
                  <a:defRPr lang="en-US" sz="1200" b="0" i="0" u="none" strike="noStrike" kern="1200" baseline="0">
                    <a:solidFill>
                      <a:sysClr val="windowText" lastClr="000000">
                        <a:lumMod val="65000"/>
                        <a:lumOff val="35000"/>
                      </a:sysClr>
                    </a:solidFill>
                    <a:latin typeface="+mn-lt"/>
                    <a:ea typeface="+mn-ea"/>
                    <a:cs typeface="+mn-cs"/>
                  </a:defRPr>
                </a:pPr>
                <a:r>
                  <a:rPr lang="en-US" sz="1200" b="0" i="0" u="none" strike="noStrike" kern="1200" baseline="0">
                    <a:solidFill>
                      <a:sysClr val="windowText" lastClr="000000">
                        <a:lumMod val="65000"/>
                        <a:lumOff val="35000"/>
                      </a:sysClr>
                    </a:solidFill>
                    <a:latin typeface="+mn-lt"/>
                    <a:ea typeface="+mn-ea"/>
                    <a:cs typeface="+mn-cs"/>
                  </a:rPr>
                  <a:t>Number of Issues</a:t>
                </a:r>
              </a:p>
            </c:rich>
          </c:tx>
          <c:overlay val="0"/>
          <c:spPr>
            <a:noFill/>
            <a:ln>
              <a:noFill/>
            </a:ln>
            <a:effectLst/>
          </c:spPr>
          <c:txPr>
            <a:bodyPr rot="-5400000" spcFirstLastPara="1" vertOverflow="ellipsis" vert="horz" wrap="square" anchor="ctr" anchorCtr="1"/>
            <a:lstStyle/>
            <a:p>
              <a:pPr algn="ctr" rtl="0">
                <a:defRPr lang="en-US" sz="12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9671679"/>
        <c:crosses val="autoZero"/>
        <c:crossBetween val="between"/>
      </c:valAx>
      <c:valAx>
        <c:axId val="202528057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1608511"/>
        <c:crosses val="max"/>
        <c:crossBetween val="between"/>
      </c:valAx>
      <c:catAx>
        <c:axId val="101608511"/>
        <c:scaling>
          <c:orientation val="minMax"/>
        </c:scaling>
        <c:delete val="1"/>
        <c:axPos val="b"/>
        <c:numFmt formatCode="General" sourceLinked="1"/>
        <c:majorTickMark val="out"/>
        <c:minorTickMark val="none"/>
        <c:tickLblPos val="nextTo"/>
        <c:crossAx val="2025280575"/>
        <c:auto val="1"/>
        <c:lblAlgn val="ctr"/>
        <c:lblOffset val="100"/>
        <c:noMultiLvlLbl val="0"/>
      </c:cat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[Lab4_Baxter.xlsx]Calcs!PivotTable41</c:name>
    <c:fmtId val="6"/>
  </c:pivotSource>
  <c:chart>
    <c:title>
      <c:tx>
        <c:rich>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r>
              <a:rPr lang="en-US" sz="1300" b="1">
                <a:solidFill>
                  <a:schemeClr val="tx1"/>
                </a:solidFill>
              </a:rPr>
              <a:t>Level</a:t>
            </a:r>
            <a:r>
              <a:rPr lang="en-US" sz="1300" b="1" baseline="0">
                <a:solidFill>
                  <a:schemeClr val="tx1"/>
                </a:solidFill>
              </a:rPr>
              <a:t> 2 Operators Per Shift</a:t>
            </a:r>
            <a:endParaRPr lang="en-US" sz="1300" b="1">
              <a:solidFill>
                <a:schemeClr val="tx1"/>
              </a:solidFill>
            </a:endParaRPr>
          </a:p>
        </c:rich>
      </c:tx>
      <c:layout>
        <c:manualLayout>
          <c:xMode val="edge"/>
          <c:yMode val="edge"/>
          <c:x val="0.14368416090476552"/>
          <c:y val="1.7543859649122806E-2"/>
        </c:manualLayout>
      </c:layout>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0.17383001823567235"/>
          <c:y val="0.14443207530093222"/>
          <c:w val="0.66829375243757183"/>
          <c:h val="0.71726355326273872"/>
        </c:manualLayout>
      </c:layout>
      <c:pieChart>
        <c:varyColors val="1"/>
        <c:ser>
          <c:idx val="0"/>
          <c:order val="0"/>
          <c:tx>
            <c:strRef>
              <c:f>Calcs!$G$50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D6-45FD-8EB8-E842D8A63D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D6-45FD-8EB8-E842D8A63D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D6-45FD-8EB8-E842D8A63D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D6-45FD-8EB8-E842D8A63D8D}"/>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Calcs!$F$51:$F$55</c:f>
              <c:strCache>
                <c:ptCount val="4"/>
                <c:pt idx="0">
                  <c:v>AM</c:v>
                </c:pt>
                <c:pt idx="1">
                  <c:v>midnight</c:v>
                </c:pt>
                <c:pt idx="2">
                  <c:v>PM1</c:v>
                </c:pt>
                <c:pt idx="3">
                  <c:v>PM2</c:v>
                </c:pt>
              </c:strCache>
            </c:strRef>
          </c:cat>
          <c:val>
            <c:numRef>
              <c:f>Calcs!$G$51:$G$55</c:f>
              <c:numCache>
                <c:formatCode>General</c:formatCode>
                <c:ptCount val="4"/>
                <c:pt idx="0">
                  <c:v>226</c:v>
                </c:pt>
                <c:pt idx="1">
                  <c:v>123</c:v>
                </c:pt>
                <c:pt idx="2">
                  <c:v>290</c:v>
                </c:pt>
                <c:pt idx="3">
                  <c:v>337</c:v>
                </c:pt>
              </c:numCache>
            </c:numRef>
          </c:val>
          <c:extLst>
            <c:ext xmlns:c16="http://schemas.microsoft.com/office/drawing/2014/chart" uri="{C3380CC4-5D6E-409C-BE32-E72D297353CC}">
              <c16:uniqueId val="{00000008-68D6-45FD-8EB8-E842D8A63D8D}"/>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1.469942763178699E-2"/>
          <c:y val="0.91133704557149342"/>
          <c:w val="0.95537541256547431"/>
          <c:h val="8.855571466292018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xdr:colOff>
      <xdr:row>8</xdr:row>
      <xdr:rowOff>66676</xdr:rowOff>
    </xdr:from>
    <xdr:to>
      <xdr:col>11</xdr:col>
      <xdr:colOff>0</xdr:colOff>
      <xdr:row>28</xdr:row>
      <xdr:rowOff>0</xdr:rowOff>
    </xdr:to>
    <xdr:graphicFrame macro="">
      <xdr:nvGraphicFramePr>
        <xdr:cNvPr id="2" name="Chart 1">
          <a:extLst>
            <a:ext uri="{FF2B5EF4-FFF2-40B4-BE49-F238E27FC236}">
              <a16:creationId xmlns:a16="http://schemas.microsoft.com/office/drawing/2014/main" id="{F6B7ABAA-B9D3-4B7B-8510-03C6EC099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152399</xdr:colOff>
      <xdr:row>17</xdr:row>
      <xdr:rowOff>95249</xdr:rowOff>
    </xdr:from>
    <xdr:to>
      <xdr:col>10</xdr:col>
      <xdr:colOff>704849</xdr:colOff>
      <xdr:row>27</xdr:row>
      <xdr:rowOff>85725</xdr:rowOff>
    </xdr:to>
    <mc:AlternateContent xmlns:mc="http://schemas.openxmlformats.org/markup-compatibility/2006">
      <mc:Choice xmlns:a14="http://schemas.microsoft.com/office/drawing/2010/main" Requires="a14">
        <xdr:graphicFrame macro="">
          <xdr:nvGraphicFramePr>
            <xdr:cNvPr id="3" name="Date">
              <a:extLst>
                <a:ext uri="{FF2B5EF4-FFF2-40B4-BE49-F238E27FC236}">
                  <a16:creationId xmlns:a16="http://schemas.microsoft.com/office/drawing/2014/main" id="{0931E826-F30E-4380-80C2-FF0CE0C3BCBC}"/>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3648074" y="3505199"/>
              <a:ext cx="1152525" cy="1895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142875</xdr:colOff>
      <xdr:row>11</xdr:row>
      <xdr:rowOff>9524</xdr:rowOff>
    </xdr:from>
    <xdr:to>
      <xdr:col>10</xdr:col>
      <xdr:colOff>695325</xdr:colOff>
      <xdr:row>17</xdr:row>
      <xdr:rowOff>28575</xdr:rowOff>
    </xdr:to>
    <mc:AlternateContent xmlns:mc="http://schemas.openxmlformats.org/markup-compatibility/2006">
      <mc:Choice xmlns:a14="http://schemas.microsoft.com/office/drawing/2010/main" Requires="a14">
        <xdr:graphicFrame macro="">
          <xdr:nvGraphicFramePr>
            <xdr:cNvPr id="4" name="DayType">
              <a:extLst>
                <a:ext uri="{FF2B5EF4-FFF2-40B4-BE49-F238E27FC236}">
                  <a16:creationId xmlns:a16="http://schemas.microsoft.com/office/drawing/2014/main" id="{5E9B15C3-CAF1-447B-BE48-B0B851E512ED}"/>
                </a:ext>
              </a:extLst>
            </xdr:cNvPr>
            <xdr:cNvGraphicFramePr/>
          </xdr:nvGraphicFramePr>
          <xdr:xfrm>
            <a:off x="0" y="0"/>
            <a:ext cx="0" cy="0"/>
          </xdr:xfrm>
          <a:graphic>
            <a:graphicData uri="http://schemas.microsoft.com/office/drawing/2010/slicer">
              <sle:slicer xmlns:sle="http://schemas.microsoft.com/office/drawing/2010/slicer" name="DayType"/>
            </a:graphicData>
          </a:graphic>
        </xdr:graphicFrame>
      </mc:Choice>
      <mc:Fallback>
        <xdr:sp macro="" textlink="">
          <xdr:nvSpPr>
            <xdr:cNvPr id="0" name=""/>
            <xdr:cNvSpPr>
              <a:spLocks noTextEdit="1"/>
            </xdr:cNvSpPr>
          </xdr:nvSpPr>
          <xdr:spPr>
            <a:xfrm>
              <a:off x="3638550" y="2276474"/>
              <a:ext cx="1152525" cy="1162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76201</xdr:colOff>
      <xdr:row>0</xdr:row>
      <xdr:rowOff>200023</xdr:rowOff>
    </xdr:from>
    <xdr:to>
      <xdr:col>15</xdr:col>
      <xdr:colOff>6097</xdr:colOff>
      <xdr:row>11</xdr:row>
      <xdr:rowOff>155065</xdr:rowOff>
    </xdr:to>
    <xdr:graphicFrame macro="">
      <xdr:nvGraphicFramePr>
        <xdr:cNvPr id="5" name="Chart 3">
          <a:extLst>
            <a:ext uri="{FF2B5EF4-FFF2-40B4-BE49-F238E27FC236}">
              <a16:creationId xmlns:a16="http://schemas.microsoft.com/office/drawing/2014/main" id="{769C5898-C843-492D-BA69-67F37C075D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85725</xdr:colOff>
      <xdr:row>12</xdr:row>
      <xdr:rowOff>28576</xdr:rowOff>
    </xdr:from>
    <xdr:to>
      <xdr:col>19</xdr:col>
      <xdr:colOff>28575</xdr:colOff>
      <xdr:row>28</xdr:row>
      <xdr:rowOff>0</xdr:rowOff>
    </xdr:to>
    <xdr:graphicFrame macro="">
      <xdr:nvGraphicFramePr>
        <xdr:cNvPr id="6" name="Chart 4">
          <a:extLst>
            <a:ext uri="{FF2B5EF4-FFF2-40B4-BE49-F238E27FC236}">
              <a16:creationId xmlns:a16="http://schemas.microsoft.com/office/drawing/2014/main" id="{D1718DB3-3210-43FE-964F-BB6918FA8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85725</xdr:colOff>
      <xdr:row>0</xdr:row>
      <xdr:rowOff>200024</xdr:rowOff>
    </xdr:from>
    <xdr:to>
      <xdr:col>19</xdr:col>
      <xdr:colOff>19050</xdr:colOff>
      <xdr:row>11</xdr:row>
      <xdr:rowOff>152400</xdr:rowOff>
    </xdr:to>
    <xdr:graphicFrame macro="">
      <xdr:nvGraphicFramePr>
        <xdr:cNvPr id="12" name="Chart 6">
          <a:extLst>
            <a:ext uri="{FF2B5EF4-FFF2-40B4-BE49-F238E27FC236}">
              <a16:creationId xmlns:a16="http://schemas.microsoft.com/office/drawing/2014/main" id="{B291FB18-9302-4C84-80A0-BC6F88AC4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ne Baxter" refreshedDate="44157.958905671294" createdVersion="6" refreshedVersion="6" minRefreshableVersion="3" recordCount="120" xr:uid="{51029F37-CFF0-4360-AC85-8C83C9EE9FF0}">
  <cacheSource type="worksheet">
    <worksheetSource name="Table1"/>
  </cacheSource>
  <cacheFields count="14">
    <cacheField name="Date" numFmtId="14">
      <sharedItems containsSemiMixedTypes="0" containsNonDate="0" containsDate="1" containsString="0" minDate="2016-11-01T00:00:00" maxDate="2016-12-01T00:00:00" count="3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sharedItems>
    </cacheField>
    <cacheField name="DayType" numFmtId="0">
      <sharedItems count="3">
        <s v="weekday"/>
        <s v="weekend"/>
        <s v="holiday"/>
      </sharedItems>
    </cacheField>
    <cacheField name="Shift" numFmtId="0">
      <sharedItems count="4">
        <s v="AM"/>
        <s v="PM1"/>
        <s v="PM2"/>
        <s v="midnight"/>
      </sharedItems>
    </cacheField>
    <cacheField name="LevelOneOperators" numFmtId="0">
      <sharedItems containsSemiMixedTypes="0" containsString="0" containsNumber="1" containsInteger="1" minValue="0" maxValue="4"/>
    </cacheField>
    <cacheField name="LevelTwoOperators" numFmtId="0">
      <sharedItems containsSemiMixedTypes="0" containsString="0" containsNumber="1" containsInteger="1" minValue="3" maxValue="14"/>
    </cacheField>
    <cacheField name="TotalOperators" numFmtId="0">
      <sharedItems containsSemiMixedTypes="0" containsString="0" containsNumber="1" containsInteger="1" minValue="3" maxValue="18"/>
    </cacheField>
    <cacheField name="Calls" numFmtId="0">
      <sharedItems containsSemiMixedTypes="0" containsString="0" containsNumber="1" containsInteger="1" minValue="72" maxValue="699"/>
    </cacheField>
    <cacheField name="AutomaticResponses" numFmtId="0">
      <sharedItems containsSemiMixedTypes="0" containsString="0" containsNumber="1" containsInteger="1" minValue="58" maxValue="513"/>
    </cacheField>
    <cacheField name="Orders" numFmtId="0">
      <sharedItems containsSemiMixedTypes="0" containsString="0" containsNumber="1" containsInteger="1" minValue="50" maxValue="539"/>
    </cacheField>
    <cacheField name="IssuesRaised" numFmtId="0">
      <sharedItems containsSemiMixedTypes="0" containsString="0" containsNumber="1" containsInteger="1" minValue="0" maxValue="3"/>
    </cacheField>
    <cacheField name="AverageTimePerIssue" numFmtId="0">
      <sharedItems containsSemiMixedTypes="0" containsString="0" containsNumber="1" containsInteger="1" minValue="44" maxValue="120"/>
    </cacheField>
    <cacheField name="AbandonRate" numFmtId="0">
      <sharedItems containsSemiMixedTypes="0" containsString="0" containsNumber="1" minValue="0.03" maxValue="0.21"/>
    </cacheField>
    <cacheField name="Percent Auto Responses" numFmtId="0" formula="AutomaticResponses /Calls" databaseField="0"/>
    <cacheField name="Auto Response Target" numFmtId="0" formula=" 0.65" databaseField="0"/>
  </cacheFields>
  <extLst>
    <ext xmlns:x14="http://schemas.microsoft.com/office/spreadsheetml/2009/9/main" uri="{725AE2AE-9491-48be-B2B4-4EB974FC3084}">
      <x14:pivotCacheDefinition pivotCacheId="20854113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ne Baxter" refreshedDate="44157.959018402777" createdVersion="6" refreshedVersion="6" minRefreshableVersion="3" recordCount="120" xr:uid="{8C281392-5DE6-49F5-822F-DFB5CB2F2944}">
  <cacheSource type="worksheet">
    <worksheetSource name="Table1"/>
  </cacheSource>
  <cacheFields count="12">
    <cacheField name="Date" numFmtId="14">
      <sharedItems containsSemiMixedTypes="0" containsNonDate="0" containsDate="1" containsString="0" minDate="2016-11-01T00:00:00" maxDate="2016-12-01T00:00:00" count="3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sharedItems>
    </cacheField>
    <cacheField name="DayType" numFmtId="0">
      <sharedItems count="3">
        <s v="weekday"/>
        <s v="weekend"/>
        <s v="holiday"/>
      </sharedItems>
    </cacheField>
    <cacheField name="Shift" numFmtId="0">
      <sharedItems count="4">
        <s v="AM"/>
        <s v="PM1"/>
        <s v="PM2"/>
        <s v="midnight"/>
      </sharedItems>
    </cacheField>
    <cacheField name="LevelOneOperators" numFmtId="0">
      <sharedItems containsSemiMixedTypes="0" containsString="0" containsNumber="1" containsInteger="1" minValue="0" maxValue="4"/>
    </cacheField>
    <cacheField name="LevelTwoOperators" numFmtId="0">
      <sharedItems containsSemiMixedTypes="0" containsString="0" containsNumber="1" containsInteger="1" minValue="3" maxValue="14"/>
    </cacheField>
    <cacheField name="TotalOperators" numFmtId="0">
      <sharedItems containsSemiMixedTypes="0" containsString="0" containsNumber="1" containsInteger="1" minValue="3" maxValue="18"/>
    </cacheField>
    <cacheField name="Calls" numFmtId="0">
      <sharedItems containsSemiMixedTypes="0" containsString="0" containsNumber="1" containsInteger="1" minValue="72" maxValue="699"/>
    </cacheField>
    <cacheField name="AutomaticResponses" numFmtId="0">
      <sharedItems containsSemiMixedTypes="0" containsString="0" containsNumber="1" containsInteger="1" minValue="58" maxValue="513"/>
    </cacheField>
    <cacheField name="Orders" numFmtId="0">
      <sharedItems containsSemiMixedTypes="0" containsString="0" containsNumber="1" containsInteger="1" minValue="50" maxValue="539"/>
    </cacheField>
    <cacheField name="IssuesRaised" numFmtId="0">
      <sharedItems containsSemiMixedTypes="0" containsString="0" containsNumber="1" containsInteger="1" minValue="0" maxValue="3"/>
    </cacheField>
    <cacheField name="AverageTimePerIssue" numFmtId="0">
      <sharedItems containsSemiMixedTypes="0" containsString="0" containsNumber="1" containsInteger="1" minValue="44" maxValue="120"/>
    </cacheField>
    <cacheField name="AbandonRate" numFmtId="0">
      <sharedItems containsSemiMixedTypes="0" containsString="0" containsNumber="1" minValue="0.03" maxValue="0.21"/>
    </cacheField>
  </cacheFields>
  <extLst>
    <ext xmlns:x14="http://schemas.microsoft.com/office/spreadsheetml/2009/9/main" uri="{725AE2AE-9491-48be-B2B4-4EB974FC3084}">
      <x14:pivotCacheDefinition pivotCacheId="8951946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x v="0"/>
    <n v="2"/>
    <n v="7"/>
    <n v="9"/>
    <n v="405"/>
    <n v="283"/>
    <n v="341"/>
    <n v="2"/>
    <n v="79"/>
    <n v="0.03"/>
  </r>
  <r>
    <x v="0"/>
    <x v="0"/>
    <x v="1"/>
    <n v="2"/>
    <n v="10"/>
    <n v="12"/>
    <n v="389"/>
    <n v="256"/>
    <n v="251"/>
    <n v="1"/>
    <n v="94"/>
    <n v="0.12"/>
  </r>
  <r>
    <x v="0"/>
    <x v="0"/>
    <x v="2"/>
    <n v="3"/>
    <n v="11"/>
    <n v="14"/>
    <n v="358"/>
    <n v="268"/>
    <n v="255"/>
    <n v="1"/>
    <n v="92"/>
    <n v="0.14000000000000001"/>
  </r>
  <r>
    <x v="0"/>
    <x v="0"/>
    <x v="3"/>
    <n v="1"/>
    <n v="4"/>
    <n v="5"/>
    <n v="219"/>
    <n v="140"/>
    <n v="162"/>
    <n v="2"/>
    <n v="73"/>
    <n v="0.08"/>
  </r>
  <r>
    <x v="1"/>
    <x v="0"/>
    <x v="0"/>
    <n v="2"/>
    <n v="8"/>
    <n v="10"/>
    <n v="264"/>
    <n v="170"/>
    <n v="189"/>
    <n v="1"/>
    <n v="58"/>
    <n v="0.09"/>
  </r>
  <r>
    <x v="1"/>
    <x v="0"/>
    <x v="1"/>
    <n v="3"/>
    <n v="10"/>
    <n v="13"/>
    <n v="539"/>
    <n v="338"/>
    <n v="381"/>
    <n v="1"/>
    <n v="83"/>
    <n v="0.08"/>
  </r>
  <r>
    <x v="1"/>
    <x v="0"/>
    <x v="2"/>
    <n v="3"/>
    <n v="12"/>
    <n v="15"/>
    <n v="469"/>
    <n v="308"/>
    <n v="307"/>
    <n v="2"/>
    <n v="85"/>
    <n v="0.16"/>
  </r>
  <r>
    <x v="1"/>
    <x v="0"/>
    <x v="3"/>
    <n v="1"/>
    <n v="3"/>
    <n v="4"/>
    <n v="178"/>
    <n v="116"/>
    <n v="136"/>
    <n v="2"/>
    <n v="68"/>
    <n v="0.04"/>
  </r>
  <r>
    <x v="2"/>
    <x v="0"/>
    <x v="0"/>
    <n v="2"/>
    <n v="8"/>
    <n v="10"/>
    <n v="416"/>
    <n v="279"/>
    <n v="274"/>
    <n v="1"/>
    <n v="84"/>
    <n v="0.12"/>
  </r>
  <r>
    <x v="2"/>
    <x v="0"/>
    <x v="1"/>
    <n v="3"/>
    <n v="9"/>
    <n v="12"/>
    <n v="407"/>
    <n v="229"/>
    <n v="266"/>
    <n v="0"/>
    <n v="79"/>
    <n v="0.1"/>
  </r>
  <r>
    <x v="2"/>
    <x v="0"/>
    <x v="2"/>
    <n v="3"/>
    <n v="10"/>
    <n v="13"/>
    <n v="290"/>
    <n v="211"/>
    <n v="178"/>
    <n v="1"/>
    <n v="70"/>
    <n v="0.16"/>
  </r>
  <r>
    <x v="2"/>
    <x v="0"/>
    <x v="3"/>
    <n v="1"/>
    <n v="4"/>
    <n v="5"/>
    <n v="223"/>
    <n v="96"/>
    <n v="130"/>
    <n v="2"/>
    <n v="76"/>
    <n v="0.13"/>
  </r>
  <r>
    <x v="3"/>
    <x v="0"/>
    <x v="0"/>
    <n v="2"/>
    <n v="8"/>
    <n v="10"/>
    <n v="376"/>
    <n v="262"/>
    <n v="265"/>
    <n v="2"/>
    <n v="64"/>
    <n v="0.1"/>
  </r>
  <r>
    <x v="3"/>
    <x v="0"/>
    <x v="1"/>
    <n v="3"/>
    <n v="10"/>
    <n v="13"/>
    <n v="392"/>
    <n v="231"/>
    <n v="283"/>
    <n v="2"/>
    <n v="70"/>
    <n v="0.06"/>
  </r>
  <r>
    <x v="3"/>
    <x v="0"/>
    <x v="2"/>
    <n v="4"/>
    <n v="12"/>
    <n v="16"/>
    <n v="623"/>
    <n v="476"/>
    <n v="427"/>
    <n v="2"/>
    <n v="81"/>
    <n v="0.05"/>
  </r>
  <r>
    <x v="3"/>
    <x v="0"/>
    <x v="3"/>
    <n v="1"/>
    <n v="6"/>
    <n v="7"/>
    <n v="225"/>
    <n v="111"/>
    <n v="149"/>
    <n v="2"/>
    <n v="94"/>
    <n v="0.11"/>
  </r>
  <r>
    <x v="4"/>
    <x v="1"/>
    <x v="0"/>
    <n v="1"/>
    <n v="6"/>
    <n v="7"/>
    <n v="245"/>
    <n v="163"/>
    <n v="147"/>
    <n v="1"/>
    <n v="82"/>
    <n v="0.16"/>
  </r>
  <r>
    <x v="4"/>
    <x v="1"/>
    <x v="1"/>
    <n v="2"/>
    <n v="9"/>
    <n v="11"/>
    <n v="335"/>
    <n v="215"/>
    <n v="271"/>
    <n v="0"/>
    <n v="72"/>
    <n v="0.05"/>
  </r>
  <r>
    <x v="4"/>
    <x v="1"/>
    <x v="2"/>
    <n v="3"/>
    <n v="9"/>
    <n v="12"/>
    <n v="400"/>
    <n v="273"/>
    <n v="280"/>
    <n v="2"/>
    <n v="73"/>
    <n v="0.09"/>
  </r>
  <r>
    <x v="4"/>
    <x v="1"/>
    <x v="3"/>
    <n v="0"/>
    <n v="3"/>
    <n v="3"/>
    <n v="98"/>
    <n v="65"/>
    <n v="64"/>
    <n v="1"/>
    <n v="87"/>
    <n v="0.12"/>
  </r>
  <r>
    <x v="5"/>
    <x v="1"/>
    <x v="0"/>
    <n v="2"/>
    <n v="8"/>
    <n v="10"/>
    <n v="333"/>
    <n v="270"/>
    <n v="247"/>
    <n v="1"/>
    <n v="93"/>
    <n v="0.08"/>
  </r>
  <r>
    <x v="5"/>
    <x v="1"/>
    <x v="1"/>
    <n v="3"/>
    <n v="10"/>
    <n v="13"/>
    <n v="476"/>
    <n v="338"/>
    <n v="318"/>
    <n v="2"/>
    <n v="74"/>
    <n v="0.1"/>
  </r>
  <r>
    <x v="5"/>
    <x v="1"/>
    <x v="2"/>
    <n v="4"/>
    <n v="11"/>
    <n v="15"/>
    <n v="416"/>
    <n v="310"/>
    <n v="314"/>
    <n v="1"/>
    <n v="77"/>
    <n v="0.11"/>
  </r>
  <r>
    <x v="5"/>
    <x v="1"/>
    <x v="3"/>
    <n v="1"/>
    <n v="3"/>
    <n v="4"/>
    <n v="105"/>
    <n v="85"/>
    <n v="75"/>
    <n v="2"/>
    <n v="82"/>
    <n v="0.08"/>
  </r>
  <r>
    <x v="6"/>
    <x v="0"/>
    <x v="0"/>
    <n v="1"/>
    <n v="8"/>
    <n v="9"/>
    <n v="419"/>
    <n v="291"/>
    <n v="308"/>
    <n v="2"/>
    <n v="85"/>
    <n v="0.11"/>
  </r>
  <r>
    <x v="6"/>
    <x v="0"/>
    <x v="1"/>
    <n v="2"/>
    <n v="10"/>
    <n v="12"/>
    <n v="401"/>
    <n v="266"/>
    <n v="248"/>
    <n v="2"/>
    <n v="95"/>
    <n v="0.1"/>
  </r>
  <r>
    <x v="6"/>
    <x v="0"/>
    <x v="2"/>
    <n v="4"/>
    <n v="12"/>
    <n v="16"/>
    <n v="564"/>
    <n v="415"/>
    <n v="379"/>
    <n v="2"/>
    <n v="81"/>
    <n v="0.09"/>
  </r>
  <r>
    <x v="6"/>
    <x v="0"/>
    <x v="3"/>
    <n v="1"/>
    <n v="4"/>
    <n v="5"/>
    <n v="203"/>
    <n v="124"/>
    <n v="136"/>
    <n v="0"/>
    <n v="62"/>
    <n v="0.09"/>
  </r>
  <r>
    <x v="7"/>
    <x v="0"/>
    <x v="0"/>
    <n v="2"/>
    <n v="8"/>
    <n v="10"/>
    <n v="373"/>
    <n v="229"/>
    <n v="253"/>
    <n v="0"/>
    <n v="93"/>
    <n v="0.14000000000000001"/>
  </r>
  <r>
    <x v="7"/>
    <x v="0"/>
    <x v="1"/>
    <n v="3"/>
    <n v="9"/>
    <n v="12"/>
    <n v="408"/>
    <n v="252"/>
    <n v="257"/>
    <n v="0"/>
    <n v="87"/>
    <n v="0.17"/>
  </r>
  <r>
    <x v="7"/>
    <x v="0"/>
    <x v="2"/>
    <n v="3"/>
    <n v="11"/>
    <n v="14"/>
    <n v="593"/>
    <n v="258"/>
    <n v="355"/>
    <n v="3"/>
    <n v="81"/>
    <n v="0.11"/>
  </r>
  <r>
    <x v="7"/>
    <x v="0"/>
    <x v="3"/>
    <n v="1"/>
    <n v="4"/>
    <n v="5"/>
    <n v="196"/>
    <n v="208"/>
    <n v="145"/>
    <n v="1"/>
    <n v="96"/>
    <n v="0.1"/>
  </r>
  <r>
    <x v="8"/>
    <x v="0"/>
    <x v="0"/>
    <n v="2"/>
    <n v="7"/>
    <n v="9"/>
    <n v="325"/>
    <n v="246"/>
    <n v="243"/>
    <n v="2"/>
    <n v="103"/>
    <n v="0.12"/>
  </r>
  <r>
    <x v="8"/>
    <x v="0"/>
    <x v="1"/>
    <n v="3"/>
    <n v="9"/>
    <n v="12"/>
    <n v="308"/>
    <n v="162"/>
    <n v="217"/>
    <n v="1"/>
    <n v="73"/>
    <n v="7.0000000000000007E-2"/>
  </r>
  <r>
    <x v="8"/>
    <x v="0"/>
    <x v="2"/>
    <n v="3"/>
    <n v="12"/>
    <n v="15"/>
    <n v="532"/>
    <n v="494"/>
    <n v="366"/>
    <n v="1"/>
    <n v="87"/>
    <n v="0.1"/>
  </r>
  <r>
    <x v="8"/>
    <x v="0"/>
    <x v="3"/>
    <n v="0"/>
    <n v="4"/>
    <n v="4"/>
    <n v="140"/>
    <n v="84"/>
    <n v="91"/>
    <n v="1"/>
    <n v="65"/>
    <n v="0.12"/>
  </r>
  <r>
    <x v="9"/>
    <x v="0"/>
    <x v="0"/>
    <n v="2"/>
    <n v="7"/>
    <n v="9"/>
    <n v="234"/>
    <n v="172"/>
    <n v="156"/>
    <n v="2"/>
    <n v="66"/>
    <n v="0.13"/>
  </r>
  <r>
    <x v="9"/>
    <x v="0"/>
    <x v="1"/>
    <n v="3"/>
    <n v="9"/>
    <n v="12"/>
    <n v="305"/>
    <n v="157"/>
    <n v="219"/>
    <n v="2"/>
    <n v="84"/>
    <n v="0.08"/>
  </r>
  <r>
    <x v="9"/>
    <x v="0"/>
    <x v="2"/>
    <n v="4"/>
    <n v="11"/>
    <n v="15"/>
    <n v="452"/>
    <n v="293"/>
    <n v="283"/>
    <n v="2"/>
    <n v="70"/>
    <n v="0.09"/>
  </r>
  <r>
    <x v="9"/>
    <x v="0"/>
    <x v="3"/>
    <n v="1"/>
    <n v="4"/>
    <n v="5"/>
    <n v="170"/>
    <n v="140"/>
    <n v="114"/>
    <n v="1"/>
    <n v="113"/>
    <n v="0.15"/>
  </r>
  <r>
    <x v="10"/>
    <x v="0"/>
    <x v="0"/>
    <n v="2"/>
    <n v="8"/>
    <n v="10"/>
    <n v="215"/>
    <n v="142"/>
    <n v="152"/>
    <n v="1"/>
    <n v="84"/>
    <n v="0.09"/>
  </r>
  <r>
    <x v="10"/>
    <x v="0"/>
    <x v="1"/>
    <n v="2"/>
    <n v="10"/>
    <n v="12"/>
    <n v="382"/>
    <n v="246"/>
    <n v="278"/>
    <n v="3"/>
    <n v="69"/>
    <n v="0.04"/>
  </r>
  <r>
    <x v="10"/>
    <x v="0"/>
    <x v="2"/>
    <n v="4"/>
    <n v="14"/>
    <n v="18"/>
    <n v="593"/>
    <n v="408"/>
    <n v="436"/>
    <n v="2"/>
    <n v="61"/>
    <n v="0.1"/>
  </r>
  <r>
    <x v="10"/>
    <x v="0"/>
    <x v="3"/>
    <n v="2"/>
    <n v="6"/>
    <n v="8"/>
    <n v="352"/>
    <n v="235"/>
    <n v="250"/>
    <n v="2"/>
    <n v="70"/>
    <n v="0.06"/>
  </r>
  <r>
    <x v="11"/>
    <x v="1"/>
    <x v="0"/>
    <n v="2"/>
    <n v="7"/>
    <n v="9"/>
    <n v="209"/>
    <n v="154"/>
    <n v="144"/>
    <n v="1"/>
    <n v="85"/>
    <n v="0.13"/>
  </r>
  <r>
    <x v="11"/>
    <x v="1"/>
    <x v="1"/>
    <n v="3"/>
    <n v="10"/>
    <n v="13"/>
    <n v="617"/>
    <n v="409"/>
    <n v="393"/>
    <n v="1"/>
    <n v="86"/>
    <n v="0.2"/>
  </r>
  <r>
    <x v="11"/>
    <x v="1"/>
    <x v="2"/>
    <n v="3"/>
    <n v="11"/>
    <n v="14"/>
    <n v="462"/>
    <n v="340"/>
    <n v="336"/>
    <n v="2"/>
    <n v="71"/>
    <n v="0.06"/>
  </r>
  <r>
    <x v="11"/>
    <x v="1"/>
    <x v="3"/>
    <n v="0"/>
    <n v="3"/>
    <n v="3"/>
    <n v="137"/>
    <n v="109"/>
    <n v="84"/>
    <n v="3"/>
    <n v="120"/>
    <n v="0.1"/>
  </r>
  <r>
    <x v="12"/>
    <x v="1"/>
    <x v="0"/>
    <n v="2"/>
    <n v="8"/>
    <n v="10"/>
    <n v="391"/>
    <n v="269"/>
    <n v="296"/>
    <n v="1"/>
    <n v="104"/>
    <n v="0.11"/>
  </r>
  <r>
    <x v="12"/>
    <x v="1"/>
    <x v="1"/>
    <n v="2"/>
    <n v="10"/>
    <n v="12"/>
    <n v="445"/>
    <n v="338"/>
    <n v="274"/>
    <n v="1"/>
    <n v="80"/>
    <n v="0.09"/>
  </r>
  <r>
    <x v="12"/>
    <x v="1"/>
    <x v="2"/>
    <n v="3"/>
    <n v="14"/>
    <n v="17"/>
    <n v="648"/>
    <n v="513"/>
    <n v="487"/>
    <n v="1"/>
    <n v="78"/>
    <n v="0.05"/>
  </r>
  <r>
    <x v="12"/>
    <x v="1"/>
    <x v="3"/>
    <n v="0"/>
    <n v="4"/>
    <n v="4"/>
    <n v="113"/>
    <n v="74"/>
    <n v="83"/>
    <n v="2"/>
    <n v="74"/>
    <n v="7.0000000000000007E-2"/>
  </r>
  <r>
    <x v="13"/>
    <x v="0"/>
    <x v="0"/>
    <n v="2"/>
    <n v="7"/>
    <n v="9"/>
    <n v="310"/>
    <n v="203"/>
    <n v="221"/>
    <n v="0"/>
    <n v="75"/>
    <n v="0.05"/>
  </r>
  <r>
    <x v="13"/>
    <x v="0"/>
    <x v="1"/>
    <n v="3"/>
    <n v="9"/>
    <n v="12"/>
    <n v="275"/>
    <n v="209"/>
    <n v="195"/>
    <n v="2"/>
    <n v="93"/>
    <n v="0.12"/>
  </r>
  <r>
    <x v="13"/>
    <x v="0"/>
    <x v="2"/>
    <n v="3"/>
    <n v="10"/>
    <n v="13"/>
    <n v="352"/>
    <n v="291"/>
    <n v="242"/>
    <n v="0"/>
    <n v="78"/>
    <n v="0.06"/>
  </r>
  <r>
    <x v="13"/>
    <x v="0"/>
    <x v="3"/>
    <n v="1"/>
    <n v="3"/>
    <n v="4"/>
    <n v="72"/>
    <n v="58"/>
    <n v="50"/>
    <n v="2"/>
    <n v="93"/>
    <n v="0.08"/>
  </r>
  <r>
    <x v="14"/>
    <x v="0"/>
    <x v="0"/>
    <n v="2"/>
    <n v="8"/>
    <n v="10"/>
    <n v="266"/>
    <n v="167"/>
    <n v="179"/>
    <n v="2"/>
    <n v="92"/>
    <n v="0.1"/>
  </r>
  <r>
    <x v="14"/>
    <x v="0"/>
    <x v="1"/>
    <n v="2"/>
    <n v="10"/>
    <n v="12"/>
    <n v="499"/>
    <n v="381"/>
    <n v="376"/>
    <n v="1"/>
    <n v="69"/>
    <n v="0.06"/>
  </r>
  <r>
    <x v="14"/>
    <x v="0"/>
    <x v="2"/>
    <n v="3"/>
    <n v="11"/>
    <n v="14"/>
    <n v="413"/>
    <n v="246"/>
    <n v="294"/>
    <n v="2"/>
    <n v="87"/>
    <n v="0.11"/>
  </r>
  <r>
    <x v="14"/>
    <x v="0"/>
    <x v="3"/>
    <n v="0"/>
    <n v="3"/>
    <n v="3"/>
    <n v="158"/>
    <n v="106"/>
    <n v="116"/>
    <n v="2"/>
    <n v="61"/>
    <n v="0.05"/>
  </r>
  <r>
    <x v="15"/>
    <x v="0"/>
    <x v="0"/>
    <n v="2"/>
    <n v="8"/>
    <n v="10"/>
    <n v="365"/>
    <n v="226"/>
    <n v="233"/>
    <n v="2"/>
    <n v="75"/>
    <n v="0.14000000000000001"/>
  </r>
  <r>
    <x v="15"/>
    <x v="0"/>
    <x v="1"/>
    <n v="2"/>
    <n v="10"/>
    <n v="12"/>
    <n v="428"/>
    <n v="411"/>
    <n v="303"/>
    <n v="1"/>
    <n v="92"/>
    <n v="0.09"/>
  </r>
  <r>
    <x v="15"/>
    <x v="0"/>
    <x v="2"/>
    <n v="3"/>
    <n v="11"/>
    <n v="14"/>
    <n v="544"/>
    <n v="258"/>
    <n v="393"/>
    <n v="2"/>
    <n v="86"/>
    <n v="0.12"/>
  </r>
  <r>
    <x v="15"/>
    <x v="0"/>
    <x v="3"/>
    <n v="1"/>
    <n v="3"/>
    <n v="4"/>
    <n v="129"/>
    <n v="105"/>
    <n v="76"/>
    <n v="2"/>
    <n v="97"/>
    <n v="0.19"/>
  </r>
  <r>
    <x v="16"/>
    <x v="0"/>
    <x v="0"/>
    <n v="2"/>
    <n v="8"/>
    <n v="10"/>
    <n v="468"/>
    <n v="334"/>
    <n v="292"/>
    <n v="1"/>
    <n v="87"/>
    <n v="0.17"/>
  </r>
  <r>
    <x v="16"/>
    <x v="0"/>
    <x v="1"/>
    <n v="2"/>
    <n v="10"/>
    <n v="12"/>
    <n v="451"/>
    <n v="215"/>
    <n v="321"/>
    <n v="1"/>
    <n v="77"/>
    <n v="0.06"/>
  </r>
  <r>
    <x v="16"/>
    <x v="0"/>
    <x v="2"/>
    <n v="3"/>
    <n v="12"/>
    <n v="15"/>
    <n v="481"/>
    <n v="346"/>
    <n v="400"/>
    <n v="1"/>
    <n v="69"/>
    <n v="0.05"/>
  </r>
  <r>
    <x v="16"/>
    <x v="0"/>
    <x v="3"/>
    <n v="0"/>
    <n v="4"/>
    <n v="4"/>
    <n v="141"/>
    <n v="81"/>
    <n v="96"/>
    <n v="1"/>
    <n v="49"/>
    <n v="0.04"/>
  </r>
  <r>
    <x v="17"/>
    <x v="0"/>
    <x v="0"/>
    <n v="2"/>
    <n v="8"/>
    <n v="10"/>
    <n v="430"/>
    <n v="303"/>
    <n v="298"/>
    <n v="1"/>
    <n v="74"/>
    <n v="0.05"/>
  </r>
  <r>
    <x v="17"/>
    <x v="0"/>
    <x v="1"/>
    <n v="3"/>
    <n v="10"/>
    <n v="13"/>
    <n v="425"/>
    <n v="328"/>
    <n v="290"/>
    <n v="1"/>
    <n v="82"/>
    <n v="0.12"/>
  </r>
  <r>
    <x v="17"/>
    <x v="0"/>
    <x v="2"/>
    <n v="4"/>
    <n v="11"/>
    <n v="15"/>
    <n v="578"/>
    <n v="375"/>
    <n v="373"/>
    <n v="1"/>
    <n v="56"/>
    <n v="0.08"/>
  </r>
  <r>
    <x v="17"/>
    <x v="0"/>
    <x v="3"/>
    <n v="1"/>
    <n v="7"/>
    <n v="8"/>
    <n v="368"/>
    <n v="252"/>
    <n v="253"/>
    <n v="1"/>
    <n v="90"/>
    <n v="0.05"/>
  </r>
  <r>
    <x v="18"/>
    <x v="1"/>
    <x v="0"/>
    <n v="1"/>
    <n v="8"/>
    <n v="9"/>
    <n v="268"/>
    <n v="171"/>
    <n v="196"/>
    <n v="2"/>
    <n v="81"/>
    <n v="0.11"/>
  </r>
  <r>
    <x v="18"/>
    <x v="1"/>
    <x v="1"/>
    <n v="3"/>
    <n v="9"/>
    <n v="12"/>
    <n v="372"/>
    <n v="183"/>
    <n v="268"/>
    <n v="2"/>
    <n v="89"/>
    <n v="0.1"/>
  </r>
  <r>
    <x v="18"/>
    <x v="1"/>
    <x v="2"/>
    <n v="3"/>
    <n v="10"/>
    <n v="13"/>
    <n v="550"/>
    <n v="367"/>
    <n v="344"/>
    <n v="1"/>
    <n v="91"/>
    <n v="0.13"/>
  </r>
  <r>
    <x v="18"/>
    <x v="1"/>
    <x v="3"/>
    <n v="0"/>
    <n v="4"/>
    <n v="4"/>
    <n v="129"/>
    <n v="86"/>
    <n v="83"/>
    <n v="3"/>
    <n v="68"/>
    <n v="0.12"/>
  </r>
  <r>
    <x v="19"/>
    <x v="1"/>
    <x v="0"/>
    <n v="2"/>
    <n v="7"/>
    <n v="9"/>
    <n v="281"/>
    <n v="224"/>
    <n v="225"/>
    <n v="1"/>
    <n v="78"/>
    <n v="0.04"/>
  </r>
  <r>
    <x v="19"/>
    <x v="1"/>
    <x v="1"/>
    <n v="3"/>
    <n v="10"/>
    <n v="13"/>
    <n v="396"/>
    <n v="305"/>
    <n v="267"/>
    <n v="1"/>
    <n v="69"/>
    <n v="0.09"/>
  </r>
  <r>
    <x v="19"/>
    <x v="1"/>
    <x v="2"/>
    <n v="4"/>
    <n v="12"/>
    <n v="16"/>
    <n v="663"/>
    <n v="440"/>
    <n v="482"/>
    <n v="1"/>
    <n v="72"/>
    <n v="7.0000000000000007E-2"/>
  </r>
  <r>
    <x v="19"/>
    <x v="1"/>
    <x v="3"/>
    <n v="1"/>
    <n v="4"/>
    <n v="5"/>
    <n v="228"/>
    <n v="192"/>
    <n v="158"/>
    <n v="1"/>
    <n v="67"/>
    <n v="0.08"/>
  </r>
  <r>
    <x v="20"/>
    <x v="0"/>
    <x v="0"/>
    <n v="2"/>
    <n v="7"/>
    <n v="9"/>
    <n v="297"/>
    <n v="178"/>
    <n v="193"/>
    <n v="1"/>
    <n v="44"/>
    <n v="0.05"/>
  </r>
  <r>
    <x v="20"/>
    <x v="0"/>
    <x v="1"/>
    <n v="2"/>
    <n v="10"/>
    <n v="12"/>
    <n v="511"/>
    <n v="372"/>
    <n v="330"/>
    <n v="1"/>
    <n v="81"/>
    <n v="0.13"/>
  </r>
  <r>
    <x v="20"/>
    <x v="0"/>
    <x v="2"/>
    <n v="3"/>
    <n v="11"/>
    <n v="14"/>
    <n v="499"/>
    <n v="431"/>
    <n v="343"/>
    <n v="1"/>
    <n v="50"/>
    <n v="0.09"/>
  </r>
  <r>
    <x v="20"/>
    <x v="0"/>
    <x v="3"/>
    <n v="0"/>
    <n v="4"/>
    <n v="4"/>
    <n v="168"/>
    <n v="122"/>
    <n v="118"/>
    <n v="1"/>
    <n v="88"/>
    <n v="7.0000000000000007E-2"/>
  </r>
  <r>
    <x v="21"/>
    <x v="0"/>
    <x v="0"/>
    <n v="2"/>
    <n v="8"/>
    <n v="10"/>
    <n v="333"/>
    <n v="276"/>
    <n v="224"/>
    <n v="1"/>
    <n v="64"/>
    <n v="0.08"/>
  </r>
  <r>
    <x v="21"/>
    <x v="0"/>
    <x v="1"/>
    <n v="3"/>
    <n v="9"/>
    <n v="12"/>
    <n v="380"/>
    <n v="244"/>
    <n v="284"/>
    <n v="1"/>
    <n v="81"/>
    <n v="0.08"/>
  </r>
  <r>
    <x v="21"/>
    <x v="0"/>
    <x v="2"/>
    <n v="3"/>
    <n v="11"/>
    <n v="14"/>
    <n v="497"/>
    <n v="332"/>
    <n v="312"/>
    <n v="0"/>
    <n v="92"/>
    <n v="0.2"/>
  </r>
  <r>
    <x v="21"/>
    <x v="0"/>
    <x v="3"/>
    <n v="1"/>
    <n v="4"/>
    <n v="5"/>
    <n v="174"/>
    <n v="128"/>
    <n v="112"/>
    <n v="3"/>
    <n v="67"/>
    <n v="0.12"/>
  </r>
  <r>
    <x v="22"/>
    <x v="0"/>
    <x v="0"/>
    <n v="2"/>
    <n v="7"/>
    <n v="9"/>
    <n v="429"/>
    <n v="312"/>
    <n v="278"/>
    <n v="1"/>
    <n v="83"/>
    <n v="0.1"/>
  </r>
  <r>
    <x v="22"/>
    <x v="0"/>
    <x v="1"/>
    <n v="3"/>
    <n v="10"/>
    <n v="13"/>
    <n v="417"/>
    <n v="281"/>
    <n v="320"/>
    <n v="0"/>
    <n v="103"/>
    <n v="0.1"/>
  </r>
  <r>
    <x v="22"/>
    <x v="0"/>
    <x v="2"/>
    <n v="3"/>
    <n v="11"/>
    <n v="14"/>
    <n v="699"/>
    <n v="456"/>
    <n v="539"/>
    <n v="1"/>
    <n v="57"/>
    <n v="7.0000000000000007E-2"/>
  </r>
  <r>
    <x v="22"/>
    <x v="0"/>
    <x v="3"/>
    <n v="0"/>
    <n v="4"/>
    <n v="4"/>
    <n v="172"/>
    <n v="123"/>
    <n v="113"/>
    <n v="2"/>
    <n v="77"/>
    <n v="0.1"/>
  </r>
  <r>
    <x v="23"/>
    <x v="2"/>
    <x v="0"/>
    <n v="2"/>
    <n v="7"/>
    <n v="9"/>
    <n v="294"/>
    <n v="228"/>
    <n v="225"/>
    <n v="1"/>
    <n v="62"/>
    <n v="0.06"/>
  </r>
  <r>
    <x v="23"/>
    <x v="2"/>
    <x v="1"/>
    <n v="3"/>
    <n v="9"/>
    <n v="12"/>
    <n v="401"/>
    <n v="346"/>
    <n v="283"/>
    <n v="2"/>
    <n v="73"/>
    <n v="7.0000000000000007E-2"/>
  </r>
  <r>
    <x v="23"/>
    <x v="2"/>
    <x v="2"/>
    <n v="3"/>
    <n v="10"/>
    <n v="13"/>
    <n v="669"/>
    <n v="383"/>
    <n v="470"/>
    <n v="2"/>
    <n v="81"/>
    <n v="0.06"/>
  </r>
  <r>
    <x v="23"/>
    <x v="2"/>
    <x v="3"/>
    <n v="1"/>
    <n v="4"/>
    <n v="5"/>
    <n v="189"/>
    <n v="123"/>
    <n v="140"/>
    <n v="1"/>
    <n v="78"/>
    <n v="0.1"/>
  </r>
  <r>
    <x v="24"/>
    <x v="2"/>
    <x v="0"/>
    <n v="2"/>
    <n v="7"/>
    <n v="9"/>
    <n v="269"/>
    <n v="241"/>
    <n v="199"/>
    <n v="2"/>
    <n v="82"/>
    <n v="0.1"/>
  </r>
  <r>
    <x v="24"/>
    <x v="2"/>
    <x v="1"/>
    <n v="3"/>
    <n v="10"/>
    <n v="13"/>
    <n v="541"/>
    <n v="345"/>
    <n v="380"/>
    <n v="1"/>
    <n v="68"/>
    <n v="0.15"/>
  </r>
  <r>
    <x v="24"/>
    <x v="2"/>
    <x v="2"/>
    <n v="4"/>
    <n v="11"/>
    <n v="15"/>
    <n v="374"/>
    <n v="274"/>
    <n v="254"/>
    <n v="1"/>
    <n v="88"/>
    <n v="0.09"/>
  </r>
  <r>
    <x v="24"/>
    <x v="2"/>
    <x v="3"/>
    <n v="1"/>
    <n v="7"/>
    <n v="8"/>
    <n v="320"/>
    <n v="235"/>
    <n v="185"/>
    <n v="1"/>
    <n v="102"/>
    <n v="0.21"/>
  </r>
  <r>
    <x v="25"/>
    <x v="1"/>
    <x v="0"/>
    <n v="2"/>
    <n v="8"/>
    <n v="10"/>
    <n v="278"/>
    <n v="180"/>
    <n v="194"/>
    <n v="2"/>
    <n v="62"/>
    <n v="7.0000000000000007E-2"/>
  </r>
  <r>
    <x v="25"/>
    <x v="1"/>
    <x v="1"/>
    <n v="3"/>
    <n v="10"/>
    <n v="13"/>
    <n v="398"/>
    <n v="222"/>
    <n v="284"/>
    <n v="1"/>
    <n v="84"/>
    <n v="0.12"/>
  </r>
  <r>
    <x v="25"/>
    <x v="1"/>
    <x v="2"/>
    <n v="3"/>
    <n v="11"/>
    <n v="14"/>
    <n v="487"/>
    <n v="352"/>
    <n v="353"/>
    <n v="2"/>
    <n v="60"/>
    <n v="0.06"/>
  </r>
  <r>
    <x v="25"/>
    <x v="1"/>
    <x v="3"/>
    <n v="1"/>
    <n v="4"/>
    <n v="5"/>
    <n v="239"/>
    <n v="183"/>
    <n v="158"/>
    <n v="1"/>
    <n v="92"/>
    <n v="0.14000000000000001"/>
  </r>
  <r>
    <x v="26"/>
    <x v="1"/>
    <x v="0"/>
    <n v="2"/>
    <n v="7"/>
    <n v="9"/>
    <n v="317"/>
    <n v="169"/>
    <n v="250"/>
    <n v="1"/>
    <n v="73"/>
    <n v="0.04"/>
  </r>
  <r>
    <x v="26"/>
    <x v="1"/>
    <x v="1"/>
    <n v="3"/>
    <n v="10"/>
    <n v="13"/>
    <n v="284"/>
    <n v="284"/>
    <n v="198"/>
    <n v="1"/>
    <n v="85"/>
    <n v="0.08"/>
  </r>
  <r>
    <x v="26"/>
    <x v="1"/>
    <x v="2"/>
    <n v="4"/>
    <n v="11"/>
    <n v="15"/>
    <n v="557"/>
    <n v="467"/>
    <n v="387"/>
    <n v="1"/>
    <n v="58"/>
    <n v="0.09"/>
  </r>
  <r>
    <x v="26"/>
    <x v="1"/>
    <x v="3"/>
    <n v="1"/>
    <n v="4"/>
    <n v="5"/>
    <n v="232"/>
    <n v="147"/>
    <n v="197"/>
    <n v="1"/>
    <n v="90"/>
    <n v="0.04"/>
  </r>
  <r>
    <x v="27"/>
    <x v="0"/>
    <x v="0"/>
    <n v="1"/>
    <n v="8"/>
    <n v="9"/>
    <n v="321"/>
    <n v="279"/>
    <n v="239"/>
    <n v="1"/>
    <n v="76"/>
    <n v="0.09"/>
  </r>
  <r>
    <x v="27"/>
    <x v="0"/>
    <x v="1"/>
    <n v="3"/>
    <n v="9"/>
    <n v="12"/>
    <n v="428"/>
    <n v="207"/>
    <n v="277"/>
    <n v="1"/>
    <n v="78"/>
    <n v="0.08"/>
  </r>
  <r>
    <x v="27"/>
    <x v="0"/>
    <x v="2"/>
    <n v="3"/>
    <n v="12"/>
    <n v="15"/>
    <n v="580"/>
    <n v="407"/>
    <n v="435"/>
    <n v="1"/>
    <n v="96"/>
    <n v="7.0000000000000007E-2"/>
  </r>
  <r>
    <x v="27"/>
    <x v="0"/>
    <x v="3"/>
    <n v="0"/>
    <n v="4"/>
    <n v="4"/>
    <n v="130"/>
    <n v="101"/>
    <n v="97"/>
    <n v="1"/>
    <n v="94"/>
    <n v="0.1"/>
  </r>
  <r>
    <x v="28"/>
    <x v="0"/>
    <x v="0"/>
    <n v="2"/>
    <n v="7"/>
    <n v="9"/>
    <n v="232"/>
    <n v="122"/>
    <n v="149"/>
    <n v="2"/>
    <n v="93"/>
    <n v="0.16"/>
  </r>
  <r>
    <x v="28"/>
    <x v="0"/>
    <x v="1"/>
    <n v="3"/>
    <n v="10"/>
    <n v="13"/>
    <n v="525"/>
    <n v="419"/>
    <n v="352"/>
    <n v="1"/>
    <n v="110"/>
    <n v="0.17"/>
  </r>
  <r>
    <x v="28"/>
    <x v="0"/>
    <x v="2"/>
    <n v="3"/>
    <n v="10"/>
    <n v="13"/>
    <n v="632"/>
    <n v="399"/>
    <n v="444"/>
    <n v="1"/>
    <n v="113"/>
    <n v="0.19"/>
  </r>
  <r>
    <x v="28"/>
    <x v="0"/>
    <x v="3"/>
    <n v="1"/>
    <n v="4"/>
    <n v="5"/>
    <n v="231"/>
    <n v="137"/>
    <n v="161"/>
    <n v="2"/>
    <n v="52"/>
    <n v="0.08"/>
  </r>
  <r>
    <x v="29"/>
    <x v="0"/>
    <x v="0"/>
    <n v="2"/>
    <n v="8"/>
    <n v="10"/>
    <n v="380"/>
    <n v="218"/>
    <n v="280"/>
    <n v="2"/>
    <n v="79"/>
    <n v="0.05"/>
  </r>
  <r>
    <x v="29"/>
    <x v="0"/>
    <x v="1"/>
    <n v="3"/>
    <n v="10"/>
    <n v="13"/>
    <n v="461"/>
    <n v="391"/>
    <n v="375"/>
    <n v="0"/>
    <n v="79"/>
    <n v="0.08"/>
  </r>
  <r>
    <x v="29"/>
    <x v="0"/>
    <x v="2"/>
    <n v="3"/>
    <n v="12"/>
    <n v="15"/>
    <n v="403"/>
    <n v="221"/>
    <n v="243"/>
    <n v="2"/>
    <n v="87"/>
    <n v="0.17"/>
  </r>
  <r>
    <x v="29"/>
    <x v="0"/>
    <x v="3"/>
    <n v="1"/>
    <n v="4"/>
    <n v="5"/>
    <n v="193"/>
    <n v="115"/>
    <n v="125"/>
    <n v="0"/>
    <n v="89"/>
    <n v="0.1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x v="0"/>
    <n v="2"/>
    <n v="7"/>
    <n v="9"/>
    <n v="405"/>
    <n v="283"/>
    <n v="341"/>
    <n v="2"/>
    <n v="79"/>
    <n v="0.03"/>
  </r>
  <r>
    <x v="0"/>
    <x v="0"/>
    <x v="1"/>
    <n v="2"/>
    <n v="10"/>
    <n v="12"/>
    <n v="389"/>
    <n v="256"/>
    <n v="251"/>
    <n v="1"/>
    <n v="94"/>
    <n v="0.12"/>
  </r>
  <r>
    <x v="0"/>
    <x v="0"/>
    <x v="2"/>
    <n v="3"/>
    <n v="11"/>
    <n v="14"/>
    <n v="358"/>
    <n v="268"/>
    <n v="255"/>
    <n v="1"/>
    <n v="92"/>
    <n v="0.14000000000000001"/>
  </r>
  <r>
    <x v="0"/>
    <x v="0"/>
    <x v="3"/>
    <n v="1"/>
    <n v="4"/>
    <n v="5"/>
    <n v="219"/>
    <n v="140"/>
    <n v="162"/>
    <n v="2"/>
    <n v="73"/>
    <n v="0.08"/>
  </r>
  <r>
    <x v="1"/>
    <x v="0"/>
    <x v="0"/>
    <n v="2"/>
    <n v="8"/>
    <n v="10"/>
    <n v="264"/>
    <n v="170"/>
    <n v="189"/>
    <n v="1"/>
    <n v="58"/>
    <n v="0.09"/>
  </r>
  <r>
    <x v="1"/>
    <x v="0"/>
    <x v="1"/>
    <n v="3"/>
    <n v="10"/>
    <n v="13"/>
    <n v="539"/>
    <n v="338"/>
    <n v="381"/>
    <n v="1"/>
    <n v="83"/>
    <n v="0.08"/>
  </r>
  <r>
    <x v="1"/>
    <x v="0"/>
    <x v="2"/>
    <n v="3"/>
    <n v="12"/>
    <n v="15"/>
    <n v="469"/>
    <n v="308"/>
    <n v="307"/>
    <n v="2"/>
    <n v="85"/>
    <n v="0.16"/>
  </r>
  <r>
    <x v="1"/>
    <x v="0"/>
    <x v="3"/>
    <n v="1"/>
    <n v="3"/>
    <n v="4"/>
    <n v="178"/>
    <n v="116"/>
    <n v="136"/>
    <n v="2"/>
    <n v="68"/>
    <n v="0.04"/>
  </r>
  <r>
    <x v="2"/>
    <x v="0"/>
    <x v="0"/>
    <n v="2"/>
    <n v="8"/>
    <n v="10"/>
    <n v="416"/>
    <n v="279"/>
    <n v="274"/>
    <n v="1"/>
    <n v="84"/>
    <n v="0.12"/>
  </r>
  <r>
    <x v="2"/>
    <x v="0"/>
    <x v="1"/>
    <n v="3"/>
    <n v="9"/>
    <n v="12"/>
    <n v="407"/>
    <n v="229"/>
    <n v="266"/>
    <n v="0"/>
    <n v="79"/>
    <n v="0.1"/>
  </r>
  <r>
    <x v="2"/>
    <x v="0"/>
    <x v="2"/>
    <n v="3"/>
    <n v="10"/>
    <n v="13"/>
    <n v="290"/>
    <n v="211"/>
    <n v="178"/>
    <n v="1"/>
    <n v="70"/>
    <n v="0.16"/>
  </r>
  <r>
    <x v="2"/>
    <x v="0"/>
    <x v="3"/>
    <n v="1"/>
    <n v="4"/>
    <n v="5"/>
    <n v="223"/>
    <n v="96"/>
    <n v="130"/>
    <n v="2"/>
    <n v="76"/>
    <n v="0.13"/>
  </r>
  <r>
    <x v="3"/>
    <x v="0"/>
    <x v="0"/>
    <n v="2"/>
    <n v="8"/>
    <n v="10"/>
    <n v="376"/>
    <n v="262"/>
    <n v="265"/>
    <n v="2"/>
    <n v="64"/>
    <n v="0.1"/>
  </r>
  <r>
    <x v="3"/>
    <x v="0"/>
    <x v="1"/>
    <n v="3"/>
    <n v="10"/>
    <n v="13"/>
    <n v="392"/>
    <n v="231"/>
    <n v="283"/>
    <n v="2"/>
    <n v="70"/>
    <n v="0.06"/>
  </r>
  <r>
    <x v="3"/>
    <x v="0"/>
    <x v="2"/>
    <n v="4"/>
    <n v="12"/>
    <n v="16"/>
    <n v="623"/>
    <n v="476"/>
    <n v="427"/>
    <n v="2"/>
    <n v="81"/>
    <n v="0.05"/>
  </r>
  <r>
    <x v="3"/>
    <x v="0"/>
    <x v="3"/>
    <n v="1"/>
    <n v="6"/>
    <n v="7"/>
    <n v="225"/>
    <n v="111"/>
    <n v="149"/>
    <n v="2"/>
    <n v="94"/>
    <n v="0.11"/>
  </r>
  <r>
    <x v="4"/>
    <x v="1"/>
    <x v="0"/>
    <n v="1"/>
    <n v="6"/>
    <n v="7"/>
    <n v="245"/>
    <n v="163"/>
    <n v="147"/>
    <n v="1"/>
    <n v="82"/>
    <n v="0.16"/>
  </r>
  <r>
    <x v="4"/>
    <x v="1"/>
    <x v="1"/>
    <n v="2"/>
    <n v="9"/>
    <n v="11"/>
    <n v="335"/>
    <n v="215"/>
    <n v="271"/>
    <n v="0"/>
    <n v="72"/>
    <n v="0.05"/>
  </r>
  <r>
    <x v="4"/>
    <x v="1"/>
    <x v="2"/>
    <n v="3"/>
    <n v="9"/>
    <n v="12"/>
    <n v="400"/>
    <n v="273"/>
    <n v="280"/>
    <n v="2"/>
    <n v="73"/>
    <n v="0.09"/>
  </r>
  <r>
    <x v="4"/>
    <x v="1"/>
    <x v="3"/>
    <n v="0"/>
    <n v="3"/>
    <n v="3"/>
    <n v="98"/>
    <n v="65"/>
    <n v="64"/>
    <n v="1"/>
    <n v="87"/>
    <n v="0.12"/>
  </r>
  <r>
    <x v="5"/>
    <x v="1"/>
    <x v="0"/>
    <n v="2"/>
    <n v="8"/>
    <n v="10"/>
    <n v="333"/>
    <n v="270"/>
    <n v="247"/>
    <n v="1"/>
    <n v="93"/>
    <n v="0.08"/>
  </r>
  <r>
    <x v="5"/>
    <x v="1"/>
    <x v="1"/>
    <n v="3"/>
    <n v="10"/>
    <n v="13"/>
    <n v="476"/>
    <n v="338"/>
    <n v="318"/>
    <n v="2"/>
    <n v="74"/>
    <n v="0.1"/>
  </r>
  <r>
    <x v="5"/>
    <x v="1"/>
    <x v="2"/>
    <n v="4"/>
    <n v="11"/>
    <n v="15"/>
    <n v="416"/>
    <n v="310"/>
    <n v="314"/>
    <n v="1"/>
    <n v="77"/>
    <n v="0.11"/>
  </r>
  <r>
    <x v="5"/>
    <x v="1"/>
    <x v="3"/>
    <n v="1"/>
    <n v="3"/>
    <n v="4"/>
    <n v="105"/>
    <n v="85"/>
    <n v="75"/>
    <n v="2"/>
    <n v="82"/>
    <n v="0.08"/>
  </r>
  <r>
    <x v="6"/>
    <x v="0"/>
    <x v="0"/>
    <n v="1"/>
    <n v="8"/>
    <n v="9"/>
    <n v="419"/>
    <n v="291"/>
    <n v="308"/>
    <n v="2"/>
    <n v="85"/>
    <n v="0.11"/>
  </r>
  <r>
    <x v="6"/>
    <x v="0"/>
    <x v="1"/>
    <n v="2"/>
    <n v="10"/>
    <n v="12"/>
    <n v="401"/>
    <n v="266"/>
    <n v="248"/>
    <n v="2"/>
    <n v="95"/>
    <n v="0.1"/>
  </r>
  <r>
    <x v="6"/>
    <x v="0"/>
    <x v="2"/>
    <n v="4"/>
    <n v="12"/>
    <n v="16"/>
    <n v="564"/>
    <n v="415"/>
    <n v="379"/>
    <n v="2"/>
    <n v="81"/>
    <n v="0.09"/>
  </r>
  <r>
    <x v="6"/>
    <x v="0"/>
    <x v="3"/>
    <n v="1"/>
    <n v="4"/>
    <n v="5"/>
    <n v="203"/>
    <n v="124"/>
    <n v="136"/>
    <n v="0"/>
    <n v="62"/>
    <n v="0.09"/>
  </r>
  <r>
    <x v="7"/>
    <x v="0"/>
    <x v="0"/>
    <n v="2"/>
    <n v="8"/>
    <n v="10"/>
    <n v="373"/>
    <n v="229"/>
    <n v="253"/>
    <n v="0"/>
    <n v="93"/>
    <n v="0.14000000000000001"/>
  </r>
  <r>
    <x v="7"/>
    <x v="0"/>
    <x v="1"/>
    <n v="3"/>
    <n v="9"/>
    <n v="12"/>
    <n v="408"/>
    <n v="252"/>
    <n v="257"/>
    <n v="0"/>
    <n v="87"/>
    <n v="0.17"/>
  </r>
  <r>
    <x v="7"/>
    <x v="0"/>
    <x v="2"/>
    <n v="3"/>
    <n v="11"/>
    <n v="14"/>
    <n v="593"/>
    <n v="258"/>
    <n v="355"/>
    <n v="3"/>
    <n v="81"/>
    <n v="0.11"/>
  </r>
  <r>
    <x v="7"/>
    <x v="0"/>
    <x v="3"/>
    <n v="1"/>
    <n v="4"/>
    <n v="5"/>
    <n v="196"/>
    <n v="208"/>
    <n v="145"/>
    <n v="1"/>
    <n v="96"/>
    <n v="0.1"/>
  </r>
  <r>
    <x v="8"/>
    <x v="0"/>
    <x v="0"/>
    <n v="2"/>
    <n v="7"/>
    <n v="9"/>
    <n v="325"/>
    <n v="246"/>
    <n v="243"/>
    <n v="2"/>
    <n v="103"/>
    <n v="0.12"/>
  </r>
  <r>
    <x v="8"/>
    <x v="0"/>
    <x v="1"/>
    <n v="3"/>
    <n v="9"/>
    <n v="12"/>
    <n v="308"/>
    <n v="162"/>
    <n v="217"/>
    <n v="1"/>
    <n v="73"/>
    <n v="7.0000000000000007E-2"/>
  </r>
  <r>
    <x v="8"/>
    <x v="0"/>
    <x v="2"/>
    <n v="3"/>
    <n v="12"/>
    <n v="15"/>
    <n v="532"/>
    <n v="494"/>
    <n v="366"/>
    <n v="1"/>
    <n v="87"/>
    <n v="0.1"/>
  </r>
  <r>
    <x v="8"/>
    <x v="0"/>
    <x v="3"/>
    <n v="0"/>
    <n v="4"/>
    <n v="4"/>
    <n v="140"/>
    <n v="84"/>
    <n v="91"/>
    <n v="1"/>
    <n v="65"/>
    <n v="0.12"/>
  </r>
  <r>
    <x v="9"/>
    <x v="0"/>
    <x v="0"/>
    <n v="2"/>
    <n v="7"/>
    <n v="9"/>
    <n v="234"/>
    <n v="172"/>
    <n v="156"/>
    <n v="2"/>
    <n v="66"/>
    <n v="0.13"/>
  </r>
  <r>
    <x v="9"/>
    <x v="0"/>
    <x v="1"/>
    <n v="3"/>
    <n v="9"/>
    <n v="12"/>
    <n v="305"/>
    <n v="157"/>
    <n v="219"/>
    <n v="2"/>
    <n v="84"/>
    <n v="0.08"/>
  </r>
  <r>
    <x v="9"/>
    <x v="0"/>
    <x v="2"/>
    <n v="4"/>
    <n v="11"/>
    <n v="15"/>
    <n v="452"/>
    <n v="293"/>
    <n v="283"/>
    <n v="2"/>
    <n v="70"/>
    <n v="0.09"/>
  </r>
  <r>
    <x v="9"/>
    <x v="0"/>
    <x v="3"/>
    <n v="1"/>
    <n v="4"/>
    <n v="5"/>
    <n v="170"/>
    <n v="140"/>
    <n v="114"/>
    <n v="1"/>
    <n v="113"/>
    <n v="0.15"/>
  </r>
  <r>
    <x v="10"/>
    <x v="0"/>
    <x v="0"/>
    <n v="2"/>
    <n v="8"/>
    <n v="10"/>
    <n v="215"/>
    <n v="142"/>
    <n v="152"/>
    <n v="1"/>
    <n v="84"/>
    <n v="0.09"/>
  </r>
  <r>
    <x v="10"/>
    <x v="0"/>
    <x v="1"/>
    <n v="2"/>
    <n v="10"/>
    <n v="12"/>
    <n v="382"/>
    <n v="246"/>
    <n v="278"/>
    <n v="3"/>
    <n v="69"/>
    <n v="0.04"/>
  </r>
  <r>
    <x v="10"/>
    <x v="0"/>
    <x v="2"/>
    <n v="4"/>
    <n v="14"/>
    <n v="18"/>
    <n v="593"/>
    <n v="408"/>
    <n v="436"/>
    <n v="2"/>
    <n v="61"/>
    <n v="0.1"/>
  </r>
  <r>
    <x v="10"/>
    <x v="0"/>
    <x v="3"/>
    <n v="2"/>
    <n v="6"/>
    <n v="8"/>
    <n v="352"/>
    <n v="235"/>
    <n v="250"/>
    <n v="2"/>
    <n v="70"/>
    <n v="0.06"/>
  </r>
  <r>
    <x v="11"/>
    <x v="1"/>
    <x v="0"/>
    <n v="2"/>
    <n v="7"/>
    <n v="9"/>
    <n v="209"/>
    <n v="154"/>
    <n v="144"/>
    <n v="1"/>
    <n v="85"/>
    <n v="0.13"/>
  </r>
  <r>
    <x v="11"/>
    <x v="1"/>
    <x v="1"/>
    <n v="3"/>
    <n v="10"/>
    <n v="13"/>
    <n v="617"/>
    <n v="409"/>
    <n v="393"/>
    <n v="1"/>
    <n v="86"/>
    <n v="0.2"/>
  </r>
  <r>
    <x v="11"/>
    <x v="1"/>
    <x v="2"/>
    <n v="3"/>
    <n v="11"/>
    <n v="14"/>
    <n v="462"/>
    <n v="340"/>
    <n v="336"/>
    <n v="2"/>
    <n v="71"/>
    <n v="0.06"/>
  </r>
  <r>
    <x v="11"/>
    <x v="1"/>
    <x v="3"/>
    <n v="0"/>
    <n v="3"/>
    <n v="3"/>
    <n v="137"/>
    <n v="109"/>
    <n v="84"/>
    <n v="3"/>
    <n v="120"/>
    <n v="0.1"/>
  </r>
  <r>
    <x v="12"/>
    <x v="1"/>
    <x v="0"/>
    <n v="2"/>
    <n v="8"/>
    <n v="10"/>
    <n v="391"/>
    <n v="269"/>
    <n v="296"/>
    <n v="1"/>
    <n v="104"/>
    <n v="0.11"/>
  </r>
  <r>
    <x v="12"/>
    <x v="1"/>
    <x v="1"/>
    <n v="2"/>
    <n v="10"/>
    <n v="12"/>
    <n v="445"/>
    <n v="338"/>
    <n v="274"/>
    <n v="1"/>
    <n v="80"/>
    <n v="0.09"/>
  </r>
  <r>
    <x v="12"/>
    <x v="1"/>
    <x v="2"/>
    <n v="3"/>
    <n v="14"/>
    <n v="17"/>
    <n v="648"/>
    <n v="513"/>
    <n v="487"/>
    <n v="1"/>
    <n v="78"/>
    <n v="0.05"/>
  </r>
  <r>
    <x v="12"/>
    <x v="1"/>
    <x v="3"/>
    <n v="0"/>
    <n v="4"/>
    <n v="4"/>
    <n v="113"/>
    <n v="74"/>
    <n v="83"/>
    <n v="2"/>
    <n v="74"/>
    <n v="7.0000000000000007E-2"/>
  </r>
  <r>
    <x v="13"/>
    <x v="0"/>
    <x v="0"/>
    <n v="2"/>
    <n v="7"/>
    <n v="9"/>
    <n v="310"/>
    <n v="203"/>
    <n v="221"/>
    <n v="0"/>
    <n v="75"/>
    <n v="0.05"/>
  </r>
  <r>
    <x v="13"/>
    <x v="0"/>
    <x v="1"/>
    <n v="3"/>
    <n v="9"/>
    <n v="12"/>
    <n v="275"/>
    <n v="209"/>
    <n v="195"/>
    <n v="2"/>
    <n v="93"/>
    <n v="0.12"/>
  </r>
  <r>
    <x v="13"/>
    <x v="0"/>
    <x v="2"/>
    <n v="3"/>
    <n v="10"/>
    <n v="13"/>
    <n v="352"/>
    <n v="291"/>
    <n v="242"/>
    <n v="0"/>
    <n v="78"/>
    <n v="0.06"/>
  </r>
  <r>
    <x v="13"/>
    <x v="0"/>
    <x v="3"/>
    <n v="1"/>
    <n v="3"/>
    <n v="4"/>
    <n v="72"/>
    <n v="58"/>
    <n v="50"/>
    <n v="2"/>
    <n v="93"/>
    <n v="0.08"/>
  </r>
  <r>
    <x v="14"/>
    <x v="0"/>
    <x v="0"/>
    <n v="2"/>
    <n v="8"/>
    <n v="10"/>
    <n v="266"/>
    <n v="167"/>
    <n v="179"/>
    <n v="2"/>
    <n v="92"/>
    <n v="0.1"/>
  </r>
  <r>
    <x v="14"/>
    <x v="0"/>
    <x v="1"/>
    <n v="2"/>
    <n v="10"/>
    <n v="12"/>
    <n v="499"/>
    <n v="381"/>
    <n v="376"/>
    <n v="1"/>
    <n v="69"/>
    <n v="0.06"/>
  </r>
  <r>
    <x v="14"/>
    <x v="0"/>
    <x v="2"/>
    <n v="3"/>
    <n v="11"/>
    <n v="14"/>
    <n v="413"/>
    <n v="246"/>
    <n v="294"/>
    <n v="2"/>
    <n v="87"/>
    <n v="0.11"/>
  </r>
  <r>
    <x v="14"/>
    <x v="0"/>
    <x v="3"/>
    <n v="0"/>
    <n v="3"/>
    <n v="3"/>
    <n v="158"/>
    <n v="106"/>
    <n v="116"/>
    <n v="2"/>
    <n v="61"/>
    <n v="0.05"/>
  </r>
  <r>
    <x v="15"/>
    <x v="0"/>
    <x v="0"/>
    <n v="2"/>
    <n v="8"/>
    <n v="10"/>
    <n v="365"/>
    <n v="226"/>
    <n v="233"/>
    <n v="2"/>
    <n v="75"/>
    <n v="0.14000000000000001"/>
  </r>
  <r>
    <x v="15"/>
    <x v="0"/>
    <x v="1"/>
    <n v="2"/>
    <n v="10"/>
    <n v="12"/>
    <n v="428"/>
    <n v="411"/>
    <n v="303"/>
    <n v="1"/>
    <n v="92"/>
    <n v="0.09"/>
  </r>
  <r>
    <x v="15"/>
    <x v="0"/>
    <x v="2"/>
    <n v="3"/>
    <n v="11"/>
    <n v="14"/>
    <n v="544"/>
    <n v="258"/>
    <n v="393"/>
    <n v="2"/>
    <n v="86"/>
    <n v="0.12"/>
  </r>
  <r>
    <x v="15"/>
    <x v="0"/>
    <x v="3"/>
    <n v="1"/>
    <n v="3"/>
    <n v="4"/>
    <n v="129"/>
    <n v="105"/>
    <n v="76"/>
    <n v="2"/>
    <n v="97"/>
    <n v="0.19"/>
  </r>
  <r>
    <x v="16"/>
    <x v="0"/>
    <x v="0"/>
    <n v="2"/>
    <n v="8"/>
    <n v="10"/>
    <n v="468"/>
    <n v="334"/>
    <n v="292"/>
    <n v="1"/>
    <n v="87"/>
    <n v="0.17"/>
  </r>
  <r>
    <x v="16"/>
    <x v="0"/>
    <x v="1"/>
    <n v="2"/>
    <n v="10"/>
    <n v="12"/>
    <n v="451"/>
    <n v="215"/>
    <n v="321"/>
    <n v="1"/>
    <n v="77"/>
    <n v="0.06"/>
  </r>
  <r>
    <x v="16"/>
    <x v="0"/>
    <x v="2"/>
    <n v="3"/>
    <n v="12"/>
    <n v="15"/>
    <n v="481"/>
    <n v="346"/>
    <n v="400"/>
    <n v="1"/>
    <n v="69"/>
    <n v="0.05"/>
  </r>
  <r>
    <x v="16"/>
    <x v="0"/>
    <x v="3"/>
    <n v="0"/>
    <n v="4"/>
    <n v="4"/>
    <n v="141"/>
    <n v="81"/>
    <n v="96"/>
    <n v="1"/>
    <n v="49"/>
    <n v="0.04"/>
  </r>
  <r>
    <x v="17"/>
    <x v="0"/>
    <x v="0"/>
    <n v="2"/>
    <n v="8"/>
    <n v="10"/>
    <n v="430"/>
    <n v="303"/>
    <n v="298"/>
    <n v="1"/>
    <n v="74"/>
    <n v="0.05"/>
  </r>
  <r>
    <x v="17"/>
    <x v="0"/>
    <x v="1"/>
    <n v="3"/>
    <n v="10"/>
    <n v="13"/>
    <n v="425"/>
    <n v="328"/>
    <n v="290"/>
    <n v="1"/>
    <n v="82"/>
    <n v="0.12"/>
  </r>
  <r>
    <x v="17"/>
    <x v="0"/>
    <x v="2"/>
    <n v="4"/>
    <n v="11"/>
    <n v="15"/>
    <n v="578"/>
    <n v="375"/>
    <n v="373"/>
    <n v="1"/>
    <n v="56"/>
    <n v="0.08"/>
  </r>
  <r>
    <x v="17"/>
    <x v="0"/>
    <x v="3"/>
    <n v="1"/>
    <n v="7"/>
    <n v="8"/>
    <n v="368"/>
    <n v="252"/>
    <n v="253"/>
    <n v="1"/>
    <n v="90"/>
    <n v="0.05"/>
  </r>
  <r>
    <x v="18"/>
    <x v="1"/>
    <x v="0"/>
    <n v="1"/>
    <n v="8"/>
    <n v="9"/>
    <n v="268"/>
    <n v="171"/>
    <n v="196"/>
    <n v="2"/>
    <n v="81"/>
    <n v="0.11"/>
  </r>
  <r>
    <x v="18"/>
    <x v="1"/>
    <x v="1"/>
    <n v="3"/>
    <n v="9"/>
    <n v="12"/>
    <n v="372"/>
    <n v="183"/>
    <n v="268"/>
    <n v="2"/>
    <n v="89"/>
    <n v="0.1"/>
  </r>
  <r>
    <x v="18"/>
    <x v="1"/>
    <x v="2"/>
    <n v="3"/>
    <n v="10"/>
    <n v="13"/>
    <n v="550"/>
    <n v="367"/>
    <n v="344"/>
    <n v="1"/>
    <n v="91"/>
    <n v="0.13"/>
  </r>
  <r>
    <x v="18"/>
    <x v="1"/>
    <x v="3"/>
    <n v="0"/>
    <n v="4"/>
    <n v="4"/>
    <n v="129"/>
    <n v="86"/>
    <n v="83"/>
    <n v="3"/>
    <n v="68"/>
    <n v="0.12"/>
  </r>
  <r>
    <x v="19"/>
    <x v="1"/>
    <x v="0"/>
    <n v="2"/>
    <n v="7"/>
    <n v="9"/>
    <n v="281"/>
    <n v="224"/>
    <n v="225"/>
    <n v="1"/>
    <n v="78"/>
    <n v="0.04"/>
  </r>
  <r>
    <x v="19"/>
    <x v="1"/>
    <x v="1"/>
    <n v="3"/>
    <n v="10"/>
    <n v="13"/>
    <n v="396"/>
    <n v="305"/>
    <n v="267"/>
    <n v="1"/>
    <n v="69"/>
    <n v="0.09"/>
  </r>
  <r>
    <x v="19"/>
    <x v="1"/>
    <x v="2"/>
    <n v="4"/>
    <n v="12"/>
    <n v="16"/>
    <n v="663"/>
    <n v="440"/>
    <n v="482"/>
    <n v="1"/>
    <n v="72"/>
    <n v="7.0000000000000007E-2"/>
  </r>
  <r>
    <x v="19"/>
    <x v="1"/>
    <x v="3"/>
    <n v="1"/>
    <n v="4"/>
    <n v="5"/>
    <n v="228"/>
    <n v="192"/>
    <n v="158"/>
    <n v="1"/>
    <n v="67"/>
    <n v="0.08"/>
  </r>
  <r>
    <x v="20"/>
    <x v="0"/>
    <x v="0"/>
    <n v="2"/>
    <n v="7"/>
    <n v="9"/>
    <n v="297"/>
    <n v="178"/>
    <n v="193"/>
    <n v="1"/>
    <n v="44"/>
    <n v="0.05"/>
  </r>
  <r>
    <x v="20"/>
    <x v="0"/>
    <x v="1"/>
    <n v="2"/>
    <n v="10"/>
    <n v="12"/>
    <n v="511"/>
    <n v="372"/>
    <n v="330"/>
    <n v="1"/>
    <n v="81"/>
    <n v="0.13"/>
  </r>
  <r>
    <x v="20"/>
    <x v="0"/>
    <x v="2"/>
    <n v="3"/>
    <n v="11"/>
    <n v="14"/>
    <n v="499"/>
    <n v="431"/>
    <n v="343"/>
    <n v="1"/>
    <n v="50"/>
    <n v="0.09"/>
  </r>
  <r>
    <x v="20"/>
    <x v="0"/>
    <x v="3"/>
    <n v="0"/>
    <n v="4"/>
    <n v="4"/>
    <n v="168"/>
    <n v="122"/>
    <n v="118"/>
    <n v="1"/>
    <n v="88"/>
    <n v="7.0000000000000007E-2"/>
  </r>
  <r>
    <x v="21"/>
    <x v="0"/>
    <x v="0"/>
    <n v="2"/>
    <n v="8"/>
    <n v="10"/>
    <n v="333"/>
    <n v="276"/>
    <n v="224"/>
    <n v="1"/>
    <n v="64"/>
    <n v="0.08"/>
  </r>
  <r>
    <x v="21"/>
    <x v="0"/>
    <x v="1"/>
    <n v="3"/>
    <n v="9"/>
    <n v="12"/>
    <n v="380"/>
    <n v="244"/>
    <n v="284"/>
    <n v="1"/>
    <n v="81"/>
    <n v="0.08"/>
  </r>
  <r>
    <x v="21"/>
    <x v="0"/>
    <x v="2"/>
    <n v="3"/>
    <n v="11"/>
    <n v="14"/>
    <n v="497"/>
    <n v="332"/>
    <n v="312"/>
    <n v="0"/>
    <n v="92"/>
    <n v="0.2"/>
  </r>
  <r>
    <x v="21"/>
    <x v="0"/>
    <x v="3"/>
    <n v="1"/>
    <n v="4"/>
    <n v="5"/>
    <n v="174"/>
    <n v="128"/>
    <n v="112"/>
    <n v="3"/>
    <n v="67"/>
    <n v="0.12"/>
  </r>
  <r>
    <x v="22"/>
    <x v="0"/>
    <x v="0"/>
    <n v="2"/>
    <n v="7"/>
    <n v="9"/>
    <n v="429"/>
    <n v="312"/>
    <n v="278"/>
    <n v="1"/>
    <n v="83"/>
    <n v="0.1"/>
  </r>
  <r>
    <x v="22"/>
    <x v="0"/>
    <x v="1"/>
    <n v="3"/>
    <n v="10"/>
    <n v="13"/>
    <n v="417"/>
    <n v="281"/>
    <n v="320"/>
    <n v="0"/>
    <n v="103"/>
    <n v="0.1"/>
  </r>
  <r>
    <x v="22"/>
    <x v="0"/>
    <x v="2"/>
    <n v="3"/>
    <n v="11"/>
    <n v="14"/>
    <n v="699"/>
    <n v="456"/>
    <n v="539"/>
    <n v="1"/>
    <n v="57"/>
    <n v="7.0000000000000007E-2"/>
  </r>
  <r>
    <x v="22"/>
    <x v="0"/>
    <x v="3"/>
    <n v="0"/>
    <n v="4"/>
    <n v="4"/>
    <n v="172"/>
    <n v="123"/>
    <n v="113"/>
    <n v="2"/>
    <n v="77"/>
    <n v="0.1"/>
  </r>
  <r>
    <x v="23"/>
    <x v="2"/>
    <x v="0"/>
    <n v="2"/>
    <n v="7"/>
    <n v="9"/>
    <n v="294"/>
    <n v="228"/>
    <n v="225"/>
    <n v="1"/>
    <n v="62"/>
    <n v="0.06"/>
  </r>
  <r>
    <x v="23"/>
    <x v="2"/>
    <x v="1"/>
    <n v="3"/>
    <n v="9"/>
    <n v="12"/>
    <n v="401"/>
    <n v="346"/>
    <n v="283"/>
    <n v="2"/>
    <n v="73"/>
    <n v="7.0000000000000007E-2"/>
  </r>
  <r>
    <x v="23"/>
    <x v="2"/>
    <x v="2"/>
    <n v="3"/>
    <n v="10"/>
    <n v="13"/>
    <n v="669"/>
    <n v="383"/>
    <n v="470"/>
    <n v="2"/>
    <n v="81"/>
    <n v="0.06"/>
  </r>
  <r>
    <x v="23"/>
    <x v="2"/>
    <x v="3"/>
    <n v="1"/>
    <n v="4"/>
    <n v="5"/>
    <n v="189"/>
    <n v="123"/>
    <n v="140"/>
    <n v="1"/>
    <n v="78"/>
    <n v="0.1"/>
  </r>
  <r>
    <x v="24"/>
    <x v="2"/>
    <x v="0"/>
    <n v="2"/>
    <n v="7"/>
    <n v="9"/>
    <n v="269"/>
    <n v="241"/>
    <n v="199"/>
    <n v="2"/>
    <n v="82"/>
    <n v="0.1"/>
  </r>
  <r>
    <x v="24"/>
    <x v="2"/>
    <x v="1"/>
    <n v="3"/>
    <n v="10"/>
    <n v="13"/>
    <n v="541"/>
    <n v="345"/>
    <n v="380"/>
    <n v="1"/>
    <n v="68"/>
    <n v="0.15"/>
  </r>
  <r>
    <x v="24"/>
    <x v="2"/>
    <x v="2"/>
    <n v="4"/>
    <n v="11"/>
    <n v="15"/>
    <n v="374"/>
    <n v="274"/>
    <n v="254"/>
    <n v="1"/>
    <n v="88"/>
    <n v="0.09"/>
  </r>
  <r>
    <x v="24"/>
    <x v="2"/>
    <x v="3"/>
    <n v="1"/>
    <n v="7"/>
    <n v="8"/>
    <n v="320"/>
    <n v="235"/>
    <n v="185"/>
    <n v="1"/>
    <n v="102"/>
    <n v="0.21"/>
  </r>
  <r>
    <x v="25"/>
    <x v="1"/>
    <x v="0"/>
    <n v="2"/>
    <n v="8"/>
    <n v="10"/>
    <n v="278"/>
    <n v="180"/>
    <n v="194"/>
    <n v="2"/>
    <n v="62"/>
    <n v="7.0000000000000007E-2"/>
  </r>
  <r>
    <x v="25"/>
    <x v="1"/>
    <x v="1"/>
    <n v="3"/>
    <n v="10"/>
    <n v="13"/>
    <n v="398"/>
    <n v="222"/>
    <n v="284"/>
    <n v="1"/>
    <n v="84"/>
    <n v="0.12"/>
  </r>
  <r>
    <x v="25"/>
    <x v="1"/>
    <x v="2"/>
    <n v="3"/>
    <n v="11"/>
    <n v="14"/>
    <n v="487"/>
    <n v="352"/>
    <n v="353"/>
    <n v="2"/>
    <n v="60"/>
    <n v="0.06"/>
  </r>
  <r>
    <x v="25"/>
    <x v="1"/>
    <x v="3"/>
    <n v="1"/>
    <n v="4"/>
    <n v="5"/>
    <n v="239"/>
    <n v="183"/>
    <n v="158"/>
    <n v="1"/>
    <n v="92"/>
    <n v="0.14000000000000001"/>
  </r>
  <r>
    <x v="26"/>
    <x v="1"/>
    <x v="0"/>
    <n v="2"/>
    <n v="7"/>
    <n v="9"/>
    <n v="317"/>
    <n v="169"/>
    <n v="250"/>
    <n v="1"/>
    <n v="73"/>
    <n v="0.04"/>
  </r>
  <r>
    <x v="26"/>
    <x v="1"/>
    <x v="1"/>
    <n v="3"/>
    <n v="10"/>
    <n v="13"/>
    <n v="284"/>
    <n v="284"/>
    <n v="198"/>
    <n v="1"/>
    <n v="85"/>
    <n v="0.08"/>
  </r>
  <r>
    <x v="26"/>
    <x v="1"/>
    <x v="2"/>
    <n v="4"/>
    <n v="11"/>
    <n v="15"/>
    <n v="557"/>
    <n v="467"/>
    <n v="387"/>
    <n v="1"/>
    <n v="58"/>
    <n v="0.09"/>
  </r>
  <r>
    <x v="26"/>
    <x v="1"/>
    <x v="3"/>
    <n v="1"/>
    <n v="4"/>
    <n v="5"/>
    <n v="232"/>
    <n v="147"/>
    <n v="197"/>
    <n v="1"/>
    <n v="90"/>
    <n v="0.04"/>
  </r>
  <r>
    <x v="27"/>
    <x v="0"/>
    <x v="0"/>
    <n v="1"/>
    <n v="8"/>
    <n v="9"/>
    <n v="321"/>
    <n v="279"/>
    <n v="239"/>
    <n v="1"/>
    <n v="76"/>
    <n v="0.09"/>
  </r>
  <r>
    <x v="27"/>
    <x v="0"/>
    <x v="1"/>
    <n v="3"/>
    <n v="9"/>
    <n v="12"/>
    <n v="428"/>
    <n v="207"/>
    <n v="277"/>
    <n v="1"/>
    <n v="78"/>
    <n v="0.08"/>
  </r>
  <r>
    <x v="27"/>
    <x v="0"/>
    <x v="2"/>
    <n v="3"/>
    <n v="12"/>
    <n v="15"/>
    <n v="580"/>
    <n v="407"/>
    <n v="435"/>
    <n v="1"/>
    <n v="96"/>
    <n v="7.0000000000000007E-2"/>
  </r>
  <r>
    <x v="27"/>
    <x v="0"/>
    <x v="3"/>
    <n v="0"/>
    <n v="4"/>
    <n v="4"/>
    <n v="130"/>
    <n v="101"/>
    <n v="97"/>
    <n v="1"/>
    <n v="94"/>
    <n v="0.1"/>
  </r>
  <r>
    <x v="28"/>
    <x v="0"/>
    <x v="0"/>
    <n v="2"/>
    <n v="7"/>
    <n v="9"/>
    <n v="232"/>
    <n v="122"/>
    <n v="149"/>
    <n v="2"/>
    <n v="93"/>
    <n v="0.16"/>
  </r>
  <r>
    <x v="28"/>
    <x v="0"/>
    <x v="1"/>
    <n v="3"/>
    <n v="10"/>
    <n v="13"/>
    <n v="525"/>
    <n v="419"/>
    <n v="352"/>
    <n v="1"/>
    <n v="110"/>
    <n v="0.17"/>
  </r>
  <r>
    <x v="28"/>
    <x v="0"/>
    <x v="2"/>
    <n v="3"/>
    <n v="10"/>
    <n v="13"/>
    <n v="632"/>
    <n v="399"/>
    <n v="444"/>
    <n v="1"/>
    <n v="113"/>
    <n v="0.19"/>
  </r>
  <r>
    <x v="28"/>
    <x v="0"/>
    <x v="3"/>
    <n v="1"/>
    <n v="4"/>
    <n v="5"/>
    <n v="231"/>
    <n v="137"/>
    <n v="161"/>
    <n v="2"/>
    <n v="52"/>
    <n v="0.08"/>
  </r>
  <r>
    <x v="29"/>
    <x v="0"/>
    <x v="0"/>
    <n v="2"/>
    <n v="8"/>
    <n v="10"/>
    <n v="380"/>
    <n v="218"/>
    <n v="280"/>
    <n v="2"/>
    <n v="79"/>
    <n v="0.05"/>
  </r>
  <r>
    <x v="29"/>
    <x v="0"/>
    <x v="1"/>
    <n v="3"/>
    <n v="10"/>
    <n v="13"/>
    <n v="461"/>
    <n v="391"/>
    <n v="375"/>
    <n v="0"/>
    <n v="79"/>
    <n v="0.08"/>
  </r>
  <r>
    <x v="29"/>
    <x v="0"/>
    <x v="2"/>
    <n v="3"/>
    <n v="12"/>
    <n v="15"/>
    <n v="403"/>
    <n v="221"/>
    <n v="243"/>
    <n v="2"/>
    <n v="87"/>
    <n v="0.17"/>
  </r>
  <r>
    <x v="29"/>
    <x v="0"/>
    <x v="3"/>
    <n v="1"/>
    <n v="4"/>
    <n v="5"/>
    <n v="193"/>
    <n v="115"/>
    <n v="125"/>
    <n v="0"/>
    <n v="89"/>
    <n v="0.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1A0B10-C69C-481D-A4FC-13D64B866E92}" name="PivotTable41" cacheId="131"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50:G55" firstHeaderRow="1" firstDataRow="1" firstDataCol="1"/>
  <pivotFields count="12">
    <pivotField axis="axisRow"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4">
        <item sd="0" x="2"/>
        <item sd="0" x="0"/>
        <item sd="0" x="1"/>
        <item t="default" sd="0"/>
      </items>
    </pivotField>
    <pivotField axis="axisRow" showAll="0">
      <items count="5">
        <item sd="0" x="0"/>
        <item sd="0" x="3"/>
        <item sd="0" x="1"/>
        <item sd="0" x="2"/>
        <item t="default" sd="0"/>
      </items>
    </pivotField>
    <pivotField showAll="0"/>
    <pivotField dataField="1" showAll="0"/>
    <pivotField showAll="0"/>
    <pivotField showAll="0"/>
    <pivotField showAll="0"/>
    <pivotField showAll="0"/>
    <pivotField showAll="0"/>
    <pivotField showAll="0"/>
    <pivotField showAll="0"/>
  </pivotFields>
  <rowFields count="3">
    <field x="2"/>
    <field x="1"/>
    <field x="0"/>
  </rowFields>
  <rowItems count="5">
    <i>
      <x/>
    </i>
    <i>
      <x v="1"/>
    </i>
    <i>
      <x v="2"/>
    </i>
    <i>
      <x v="3"/>
    </i>
    <i t="grand">
      <x/>
    </i>
  </rowItems>
  <colItems count="1">
    <i/>
  </colItems>
  <dataFields count="1">
    <dataField name="Number of Level 2 Operators" fld="4" baseField="2" baseItem="0"/>
  </dataFields>
  <chartFormats count="11">
    <chartFormat chart="1" format="6">
      <pivotArea type="data" outline="0" fieldPosition="0">
        <references count="2">
          <reference field="4294967294" count="1" selected="0">
            <x v="0"/>
          </reference>
          <reference field="2" count="1" selected="0">
            <x v="0"/>
          </reference>
        </references>
      </pivotArea>
    </chartFormat>
    <chartFormat chart="1" format="9">
      <pivotArea type="data" outline="0" fieldPosition="0">
        <references count="2">
          <reference field="4294967294" count="1" selected="0">
            <x v="0"/>
          </reference>
          <reference field="2" count="1" selected="0">
            <x v="1"/>
          </reference>
        </references>
      </pivotArea>
    </chartFormat>
    <chartFormat chart="1" format="12">
      <pivotArea type="data" outline="0" fieldPosition="0">
        <references count="2">
          <reference field="4294967294" count="1" selected="0">
            <x v="0"/>
          </reference>
          <reference field="2" count="1" selected="0">
            <x v="2"/>
          </reference>
        </references>
      </pivotArea>
    </chartFormat>
    <chartFormat chart="1" format="15">
      <pivotArea type="data" outline="0" fieldPosition="0">
        <references count="2">
          <reference field="4294967294" count="1" selected="0">
            <x v="0"/>
          </reference>
          <reference field="2" count="1" selected="0">
            <x v="3"/>
          </reference>
        </references>
      </pivotArea>
    </chartFormat>
    <chartFormat chart="1" format="17"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2" count="1" selected="0">
            <x v="0"/>
          </reference>
        </references>
      </pivotArea>
    </chartFormat>
    <chartFormat chart="6" format="3">
      <pivotArea type="data" outline="0" fieldPosition="0">
        <references count="2">
          <reference field="4294967294" count="1" selected="0">
            <x v="0"/>
          </reference>
          <reference field="2" count="1" selected="0">
            <x v="1"/>
          </reference>
        </references>
      </pivotArea>
    </chartFormat>
    <chartFormat chart="6" format="4">
      <pivotArea type="data" outline="0" fieldPosition="0">
        <references count="2">
          <reference field="4294967294" count="1" selected="0">
            <x v="0"/>
          </reference>
          <reference field="2" count="1" selected="0">
            <x v="2"/>
          </reference>
        </references>
      </pivotArea>
    </chartFormat>
    <chartFormat chart="6" format="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6EA3C7-DA7D-415C-BD9A-AB9780A6CBE6}" name="PivotTable40" cacheId="131"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F43:G48" firstHeaderRow="1" firstDataRow="1" firstDataCol="1"/>
  <pivotFields count="12">
    <pivotField axis="axisRow"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4">
        <item sd="0" x="2"/>
        <item sd="0" x="0"/>
        <item sd="0" x="1"/>
        <item t="default" sd="0"/>
      </items>
    </pivotField>
    <pivotField axis="axisRow" showAll="0">
      <items count="5">
        <item sd="0" x="0"/>
        <item sd="0" x="3"/>
        <item sd="0" x="1"/>
        <item sd="0" x="2"/>
        <item t="default" sd="0"/>
      </items>
    </pivotField>
    <pivotField dataField="1" showAll="0"/>
    <pivotField showAll="0"/>
    <pivotField showAll="0"/>
    <pivotField showAll="0"/>
    <pivotField showAll="0"/>
    <pivotField showAll="0"/>
    <pivotField showAll="0"/>
    <pivotField showAll="0"/>
    <pivotField showAll="0"/>
  </pivotFields>
  <rowFields count="3">
    <field x="2"/>
    <field x="1"/>
    <field x="0"/>
  </rowFields>
  <rowItems count="5">
    <i>
      <x/>
    </i>
    <i>
      <x v="1"/>
    </i>
    <i>
      <x v="2"/>
    </i>
    <i>
      <x v="3"/>
    </i>
    <i t="grand">
      <x/>
    </i>
  </rowItems>
  <colItems count="1">
    <i/>
  </colItems>
  <dataFields count="1">
    <dataField name="Number of Level 1 Operators" fld="3" baseField="2" baseItem="0"/>
  </dataFields>
  <chartFormats count="9">
    <chartFormat chart="1" format="4" series="1">
      <pivotArea type="data" outline="0" fieldPosition="0">
        <references count="2">
          <reference field="4294967294" count="1" selected="0">
            <x v="0"/>
          </reference>
          <reference field="2" count="1" selected="0">
            <x v="0"/>
          </reference>
        </references>
      </pivotArea>
    </chartFormat>
    <chartFormat chart="1" format="5">
      <pivotArea type="data" outline="0" fieldPosition="0">
        <references count="2">
          <reference field="4294967294" count="1" selected="0">
            <x v="0"/>
          </reference>
          <reference field="2"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pivotArea type="data" outline="0" fieldPosition="0">
        <references count="2">
          <reference field="4294967294" count="1" selected="0">
            <x v="0"/>
          </reference>
          <reference field="2" count="1" selected="0">
            <x v="1"/>
          </reference>
        </references>
      </pivotArea>
    </chartFormat>
    <chartFormat chart="1" format="10" series="1">
      <pivotArea type="data" outline="0" fieldPosition="0">
        <references count="2">
          <reference field="4294967294" count="1" selected="0">
            <x v="0"/>
          </reference>
          <reference field="2" count="1" selected="0">
            <x v="2"/>
          </reference>
        </references>
      </pivotArea>
    </chartFormat>
    <chartFormat chart="1" format="11">
      <pivotArea type="data" outline="0" fieldPosition="0">
        <references count="2">
          <reference field="4294967294" count="1" selected="0">
            <x v="0"/>
          </reference>
          <reference field="2" count="1" selected="0">
            <x v="2"/>
          </reference>
        </references>
      </pivotArea>
    </chartFormat>
    <chartFormat chart="1" format="13" series="1">
      <pivotArea type="data" outline="0" fieldPosition="0">
        <references count="2">
          <reference field="4294967294" count="1" selected="0">
            <x v="0"/>
          </reference>
          <reference field="2" count="1" selected="0">
            <x v="3"/>
          </reference>
        </references>
      </pivotArea>
    </chartFormat>
    <chartFormat chart="1" format="14">
      <pivotArea type="data" outline="0" fieldPosition="0">
        <references count="2">
          <reference field="4294967294" count="1" selected="0">
            <x v="0"/>
          </reference>
          <reference field="2" count="1" selected="0">
            <x v="3"/>
          </reference>
        </references>
      </pivotArea>
    </chartFormat>
    <chartFormat chart="1"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06C886-5FAB-41D2-917A-E178182F19F6}" name="PivotTable16" cacheId="1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36:H41" firstHeaderRow="0" firstDataRow="1" firstDataCol="1"/>
  <pivotFields count="12">
    <pivotField axis="axisRow"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4">
        <item x="2"/>
        <item x="0"/>
        <item x="1"/>
        <item t="default"/>
      </items>
    </pivotField>
    <pivotField axis="axisRow" showAll="0">
      <items count="5">
        <item sd="0" x="0"/>
        <item sd="0" x="3"/>
        <item sd="0" x="1"/>
        <item sd="0" x="2"/>
        <item t="default" sd="0"/>
      </items>
    </pivotField>
    <pivotField showAll="0"/>
    <pivotField showAll="0"/>
    <pivotField showAll="0"/>
    <pivotField showAll="0"/>
    <pivotField showAll="0"/>
    <pivotField showAll="0"/>
    <pivotField dataField="1" showAll="0"/>
    <pivotField dataField="1" showAll="0"/>
    <pivotField showAll="0"/>
  </pivotFields>
  <rowFields count="3">
    <field x="2"/>
    <field x="1"/>
    <field x="0"/>
  </rowFields>
  <rowItems count="5">
    <i>
      <x/>
    </i>
    <i>
      <x v="1"/>
    </i>
    <i>
      <x v="2"/>
    </i>
    <i>
      <x v="3"/>
    </i>
    <i t="grand">
      <x/>
    </i>
  </rowItems>
  <colFields count="1">
    <field x="-2"/>
  </colFields>
  <colItems count="2">
    <i>
      <x/>
    </i>
    <i i="1">
      <x v="1"/>
    </i>
  </colItems>
  <dataFields count="2">
    <dataField name="Number of Issues Raised" fld="9" baseField="2" baseItem="0"/>
    <dataField name="Average Time Per Issue" fld="10" baseField="2" baseItem="0"/>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C3D3D3-3471-437C-B0EA-22DF936F3AB4}" name="PivotTable2" cacheId="1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6:C41" firstHeaderRow="0" firstDataRow="1" firstDataCol="1"/>
  <pivotFields count="14">
    <pivotField axis="axisRow"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4">
        <item x="2"/>
        <item h="1" x="0"/>
        <item h="1" x="1"/>
        <item t="default"/>
      </items>
    </pivotField>
    <pivotField axis="axisRow" showAll="0">
      <items count="5">
        <item sd="0" x="0"/>
        <item sd="0" x="3"/>
        <item sd="0" x="1"/>
        <item sd="0" x="2"/>
        <item t="default" sd="0"/>
      </items>
    </pivotField>
    <pivotField showAll="0"/>
    <pivotField showAll="0"/>
    <pivotField showAll="0"/>
    <pivotField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s>
  <rowFields count="3">
    <field x="2"/>
    <field x="1"/>
    <field x="0"/>
  </rowFields>
  <rowItems count="5">
    <i>
      <x/>
    </i>
    <i>
      <x v="1"/>
    </i>
    <i>
      <x v="2"/>
    </i>
    <i>
      <x v="3"/>
    </i>
    <i t="grand">
      <x/>
    </i>
  </rowItems>
  <colFields count="1">
    <field x="-2"/>
  </colFields>
  <colItems count="2">
    <i>
      <x/>
    </i>
    <i i="1">
      <x v="1"/>
    </i>
  </colItems>
  <dataFields count="2">
    <dataField name="ARS Handled Call Percent" fld="12" baseField="2" baseItem="0"/>
    <dataField name="ARS Handled Call Target" fld="13" baseField="2"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6030D7-D8AD-4067-993A-395E45D65647}" name="PivotTable1" cacheId="1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P34" firstHeaderRow="1" firstDataRow="3" firstDataCol="1"/>
  <pivotFields count="14">
    <pivotField axis="axisRow"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axis="axisCol" showAll="0">
      <items count="5">
        <item x="0"/>
        <item x="3"/>
        <item x="1"/>
        <item x="2"/>
        <item t="default"/>
      </items>
    </pivotField>
    <pivotField showAll="0"/>
    <pivotField showAll="0"/>
    <pivotField showAll="0"/>
    <pivotField dataField="1" showAll="0"/>
    <pivotField showAll="0"/>
    <pivotField dataField="1" showAll="0"/>
    <pivotField showAll="0"/>
    <pivotField showAll="0"/>
    <pivotField dataField="1" showAll="0"/>
    <pivotField dragToRow="0" dragToCol="0" dragToPage="0" showAll="0" defaultSubtotal="0"/>
    <pivotField dragToRow="0" dragToCol="0" dragToPage="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2">
    <field x="-2"/>
    <field x="2"/>
  </colFields>
  <colItems count="15">
    <i>
      <x/>
      <x/>
    </i>
    <i r="1">
      <x v="1"/>
    </i>
    <i r="1">
      <x v="2"/>
    </i>
    <i r="1">
      <x v="3"/>
    </i>
    <i i="1">
      <x v="1"/>
      <x/>
    </i>
    <i r="1" i="1">
      <x v="1"/>
    </i>
    <i r="1" i="1">
      <x v="2"/>
    </i>
    <i r="1" i="1">
      <x v="3"/>
    </i>
    <i i="2">
      <x v="2"/>
      <x/>
    </i>
    <i r="1" i="2">
      <x v="1"/>
    </i>
    <i r="1" i="2">
      <x v="2"/>
    </i>
    <i r="1" i="2">
      <x v="3"/>
    </i>
    <i t="grand">
      <x/>
    </i>
    <i t="grand" i="1">
      <x/>
    </i>
    <i t="grand" i="2">
      <x/>
    </i>
  </colItems>
  <dataFields count="3">
    <dataField name="Sum of Calls" fld="6" baseField="0" baseItem="0"/>
    <dataField name="Sum of Orders" fld="8" baseField="0" baseItem="0"/>
    <dataField name="Average of AbandonRate" fld="11" subtotal="average" baseField="0" baseItem="0"/>
  </dataFields>
  <formats count="4">
    <format dxfId="0">
      <pivotArea dataOnly="0" labelOnly="1" fieldPosition="0">
        <references count="2">
          <reference field="4294967294" count="1" selected="0">
            <x v="0"/>
          </reference>
          <reference field="2" count="0"/>
        </references>
      </pivotArea>
    </format>
    <format dxfId="1">
      <pivotArea dataOnly="0" labelOnly="1" fieldPosition="0">
        <references count="2">
          <reference field="4294967294" count="1" selected="0">
            <x v="1"/>
          </reference>
          <reference field="2" count="0"/>
        </references>
      </pivotArea>
    </format>
    <format dxfId="2">
      <pivotArea dataOnly="0" labelOnly="1" fieldPosition="0">
        <references count="2">
          <reference field="4294967294" count="1" selected="0">
            <x v="2"/>
          </reference>
          <reference field="2" count="0"/>
        </references>
      </pivotArea>
    </format>
    <format dxfId="3">
      <pivotArea collapsedLevelsAreSubtotals="1" fieldPosition="0">
        <references count="3">
          <reference field="4294967294" count="3" selected="0">
            <x v="0"/>
            <x v="1"/>
            <x v="2"/>
          </reference>
          <reference field="0" count="0"/>
          <reference field="2"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8CF3648E-7CE2-461C-AB4B-3B461CA43723}" sourceName="Date">
  <pivotTables>
    <pivotTable tabId="2" name="PivotTable2"/>
  </pivotTables>
  <data>
    <tabular pivotCacheId="2085411377">
      <items count="30">
        <i x="23" s="1"/>
        <i x="24" s="1"/>
        <i x="0" s="1" nd="1"/>
        <i x="1" s="1" nd="1"/>
        <i x="2" s="1" nd="1"/>
        <i x="3" s="1" nd="1"/>
        <i x="4" s="1" nd="1"/>
        <i x="5" s="1" nd="1"/>
        <i x="6" s="1" nd="1"/>
        <i x="7" s="1" nd="1"/>
        <i x="8" s="1" nd="1"/>
        <i x="9" s="1" nd="1"/>
        <i x="10" s="1" nd="1"/>
        <i x="11" s="1" nd="1"/>
        <i x="12" s="1" nd="1"/>
        <i x="13" s="1" nd="1"/>
        <i x="14" s="1" nd="1"/>
        <i x="15" s="1" nd="1"/>
        <i x="16" s="1" nd="1"/>
        <i x="17" s="1" nd="1"/>
        <i x="18" s="1" nd="1"/>
        <i x="19" s="1" nd="1"/>
        <i x="20" s="1" nd="1"/>
        <i x="21" s="1" nd="1"/>
        <i x="22" s="1" nd="1"/>
        <i x="25" s="1" nd="1"/>
        <i x="26" s="1" nd="1"/>
        <i x="27" s="1" nd="1"/>
        <i x="28" s="1" nd="1"/>
        <i x="2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Type" xr10:uid="{F4E8589C-F156-44B1-9E6D-65CE25769FC8}" sourceName="DayType">
  <pivotTables>
    <pivotTable tabId="2" name="PivotTable2"/>
  </pivotTables>
  <data>
    <tabular pivotCacheId="2085411377">
      <items count="3">
        <i x="2"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4B7BF027-EE62-4166-B843-E9CE69527AC4}" cache="Slicer_Date" caption="Date" rowHeight="241300"/>
  <slicer name="DayType" xr10:uid="{A677E0A3-9816-42E5-84A8-9D58DE5D3745}" cache="Slicer_DayType" caption="Day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A20F61-5F5C-49BF-AA4A-F7651192C8B6}" name="Table1" displayName="Table1" ref="A1:L122" totalsRowCount="1">
  <autoFilter ref="A1:L121" xr:uid="{51A95FA6-72E3-4032-A3EB-9E4A95C60AB5}"/>
  <tableColumns count="12">
    <tableColumn id="1" xr3:uid="{68499D00-1844-4917-BC3C-EC41BDCE93FF}" name="Date" dataDxfId="6" totalsRowDxfId="5"/>
    <tableColumn id="2" xr3:uid="{7B0D4D7D-8FB6-49CD-ABBE-2365DEA1A0D1}" name="DayType"/>
    <tableColumn id="3" xr3:uid="{02F00757-A5BA-4D59-A706-B01F5F907767}" name="Shift"/>
    <tableColumn id="4" xr3:uid="{4C0AEB29-E3DC-43EE-9303-70E74FE398F5}" name="LevelOneOperators"/>
    <tableColumn id="5" xr3:uid="{CC7F3D65-DFEC-4194-A77A-58AC6DB9365D}" name="LevelTwoOperators"/>
    <tableColumn id="6" xr3:uid="{F0DCC726-56BF-45C1-9784-5750DB4B941D}" name="TotalOperators"/>
    <tableColumn id="7" xr3:uid="{A1C62FBD-B224-4A80-A61C-E608B87852ED}" name="Calls"/>
    <tableColumn id="8" xr3:uid="{5EBADF52-D8CB-4C60-8378-0659E021B356}" name="AutomaticResponses"/>
    <tableColumn id="9" xr3:uid="{1D0DED69-F46B-4F94-8CE6-0B3287685BC2}" name="Orders"/>
    <tableColumn id="10" xr3:uid="{7BF3C8C5-46E0-48C2-8CD5-BF1163A4DF36}" name="IssuesRaised"/>
    <tableColumn id="11" xr3:uid="{E1DBD828-A283-423E-9313-FFD8F7D60D5B}" name="AverageTimePerIssue"/>
    <tableColumn id="12" xr3:uid="{4F188BB9-1226-4DA2-8992-D9ED71F6F81A}" name="AbandonR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2"/>
  <sheetViews>
    <sheetView workbookViewId="0">
      <selection activeCell="B2" sqref="B2"/>
    </sheetView>
  </sheetViews>
  <sheetFormatPr defaultRowHeight="15" x14ac:dyDescent="0.25"/>
  <cols>
    <col min="1" max="1" width="10.7109375" bestFit="1" customWidth="1"/>
    <col min="2" max="2" width="10.7109375" customWidth="1"/>
    <col min="4" max="5" width="20.42578125" customWidth="1"/>
    <col min="6" max="6" width="16.42578125" customWidth="1"/>
    <col min="8" max="8" width="21.7109375" customWidth="1"/>
    <col min="10" max="10" width="14.42578125" customWidth="1"/>
    <col min="11" max="11" width="22.42578125" customWidth="1"/>
    <col min="12" max="12" width="15.140625" customWidth="1"/>
  </cols>
  <sheetData>
    <row r="1" spans="1:12" x14ac:dyDescent="0.25">
      <c r="A1" t="s">
        <v>15</v>
      </c>
      <c r="B1" t="s">
        <v>16</v>
      </c>
      <c r="C1" t="s">
        <v>0</v>
      </c>
      <c r="D1" t="s">
        <v>1</v>
      </c>
      <c r="E1" t="s">
        <v>2</v>
      </c>
      <c r="F1" t="s">
        <v>3</v>
      </c>
      <c r="G1" t="s">
        <v>4</v>
      </c>
      <c r="H1" t="s">
        <v>5</v>
      </c>
      <c r="I1" t="s">
        <v>6</v>
      </c>
      <c r="J1" t="s">
        <v>7</v>
      </c>
      <c r="K1" t="s">
        <v>8</v>
      </c>
      <c r="L1" t="s">
        <v>17</v>
      </c>
    </row>
    <row r="2" spans="1:12" x14ac:dyDescent="0.25">
      <c r="A2" s="1">
        <v>42675</v>
      </c>
      <c r="B2" t="s">
        <v>9</v>
      </c>
      <c r="C2" t="s">
        <v>10</v>
      </c>
      <c r="D2">
        <v>2</v>
      </c>
      <c r="E2">
        <v>7</v>
      </c>
      <c r="F2">
        <v>9</v>
      </c>
      <c r="G2">
        <v>405</v>
      </c>
      <c r="H2">
        <v>283</v>
      </c>
      <c r="I2">
        <v>341</v>
      </c>
      <c r="J2">
        <v>2</v>
      </c>
      <c r="K2">
        <v>79</v>
      </c>
      <c r="L2">
        <v>0.03</v>
      </c>
    </row>
    <row r="3" spans="1:12" x14ac:dyDescent="0.25">
      <c r="A3" s="1">
        <v>42675</v>
      </c>
      <c r="B3" t="s">
        <v>9</v>
      </c>
      <c r="C3" t="s">
        <v>11</v>
      </c>
      <c r="D3">
        <v>2</v>
      </c>
      <c r="E3">
        <v>10</v>
      </c>
      <c r="F3">
        <v>12</v>
      </c>
      <c r="G3">
        <v>389</v>
      </c>
      <c r="H3">
        <v>256</v>
      </c>
      <c r="I3">
        <v>251</v>
      </c>
      <c r="J3">
        <v>1</v>
      </c>
      <c r="K3">
        <v>94</v>
      </c>
      <c r="L3">
        <v>0.12</v>
      </c>
    </row>
    <row r="4" spans="1:12" x14ac:dyDescent="0.25">
      <c r="A4" s="1">
        <v>42675</v>
      </c>
      <c r="B4" t="s">
        <v>9</v>
      </c>
      <c r="C4" t="s">
        <v>12</v>
      </c>
      <c r="D4">
        <v>3</v>
      </c>
      <c r="E4">
        <v>11</v>
      </c>
      <c r="F4">
        <v>14</v>
      </c>
      <c r="G4">
        <v>358</v>
      </c>
      <c r="H4">
        <v>268</v>
      </c>
      <c r="I4">
        <v>255</v>
      </c>
      <c r="J4">
        <v>1</v>
      </c>
      <c r="K4">
        <v>92</v>
      </c>
      <c r="L4">
        <v>0.14000000000000001</v>
      </c>
    </row>
    <row r="5" spans="1:12" x14ac:dyDescent="0.25">
      <c r="A5" s="1">
        <v>42675</v>
      </c>
      <c r="B5" t="s">
        <v>9</v>
      </c>
      <c r="C5" t="s">
        <v>13</v>
      </c>
      <c r="D5">
        <v>1</v>
      </c>
      <c r="E5">
        <v>4</v>
      </c>
      <c r="F5">
        <v>5</v>
      </c>
      <c r="G5">
        <v>219</v>
      </c>
      <c r="H5">
        <v>140</v>
      </c>
      <c r="I5">
        <v>162</v>
      </c>
      <c r="J5">
        <v>2</v>
      </c>
      <c r="K5">
        <v>73</v>
      </c>
      <c r="L5">
        <v>0.08</v>
      </c>
    </row>
    <row r="6" spans="1:12" x14ac:dyDescent="0.25">
      <c r="A6" s="1">
        <v>42676</v>
      </c>
      <c r="B6" t="s">
        <v>9</v>
      </c>
      <c r="C6" t="s">
        <v>10</v>
      </c>
      <c r="D6">
        <v>2</v>
      </c>
      <c r="E6">
        <v>8</v>
      </c>
      <c r="F6">
        <v>10</v>
      </c>
      <c r="G6">
        <v>264</v>
      </c>
      <c r="H6">
        <v>170</v>
      </c>
      <c r="I6">
        <v>189</v>
      </c>
      <c r="J6">
        <v>1</v>
      </c>
      <c r="K6">
        <v>58</v>
      </c>
      <c r="L6">
        <v>0.09</v>
      </c>
    </row>
    <row r="7" spans="1:12" x14ac:dyDescent="0.25">
      <c r="A7" s="1">
        <v>42676</v>
      </c>
      <c r="B7" t="s">
        <v>9</v>
      </c>
      <c r="C7" t="s">
        <v>11</v>
      </c>
      <c r="D7">
        <v>3</v>
      </c>
      <c r="E7">
        <v>10</v>
      </c>
      <c r="F7">
        <v>13</v>
      </c>
      <c r="G7">
        <v>539</v>
      </c>
      <c r="H7">
        <v>338</v>
      </c>
      <c r="I7">
        <v>381</v>
      </c>
      <c r="J7">
        <v>1</v>
      </c>
      <c r="K7">
        <v>83</v>
      </c>
      <c r="L7">
        <v>0.08</v>
      </c>
    </row>
    <row r="8" spans="1:12" x14ac:dyDescent="0.25">
      <c r="A8" s="1">
        <v>42676</v>
      </c>
      <c r="B8" t="s">
        <v>9</v>
      </c>
      <c r="C8" t="s">
        <v>12</v>
      </c>
      <c r="D8">
        <v>3</v>
      </c>
      <c r="E8">
        <v>12</v>
      </c>
      <c r="F8">
        <v>15</v>
      </c>
      <c r="G8">
        <v>469</v>
      </c>
      <c r="H8">
        <v>308</v>
      </c>
      <c r="I8">
        <v>307</v>
      </c>
      <c r="J8">
        <v>2</v>
      </c>
      <c r="K8">
        <v>85</v>
      </c>
      <c r="L8">
        <v>0.16</v>
      </c>
    </row>
    <row r="9" spans="1:12" x14ac:dyDescent="0.25">
      <c r="A9" s="1">
        <v>42676</v>
      </c>
      <c r="B9" t="s">
        <v>9</v>
      </c>
      <c r="C9" t="s">
        <v>13</v>
      </c>
      <c r="D9">
        <v>1</v>
      </c>
      <c r="E9">
        <v>3</v>
      </c>
      <c r="F9">
        <v>4</v>
      </c>
      <c r="G9">
        <v>178</v>
      </c>
      <c r="H9">
        <v>116</v>
      </c>
      <c r="I9">
        <v>136</v>
      </c>
      <c r="J9">
        <v>2</v>
      </c>
      <c r="K9">
        <v>68</v>
      </c>
      <c r="L9">
        <v>0.04</v>
      </c>
    </row>
    <row r="10" spans="1:12" x14ac:dyDescent="0.25">
      <c r="A10" s="1">
        <v>42677</v>
      </c>
      <c r="B10" t="s">
        <v>9</v>
      </c>
      <c r="C10" t="s">
        <v>10</v>
      </c>
      <c r="D10">
        <v>2</v>
      </c>
      <c r="E10">
        <v>8</v>
      </c>
      <c r="F10">
        <v>10</v>
      </c>
      <c r="G10">
        <v>416</v>
      </c>
      <c r="H10">
        <v>279</v>
      </c>
      <c r="I10">
        <v>274</v>
      </c>
      <c r="J10">
        <v>1</v>
      </c>
      <c r="K10">
        <v>84</v>
      </c>
      <c r="L10">
        <v>0.12</v>
      </c>
    </row>
    <row r="11" spans="1:12" x14ac:dyDescent="0.25">
      <c r="A11" s="1">
        <v>42677</v>
      </c>
      <c r="B11" t="s">
        <v>9</v>
      </c>
      <c r="C11" t="s">
        <v>11</v>
      </c>
      <c r="D11">
        <v>3</v>
      </c>
      <c r="E11">
        <v>9</v>
      </c>
      <c r="F11">
        <v>12</v>
      </c>
      <c r="G11">
        <v>407</v>
      </c>
      <c r="H11">
        <v>229</v>
      </c>
      <c r="I11">
        <v>266</v>
      </c>
      <c r="J11">
        <v>0</v>
      </c>
      <c r="K11">
        <v>79</v>
      </c>
      <c r="L11">
        <v>0.1</v>
      </c>
    </row>
    <row r="12" spans="1:12" x14ac:dyDescent="0.25">
      <c r="A12" s="1">
        <v>42677</v>
      </c>
      <c r="B12" t="s">
        <v>9</v>
      </c>
      <c r="C12" t="s">
        <v>12</v>
      </c>
      <c r="D12">
        <v>3</v>
      </c>
      <c r="E12">
        <v>10</v>
      </c>
      <c r="F12">
        <v>13</v>
      </c>
      <c r="G12">
        <v>290</v>
      </c>
      <c r="H12">
        <v>211</v>
      </c>
      <c r="I12">
        <v>178</v>
      </c>
      <c r="J12">
        <v>1</v>
      </c>
      <c r="K12">
        <v>70</v>
      </c>
      <c r="L12">
        <v>0.16</v>
      </c>
    </row>
    <row r="13" spans="1:12" x14ac:dyDescent="0.25">
      <c r="A13" s="1">
        <v>42677</v>
      </c>
      <c r="B13" t="s">
        <v>9</v>
      </c>
      <c r="C13" t="s">
        <v>13</v>
      </c>
      <c r="D13">
        <v>1</v>
      </c>
      <c r="E13">
        <v>4</v>
      </c>
      <c r="F13">
        <v>5</v>
      </c>
      <c r="G13">
        <v>223</v>
      </c>
      <c r="H13">
        <v>96</v>
      </c>
      <c r="I13">
        <v>130</v>
      </c>
      <c r="J13">
        <v>2</v>
      </c>
      <c r="K13">
        <v>76</v>
      </c>
      <c r="L13">
        <v>0.13</v>
      </c>
    </row>
    <row r="14" spans="1:12" x14ac:dyDescent="0.25">
      <c r="A14" s="1">
        <v>42678</v>
      </c>
      <c r="B14" t="s">
        <v>9</v>
      </c>
      <c r="C14" t="s">
        <v>10</v>
      </c>
      <c r="D14">
        <v>2</v>
      </c>
      <c r="E14">
        <v>8</v>
      </c>
      <c r="F14">
        <v>10</v>
      </c>
      <c r="G14">
        <v>376</v>
      </c>
      <c r="H14">
        <v>262</v>
      </c>
      <c r="I14">
        <v>265</v>
      </c>
      <c r="J14">
        <v>2</v>
      </c>
      <c r="K14">
        <v>64</v>
      </c>
      <c r="L14">
        <v>0.1</v>
      </c>
    </row>
    <row r="15" spans="1:12" x14ac:dyDescent="0.25">
      <c r="A15" s="1">
        <v>42678</v>
      </c>
      <c r="B15" t="s">
        <v>9</v>
      </c>
      <c r="C15" t="s">
        <v>11</v>
      </c>
      <c r="D15">
        <v>3</v>
      </c>
      <c r="E15">
        <v>10</v>
      </c>
      <c r="F15">
        <v>13</v>
      </c>
      <c r="G15">
        <v>392</v>
      </c>
      <c r="H15">
        <v>231</v>
      </c>
      <c r="I15">
        <v>283</v>
      </c>
      <c r="J15">
        <v>2</v>
      </c>
      <c r="K15">
        <v>70</v>
      </c>
      <c r="L15">
        <v>0.06</v>
      </c>
    </row>
    <row r="16" spans="1:12" x14ac:dyDescent="0.25">
      <c r="A16" s="1">
        <v>42678</v>
      </c>
      <c r="B16" t="s">
        <v>9</v>
      </c>
      <c r="C16" t="s">
        <v>12</v>
      </c>
      <c r="D16">
        <v>4</v>
      </c>
      <c r="E16">
        <v>12</v>
      </c>
      <c r="F16">
        <v>16</v>
      </c>
      <c r="G16">
        <v>623</v>
      </c>
      <c r="H16">
        <v>476</v>
      </c>
      <c r="I16">
        <v>427</v>
      </c>
      <c r="J16">
        <v>2</v>
      </c>
      <c r="K16">
        <v>81</v>
      </c>
      <c r="L16">
        <v>0.05</v>
      </c>
    </row>
    <row r="17" spans="1:12" x14ac:dyDescent="0.25">
      <c r="A17" s="1">
        <v>42678</v>
      </c>
      <c r="B17" t="s">
        <v>9</v>
      </c>
      <c r="C17" t="s">
        <v>13</v>
      </c>
      <c r="D17">
        <v>1</v>
      </c>
      <c r="E17">
        <v>6</v>
      </c>
      <c r="F17">
        <v>7</v>
      </c>
      <c r="G17">
        <v>225</v>
      </c>
      <c r="H17">
        <v>111</v>
      </c>
      <c r="I17">
        <v>149</v>
      </c>
      <c r="J17">
        <v>2</v>
      </c>
      <c r="K17">
        <v>94</v>
      </c>
      <c r="L17">
        <v>0.11</v>
      </c>
    </row>
    <row r="18" spans="1:12" x14ac:dyDescent="0.25">
      <c r="A18" s="1">
        <v>42679</v>
      </c>
      <c r="B18" t="s">
        <v>18</v>
      </c>
      <c r="C18" t="s">
        <v>10</v>
      </c>
      <c r="D18">
        <v>1</v>
      </c>
      <c r="E18">
        <v>6</v>
      </c>
      <c r="F18">
        <v>7</v>
      </c>
      <c r="G18">
        <v>245</v>
      </c>
      <c r="H18">
        <v>163</v>
      </c>
      <c r="I18">
        <v>147</v>
      </c>
      <c r="J18">
        <v>1</v>
      </c>
      <c r="K18">
        <v>82</v>
      </c>
      <c r="L18">
        <v>0.16</v>
      </c>
    </row>
    <row r="19" spans="1:12" x14ac:dyDescent="0.25">
      <c r="A19" s="1">
        <v>42679</v>
      </c>
      <c r="B19" t="s">
        <v>18</v>
      </c>
      <c r="C19" t="s">
        <v>11</v>
      </c>
      <c r="D19">
        <v>2</v>
      </c>
      <c r="E19">
        <v>9</v>
      </c>
      <c r="F19">
        <v>11</v>
      </c>
      <c r="G19">
        <v>335</v>
      </c>
      <c r="H19">
        <v>215</v>
      </c>
      <c r="I19">
        <v>271</v>
      </c>
      <c r="J19">
        <v>0</v>
      </c>
      <c r="K19">
        <v>72</v>
      </c>
      <c r="L19">
        <v>0.05</v>
      </c>
    </row>
    <row r="20" spans="1:12" x14ac:dyDescent="0.25">
      <c r="A20" s="1">
        <v>42679</v>
      </c>
      <c r="B20" t="s">
        <v>18</v>
      </c>
      <c r="C20" t="s">
        <v>12</v>
      </c>
      <c r="D20">
        <v>3</v>
      </c>
      <c r="E20">
        <v>9</v>
      </c>
      <c r="F20">
        <v>12</v>
      </c>
      <c r="G20">
        <v>400</v>
      </c>
      <c r="H20">
        <v>273</v>
      </c>
      <c r="I20">
        <v>280</v>
      </c>
      <c r="J20">
        <v>2</v>
      </c>
      <c r="K20">
        <v>73</v>
      </c>
      <c r="L20">
        <v>0.09</v>
      </c>
    </row>
    <row r="21" spans="1:12" x14ac:dyDescent="0.25">
      <c r="A21" s="1">
        <v>42679</v>
      </c>
      <c r="B21" t="s">
        <v>18</v>
      </c>
      <c r="C21" t="s">
        <v>13</v>
      </c>
      <c r="D21">
        <v>0</v>
      </c>
      <c r="E21">
        <v>3</v>
      </c>
      <c r="F21">
        <v>3</v>
      </c>
      <c r="G21">
        <v>98</v>
      </c>
      <c r="H21">
        <v>65</v>
      </c>
      <c r="I21">
        <v>64</v>
      </c>
      <c r="J21">
        <v>1</v>
      </c>
      <c r="K21">
        <v>87</v>
      </c>
      <c r="L21">
        <v>0.12</v>
      </c>
    </row>
    <row r="22" spans="1:12" x14ac:dyDescent="0.25">
      <c r="A22" s="1">
        <v>42680</v>
      </c>
      <c r="B22" t="s">
        <v>18</v>
      </c>
      <c r="C22" t="s">
        <v>10</v>
      </c>
      <c r="D22">
        <v>2</v>
      </c>
      <c r="E22">
        <v>8</v>
      </c>
      <c r="F22">
        <v>10</v>
      </c>
      <c r="G22">
        <v>333</v>
      </c>
      <c r="H22">
        <v>270</v>
      </c>
      <c r="I22">
        <v>247</v>
      </c>
      <c r="J22">
        <v>1</v>
      </c>
      <c r="K22">
        <v>93</v>
      </c>
      <c r="L22">
        <v>0.08</v>
      </c>
    </row>
    <row r="23" spans="1:12" x14ac:dyDescent="0.25">
      <c r="A23" s="1">
        <v>42680</v>
      </c>
      <c r="B23" t="s">
        <v>18</v>
      </c>
      <c r="C23" t="s">
        <v>11</v>
      </c>
      <c r="D23">
        <v>3</v>
      </c>
      <c r="E23">
        <v>10</v>
      </c>
      <c r="F23">
        <v>13</v>
      </c>
      <c r="G23">
        <v>476</v>
      </c>
      <c r="H23">
        <v>338</v>
      </c>
      <c r="I23">
        <v>318</v>
      </c>
      <c r="J23">
        <v>2</v>
      </c>
      <c r="K23">
        <v>74</v>
      </c>
      <c r="L23">
        <v>0.1</v>
      </c>
    </row>
    <row r="24" spans="1:12" x14ac:dyDescent="0.25">
      <c r="A24" s="1">
        <v>42680</v>
      </c>
      <c r="B24" t="s">
        <v>18</v>
      </c>
      <c r="C24" t="s">
        <v>12</v>
      </c>
      <c r="D24">
        <v>4</v>
      </c>
      <c r="E24">
        <v>11</v>
      </c>
      <c r="F24">
        <v>15</v>
      </c>
      <c r="G24">
        <v>416</v>
      </c>
      <c r="H24">
        <v>310</v>
      </c>
      <c r="I24">
        <v>314</v>
      </c>
      <c r="J24">
        <v>1</v>
      </c>
      <c r="K24">
        <v>77</v>
      </c>
      <c r="L24">
        <v>0.11</v>
      </c>
    </row>
    <row r="25" spans="1:12" x14ac:dyDescent="0.25">
      <c r="A25" s="1">
        <v>42680</v>
      </c>
      <c r="B25" t="s">
        <v>18</v>
      </c>
      <c r="C25" t="s">
        <v>13</v>
      </c>
      <c r="D25">
        <v>1</v>
      </c>
      <c r="E25">
        <v>3</v>
      </c>
      <c r="F25">
        <v>4</v>
      </c>
      <c r="G25">
        <v>105</v>
      </c>
      <c r="H25">
        <v>85</v>
      </c>
      <c r="I25">
        <v>75</v>
      </c>
      <c r="J25">
        <v>2</v>
      </c>
      <c r="K25">
        <v>82</v>
      </c>
      <c r="L25">
        <v>0.08</v>
      </c>
    </row>
    <row r="26" spans="1:12" x14ac:dyDescent="0.25">
      <c r="A26" s="1">
        <v>42681</v>
      </c>
      <c r="B26" t="s">
        <v>9</v>
      </c>
      <c r="C26" t="s">
        <v>10</v>
      </c>
      <c r="D26">
        <v>1</v>
      </c>
      <c r="E26">
        <v>8</v>
      </c>
      <c r="F26">
        <v>9</v>
      </c>
      <c r="G26">
        <v>419</v>
      </c>
      <c r="H26">
        <v>291</v>
      </c>
      <c r="I26">
        <v>308</v>
      </c>
      <c r="J26">
        <v>2</v>
      </c>
      <c r="K26">
        <v>85</v>
      </c>
      <c r="L26">
        <v>0.11</v>
      </c>
    </row>
    <row r="27" spans="1:12" x14ac:dyDescent="0.25">
      <c r="A27" s="1">
        <v>42681</v>
      </c>
      <c r="B27" t="s">
        <v>9</v>
      </c>
      <c r="C27" t="s">
        <v>11</v>
      </c>
      <c r="D27">
        <v>2</v>
      </c>
      <c r="E27">
        <v>10</v>
      </c>
      <c r="F27">
        <v>12</v>
      </c>
      <c r="G27">
        <v>401</v>
      </c>
      <c r="H27">
        <v>266</v>
      </c>
      <c r="I27">
        <v>248</v>
      </c>
      <c r="J27">
        <v>2</v>
      </c>
      <c r="K27">
        <v>95</v>
      </c>
      <c r="L27">
        <v>0.1</v>
      </c>
    </row>
    <row r="28" spans="1:12" x14ac:dyDescent="0.25">
      <c r="A28" s="1">
        <v>42681</v>
      </c>
      <c r="B28" t="s">
        <v>9</v>
      </c>
      <c r="C28" t="s">
        <v>12</v>
      </c>
      <c r="D28">
        <v>4</v>
      </c>
      <c r="E28">
        <v>12</v>
      </c>
      <c r="F28">
        <v>16</v>
      </c>
      <c r="G28">
        <v>564</v>
      </c>
      <c r="H28">
        <v>415</v>
      </c>
      <c r="I28">
        <v>379</v>
      </c>
      <c r="J28">
        <v>2</v>
      </c>
      <c r="K28">
        <v>81</v>
      </c>
      <c r="L28">
        <v>0.09</v>
      </c>
    </row>
    <row r="29" spans="1:12" x14ac:dyDescent="0.25">
      <c r="A29" s="1">
        <v>42681</v>
      </c>
      <c r="B29" t="s">
        <v>9</v>
      </c>
      <c r="C29" t="s">
        <v>13</v>
      </c>
      <c r="D29">
        <v>1</v>
      </c>
      <c r="E29">
        <v>4</v>
      </c>
      <c r="F29">
        <v>5</v>
      </c>
      <c r="G29">
        <v>203</v>
      </c>
      <c r="H29">
        <v>124</v>
      </c>
      <c r="I29">
        <v>136</v>
      </c>
      <c r="J29">
        <v>0</v>
      </c>
      <c r="K29">
        <v>62</v>
      </c>
      <c r="L29">
        <v>0.09</v>
      </c>
    </row>
    <row r="30" spans="1:12" x14ac:dyDescent="0.25">
      <c r="A30" s="1">
        <v>42682</v>
      </c>
      <c r="B30" t="s">
        <v>9</v>
      </c>
      <c r="C30" t="s">
        <v>10</v>
      </c>
      <c r="D30">
        <v>2</v>
      </c>
      <c r="E30">
        <v>8</v>
      </c>
      <c r="F30">
        <v>10</v>
      </c>
      <c r="G30">
        <v>373</v>
      </c>
      <c r="H30">
        <v>229</v>
      </c>
      <c r="I30">
        <v>253</v>
      </c>
      <c r="J30">
        <v>0</v>
      </c>
      <c r="K30">
        <v>93</v>
      </c>
      <c r="L30">
        <v>0.14000000000000001</v>
      </c>
    </row>
    <row r="31" spans="1:12" x14ac:dyDescent="0.25">
      <c r="A31" s="1">
        <v>42682</v>
      </c>
      <c r="B31" t="s">
        <v>9</v>
      </c>
      <c r="C31" t="s">
        <v>11</v>
      </c>
      <c r="D31">
        <v>3</v>
      </c>
      <c r="E31">
        <v>9</v>
      </c>
      <c r="F31">
        <v>12</v>
      </c>
      <c r="G31">
        <v>408</v>
      </c>
      <c r="H31">
        <v>252</v>
      </c>
      <c r="I31">
        <v>257</v>
      </c>
      <c r="J31">
        <v>0</v>
      </c>
      <c r="K31">
        <v>87</v>
      </c>
      <c r="L31">
        <v>0.17</v>
      </c>
    </row>
    <row r="32" spans="1:12" x14ac:dyDescent="0.25">
      <c r="A32" s="1">
        <v>42682</v>
      </c>
      <c r="B32" t="s">
        <v>9</v>
      </c>
      <c r="C32" t="s">
        <v>12</v>
      </c>
      <c r="D32">
        <v>3</v>
      </c>
      <c r="E32">
        <v>11</v>
      </c>
      <c r="F32">
        <v>14</v>
      </c>
      <c r="G32">
        <v>593</v>
      </c>
      <c r="H32">
        <v>258</v>
      </c>
      <c r="I32">
        <v>355</v>
      </c>
      <c r="J32">
        <v>3</v>
      </c>
      <c r="K32">
        <v>81</v>
      </c>
      <c r="L32">
        <v>0.11</v>
      </c>
    </row>
    <row r="33" spans="1:12" x14ac:dyDescent="0.25">
      <c r="A33" s="1">
        <v>42682</v>
      </c>
      <c r="B33" t="s">
        <v>9</v>
      </c>
      <c r="C33" t="s">
        <v>13</v>
      </c>
      <c r="D33">
        <v>1</v>
      </c>
      <c r="E33">
        <v>4</v>
      </c>
      <c r="F33">
        <v>5</v>
      </c>
      <c r="G33">
        <v>196</v>
      </c>
      <c r="H33">
        <v>208</v>
      </c>
      <c r="I33">
        <v>145</v>
      </c>
      <c r="J33">
        <v>1</v>
      </c>
      <c r="K33">
        <v>96</v>
      </c>
      <c r="L33">
        <v>0.1</v>
      </c>
    </row>
    <row r="34" spans="1:12" x14ac:dyDescent="0.25">
      <c r="A34" s="1">
        <v>42683</v>
      </c>
      <c r="B34" t="s">
        <v>9</v>
      </c>
      <c r="C34" t="s">
        <v>10</v>
      </c>
      <c r="D34">
        <v>2</v>
      </c>
      <c r="E34">
        <v>7</v>
      </c>
      <c r="F34">
        <v>9</v>
      </c>
      <c r="G34">
        <v>325</v>
      </c>
      <c r="H34">
        <v>246</v>
      </c>
      <c r="I34">
        <v>243</v>
      </c>
      <c r="J34">
        <v>2</v>
      </c>
      <c r="K34">
        <v>103</v>
      </c>
      <c r="L34">
        <v>0.12</v>
      </c>
    </row>
    <row r="35" spans="1:12" x14ac:dyDescent="0.25">
      <c r="A35" s="1">
        <v>42683</v>
      </c>
      <c r="B35" t="s">
        <v>9</v>
      </c>
      <c r="C35" t="s">
        <v>11</v>
      </c>
      <c r="D35">
        <v>3</v>
      </c>
      <c r="E35">
        <v>9</v>
      </c>
      <c r="F35">
        <v>12</v>
      </c>
      <c r="G35">
        <v>308</v>
      </c>
      <c r="H35">
        <v>162</v>
      </c>
      <c r="I35">
        <v>217</v>
      </c>
      <c r="J35">
        <v>1</v>
      </c>
      <c r="K35">
        <v>73</v>
      </c>
      <c r="L35">
        <v>7.0000000000000007E-2</v>
      </c>
    </row>
    <row r="36" spans="1:12" x14ac:dyDescent="0.25">
      <c r="A36" s="1">
        <v>42683</v>
      </c>
      <c r="B36" t="s">
        <v>9</v>
      </c>
      <c r="C36" t="s">
        <v>12</v>
      </c>
      <c r="D36">
        <v>3</v>
      </c>
      <c r="E36">
        <v>12</v>
      </c>
      <c r="F36">
        <v>15</v>
      </c>
      <c r="G36">
        <v>532</v>
      </c>
      <c r="H36">
        <v>494</v>
      </c>
      <c r="I36">
        <v>366</v>
      </c>
      <c r="J36">
        <v>1</v>
      </c>
      <c r="K36">
        <v>87</v>
      </c>
      <c r="L36">
        <v>0.1</v>
      </c>
    </row>
    <row r="37" spans="1:12" x14ac:dyDescent="0.25">
      <c r="A37" s="1">
        <v>42683</v>
      </c>
      <c r="B37" t="s">
        <v>9</v>
      </c>
      <c r="C37" t="s">
        <v>13</v>
      </c>
      <c r="D37">
        <v>0</v>
      </c>
      <c r="E37">
        <v>4</v>
      </c>
      <c r="F37">
        <v>4</v>
      </c>
      <c r="G37">
        <v>140</v>
      </c>
      <c r="H37">
        <v>84</v>
      </c>
      <c r="I37">
        <v>91</v>
      </c>
      <c r="J37">
        <v>1</v>
      </c>
      <c r="K37">
        <v>65</v>
      </c>
      <c r="L37">
        <v>0.12</v>
      </c>
    </row>
    <row r="38" spans="1:12" x14ac:dyDescent="0.25">
      <c r="A38" s="1">
        <v>42684</v>
      </c>
      <c r="B38" t="s">
        <v>9</v>
      </c>
      <c r="C38" t="s">
        <v>10</v>
      </c>
      <c r="D38">
        <v>2</v>
      </c>
      <c r="E38">
        <v>7</v>
      </c>
      <c r="F38">
        <v>9</v>
      </c>
      <c r="G38">
        <v>234</v>
      </c>
      <c r="H38">
        <v>172</v>
      </c>
      <c r="I38">
        <v>156</v>
      </c>
      <c r="J38">
        <v>2</v>
      </c>
      <c r="K38">
        <v>66</v>
      </c>
      <c r="L38">
        <v>0.13</v>
      </c>
    </row>
    <row r="39" spans="1:12" x14ac:dyDescent="0.25">
      <c r="A39" s="1">
        <v>42684</v>
      </c>
      <c r="B39" t="s">
        <v>9</v>
      </c>
      <c r="C39" t="s">
        <v>11</v>
      </c>
      <c r="D39">
        <v>3</v>
      </c>
      <c r="E39">
        <v>9</v>
      </c>
      <c r="F39">
        <v>12</v>
      </c>
      <c r="G39">
        <v>305</v>
      </c>
      <c r="H39">
        <v>157</v>
      </c>
      <c r="I39">
        <v>219</v>
      </c>
      <c r="J39">
        <v>2</v>
      </c>
      <c r="K39">
        <v>84</v>
      </c>
      <c r="L39">
        <v>0.08</v>
      </c>
    </row>
    <row r="40" spans="1:12" x14ac:dyDescent="0.25">
      <c r="A40" s="1">
        <v>42684</v>
      </c>
      <c r="B40" t="s">
        <v>9</v>
      </c>
      <c r="C40" t="s">
        <v>12</v>
      </c>
      <c r="D40">
        <v>4</v>
      </c>
      <c r="E40">
        <v>11</v>
      </c>
      <c r="F40">
        <v>15</v>
      </c>
      <c r="G40">
        <v>452</v>
      </c>
      <c r="H40">
        <v>293</v>
      </c>
      <c r="I40">
        <v>283</v>
      </c>
      <c r="J40">
        <v>2</v>
      </c>
      <c r="K40">
        <v>70</v>
      </c>
      <c r="L40">
        <v>0.09</v>
      </c>
    </row>
    <row r="41" spans="1:12" x14ac:dyDescent="0.25">
      <c r="A41" s="1">
        <v>42684</v>
      </c>
      <c r="B41" t="s">
        <v>9</v>
      </c>
      <c r="C41" t="s">
        <v>13</v>
      </c>
      <c r="D41">
        <v>1</v>
      </c>
      <c r="E41">
        <v>4</v>
      </c>
      <c r="F41">
        <v>5</v>
      </c>
      <c r="G41">
        <v>170</v>
      </c>
      <c r="H41">
        <v>140</v>
      </c>
      <c r="I41">
        <v>114</v>
      </c>
      <c r="J41">
        <v>1</v>
      </c>
      <c r="K41">
        <v>113</v>
      </c>
      <c r="L41">
        <v>0.15</v>
      </c>
    </row>
    <row r="42" spans="1:12" x14ac:dyDescent="0.25">
      <c r="A42" s="1">
        <v>42685</v>
      </c>
      <c r="B42" t="s">
        <v>9</v>
      </c>
      <c r="C42" t="s">
        <v>10</v>
      </c>
      <c r="D42">
        <v>2</v>
      </c>
      <c r="E42">
        <v>8</v>
      </c>
      <c r="F42">
        <v>10</v>
      </c>
      <c r="G42">
        <v>215</v>
      </c>
      <c r="H42">
        <v>142</v>
      </c>
      <c r="I42">
        <v>152</v>
      </c>
      <c r="J42">
        <v>1</v>
      </c>
      <c r="K42">
        <v>84</v>
      </c>
      <c r="L42">
        <v>0.09</v>
      </c>
    </row>
    <row r="43" spans="1:12" x14ac:dyDescent="0.25">
      <c r="A43" s="1">
        <v>42685</v>
      </c>
      <c r="B43" t="s">
        <v>9</v>
      </c>
      <c r="C43" t="s">
        <v>11</v>
      </c>
      <c r="D43">
        <v>2</v>
      </c>
      <c r="E43">
        <v>10</v>
      </c>
      <c r="F43">
        <v>12</v>
      </c>
      <c r="G43">
        <v>382</v>
      </c>
      <c r="H43">
        <v>246</v>
      </c>
      <c r="I43">
        <v>278</v>
      </c>
      <c r="J43">
        <v>3</v>
      </c>
      <c r="K43">
        <v>69</v>
      </c>
      <c r="L43">
        <v>0.04</v>
      </c>
    </row>
    <row r="44" spans="1:12" x14ac:dyDescent="0.25">
      <c r="A44" s="1">
        <v>42685</v>
      </c>
      <c r="B44" t="s">
        <v>9</v>
      </c>
      <c r="C44" t="s">
        <v>12</v>
      </c>
      <c r="D44">
        <v>4</v>
      </c>
      <c r="E44">
        <v>14</v>
      </c>
      <c r="F44">
        <v>18</v>
      </c>
      <c r="G44">
        <v>593</v>
      </c>
      <c r="H44">
        <v>408</v>
      </c>
      <c r="I44">
        <v>436</v>
      </c>
      <c r="J44">
        <v>2</v>
      </c>
      <c r="K44">
        <v>61</v>
      </c>
      <c r="L44">
        <v>0.1</v>
      </c>
    </row>
    <row r="45" spans="1:12" x14ac:dyDescent="0.25">
      <c r="A45" s="1">
        <v>42685</v>
      </c>
      <c r="B45" t="s">
        <v>9</v>
      </c>
      <c r="C45" t="s">
        <v>13</v>
      </c>
      <c r="D45">
        <v>2</v>
      </c>
      <c r="E45">
        <v>6</v>
      </c>
      <c r="F45">
        <v>8</v>
      </c>
      <c r="G45">
        <v>352</v>
      </c>
      <c r="H45">
        <v>235</v>
      </c>
      <c r="I45">
        <v>250</v>
      </c>
      <c r="J45">
        <v>2</v>
      </c>
      <c r="K45">
        <v>70</v>
      </c>
      <c r="L45">
        <v>0.06</v>
      </c>
    </row>
    <row r="46" spans="1:12" x14ac:dyDescent="0.25">
      <c r="A46" s="1">
        <v>42686</v>
      </c>
      <c r="B46" t="s">
        <v>18</v>
      </c>
      <c r="C46" t="s">
        <v>10</v>
      </c>
      <c r="D46">
        <v>2</v>
      </c>
      <c r="E46">
        <v>7</v>
      </c>
      <c r="F46">
        <v>9</v>
      </c>
      <c r="G46">
        <v>209</v>
      </c>
      <c r="H46">
        <v>154</v>
      </c>
      <c r="I46">
        <v>144</v>
      </c>
      <c r="J46">
        <v>1</v>
      </c>
      <c r="K46">
        <v>85</v>
      </c>
      <c r="L46">
        <v>0.13</v>
      </c>
    </row>
    <row r="47" spans="1:12" x14ac:dyDescent="0.25">
      <c r="A47" s="1">
        <v>42686</v>
      </c>
      <c r="B47" t="s">
        <v>18</v>
      </c>
      <c r="C47" t="s">
        <v>11</v>
      </c>
      <c r="D47">
        <v>3</v>
      </c>
      <c r="E47">
        <v>10</v>
      </c>
      <c r="F47">
        <v>13</v>
      </c>
      <c r="G47">
        <v>617</v>
      </c>
      <c r="H47">
        <v>409</v>
      </c>
      <c r="I47">
        <v>393</v>
      </c>
      <c r="J47">
        <v>1</v>
      </c>
      <c r="K47">
        <v>86</v>
      </c>
      <c r="L47">
        <v>0.2</v>
      </c>
    </row>
    <row r="48" spans="1:12" x14ac:dyDescent="0.25">
      <c r="A48" s="1">
        <v>42686</v>
      </c>
      <c r="B48" t="s">
        <v>18</v>
      </c>
      <c r="C48" t="s">
        <v>12</v>
      </c>
      <c r="D48">
        <v>3</v>
      </c>
      <c r="E48">
        <v>11</v>
      </c>
      <c r="F48">
        <v>14</v>
      </c>
      <c r="G48">
        <v>462</v>
      </c>
      <c r="H48">
        <v>340</v>
      </c>
      <c r="I48">
        <v>336</v>
      </c>
      <c r="J48">
        <v>2</v>
      </c>
      <c r="K48">
        <v>71</v>
      </c>
      <c r="L48">
        <v>0.06</v>
      </c>
    </row>
    <row r="49" spans="1:12" x14ac:dyDescent="0.25">
      <c r="A49" s="1">
        <v>42686</v>
      </c>
      <c r="B49" t="s">
        <v>18</v>
      </c>
      <c r="C49" t="s">
        <v>13</v>
      </c>
      <c r="D49">
        <v>0</v>
      </c>
      <c r="E49">
        <v>3</v>
      </c>
      <c r="F49">
        <v>3</v>
      </c>
      <c r="G49">
        <v>137</v>
      </c>
      <c r="H49">
        <v>109</v>
      </c>
      <c r="I49">
        <v>84</v>
      </c>
      <c r="J49">
        <v>3</v>
      </c>
      <c r="K49">
        <v>120</v>
      </c>
      <c r="L49">
        <v>0.1</v>
      </c>
    </row>
    <row r="50" spans="1:12" x14ac:dyDescent="0.25">
      <c r="A50" s="1">
        <v>42687</v>
      </c>
      <c r="B50" t="s">
        <v>18</v>
      </c>
      <c r="C50" t="s">
        <v>10</v>
      </c>
      <c r="D50">
        <v>2</v>
      </c>
      <c r="E50">
        <v>8</v>
      </c>
      <c r="F50">
        <v>10</v>
      </c>
      <c r="G50">
        <v>391</v>
      </c>
      <c r="H50">
        <v>269</v>
      </c>
      <c r="I50">
        <v>296</v>
      </c>
      <c r="J50">
        <v>1</v>
      </c>
      <c r="K50">
        <v>104</v>
      </c>
      <c r="L50">
        <v>0.11</v>
      </c>
    </row>
    <row r="51" spans="1:12" x14ac:dyDescent="0.25">
      <c r="A51" s="1">
        <v>42687</v>
      </c>
      <c r="B51" t="s">
        <v>18</v>
      </c>
      <c r="C51" t="s">
        <v>11</v>
      </c>
      <c r="D51">
        <v>2</v>
      </c>
      <c r="E51">
        <v>10</v>
      </c>
      <c r="F51">
        <v>12</v>
      </c>
      <c r="G51">
        <v>445</v>
      </c>
      <c r="H51">
        <v>338</v>
      </c>
      <c r="I51">
        <v>274</v>
      </c>
      <c r="J51">
        <v>1</v>
      </c>
      <c r="K51">
        <v>80</v>
      </c>
      <c r="L51">
        <v>0.09</v>
      </c>
    </row>
    <row r="52" spans="1:12" x14ac:dyDescent="0.25">
      <c r="A52" s="1">
        <v>42687</v>
      </c>
      <c r="B52" t="s">
        <v>18</v>
      </c>
      <c r="C52" t="s">
        <v>12</v>
      </c>
      <c r="D52">
        <v>3</v>
      </c>
      <c r="E52">
        <v>14</v>
      </c>
      <c r="F52">
        <v>17</v>
      </c>
      <c r="G52">
        <v>648</v>
      </c>
      <c r="H52">
        <v>513</v>
      </c>
      <c r="I52">
        <v>487</v>
      </c>
      <c r="J52">
        <v>1</v>
      </c>
      <c r="K52">
        <v>78</v>
      </c>
      <c r="L52">
        <v>0.05</v>
      </c>
    </row>
    <row r="53" spans="1:12" x14ac:dyDescent="0.25">
      <c r="A53" s="1">
        <v>42687</v>
      </c>
      <c r="B53" t="s">
        <v>18</v>
      </c>
      <c r="C53" t="s">
        <v>13</v>
      </c>
      <c r="D53">
        <v>0</v>
      </c>
      <c r="E53">
        <v>4</v>
      </c>
      <c r="F53">
        <v>4</v>
      </c>
      <c r="G53">
        <v>113</v>
      </c>
      <c r="H53">
        <v>74</v>
      </c>
      <c r="I53">
        <v>83</v>
      </c>
      <c r="J53">
        <v>2</v>
      </c>
      <c r="K53">
        <v>74</v>
      </c>
      <c r="L53">
        <v>7.0000000000000007E-2</v>
      </c>
    </row>
    <row r="54" spans="1:12" x14ac:dyDescent="0.25">
      <c r="A54" s="1">
        <v>42688</v>
      </c>
      <c r="B54" t="s">
        <v>9</v>
      </c>
      <c r="C54" t="s">
        <v>10</v>
      </c>
      <c r="D54">
        <v>2</v>
      </c>
      <c r="E54">
        <v>7</v>
      </c>
      <c r="F54">
        <v>9</v>
      </c>
      <c r="G54">
        <v>310</v>
      </c>
      <c r="H54">
        <v>203</v>
      </c>
      <c r="I54">
        <v>221</v>
      </c>
      <c r="J54">
        <v>0</v>
      </c>
      <c r="K54">
        <v>75</v>
      </c>
      <c r="L54">
        <v>0.05</v>
      </c>
    </row>
    <row r="55" spans="1:12" x14ac:dyDescent="0.25">
      <c r="A55" s="1">
        <v>42688</v>
      </c>
      <c r="B55" t="s">
        <v>9</v>
      </c>
      <c r="C55" t="s">
        <v>11</v>
      </c>
      <c r="D55">
        <v>3</v>
      </c>
      <c r="E55">
        <v>9</v>
      </c>
      <c r="F55">
        <v>12</v>
      </c>
      <c r="G55">
        <v>275</v>
      </c>
      <c r="H55">
        <v>209</v>
      </c>
      <c r="I55">
        <v>195</v>
      </c>
      <c r="J55">
        <v>2</v>
      </c>
      <c r="K55">
        <v>93</v>
      </c>
      <c r="L55">
        <v>0.12</v>
      </c>
    </row>
    <row r="56" spans="1:12" x14ac:dyDescent="0.25">
      <c r="A56" s="1">
        <v>42688</v>
      </c>
      <c r="B56" t="s">
        <v>9</v>
      </c>
      <c r="C56" t="s">
        <v>12</v>
      </c>
      <c r="D56">
        <v>3</v>
      </c>
      <c r="E56">
        <v>10</v>
      </c>
      <c r="F56">
        <v>13</v>
      </c>
      <c r="G56">
        <v>352</v>
      </c>
      <c r="H56">
        <v>291</v>
      </c>
      <c r="I56">
        <v>242</v>
      </c>
      <c r="J56">
        <v>0</v>
      </c>
      <c r="K56">
        <v>78</v>
      </c>
      <c r="L56">
        <v>0.06</v>
      </c>
    </row>
    <row r="57" spans="1:12" x14ac:dyDescent="0.25">
      <c r="A57" s="1">
        <v>42688</v>
      </c>
      <c r="B57" t="s">
        <v>9</v>
      </c>
      <c r="C57" t="s">
        <v>13</v>
      </c>
      <c r="D57">
        <v>1</v>
      </c>
      <c r="E57">
        <v>3</v>
      </c>
      <c r="F57">
        <v>4</v>
      </c>
      <c r="G57">
        <v>72</v>
      </c>
      <c r="H57">
        <v>58</v>
      </c>
      <c r="I57">
        <v>50</v>
      </c>
      <c r="J57">
        <v>2</v>
      </c>
      <c r="K57">
        <v>93</v>
      </c>
      <c r="L57">
        <v>0.08</v>
      </c>
    </row>
    <row r="58" spans="1:12" x14ac:dyDescent="0.25">
      <c r="A58" s="1">
        <v>42689</v>
      </c>
      <c r="B58" t="s">
        <v>9</v>
      </c>
      <c r="C58" t="s">
        <v>10</v>
      </c>
      <c r="D58">
        <v>2</v>
      </c>
      <c r="E58">
        <v>8</v>
      </c>
      <c r="F58">
        <v>10</v>
      </c>
      <c r="G58">
        <v>266</v>
      </c>
      <c r="H58">
        <v>167</v>
      </c>
      <c r="I58">
        <v>179</v>
      </c>
      <c r="J58">
        <v>2</v>
      </c>
      <c r="K58">
        <v>92</v>
      </c>
      <c r="L58">
        <v>0.1</v>
      </c>
    </row>
    <row r="59" spans="1:12" x14ac:dyDescent="0.25">
      <c r="A59" s="1">
        <v>42689</v>
      </c>
      <c r="B59" t="s">
        <v>9</v>
      </c>
      <c r="C59" t="s">
        <v>11</v>
      </c>
      <c r="D59">
        <v>2</v>
      </c>
      <c r="E59">
        <v>10</v>
      </c>
      <c r="F59">
        <v>12</v>
      </c>
      <c r="G59">
        <v>499</v>
      </c>
      <c r="H59">
        <v>381</v>
      </c>
      <c r="I59">
        <v>376</v>
      </c>
      <c r="J59">
        <v>1</v>
      </c>
      <c r="K59">
        <v>69</v>
      </c>
      <c r="L59">
        <v>0.06</v>
      </c>
    </row>
    <row r="60" spans="1:12" x14ac:dyDescent="0.25">
      <c r="A60" s="1">
        <v>42689</v>
      </c>
      <c r="B60" t="s">
        <v>9</v>
      </c>
      <c r="C60" t="s">
        <v>12</v>
      </c>
      <c r="D60">
        <v>3</v>
      </c>
      <c r="E60">
        <v>11</v>
      </c>
      <c r="F60">
        <v>14</v>
      </c>
      <c r="G60">
        <v>413</v>
      </c>
      <c r="H60">
        <v>246</v>
      </c>
      <c r="I60">
        <v>294</v>
      </c>
      <c r="J60">
        <v>2</v>
      </c>
      <c r="K60">
        <v>87</v>
      </c>
      <c r="L60">
        <v>0.11</v>
      </c>
    </row>
    <row r="61" spans="1:12" x14ac:dyDescent="0.25">
      <c r="A61" s="1">
        <v>42689</v>
      </c>
      <c r="B61" t="s">
        <v>9</v>
      </c>
      <c r="C61" t="s">
        <v>13</v>
      </c>
      <c r="D61">
        <v>0</v>
      </c>
      <c r="E61">
        <v>3</v>
      </c>
      <c r="F61">
        <v>3</v>
      </c>
      <c r="G61">
        <v>158</v>
      </c>
      <c r="H61">
        <v>106</v>
      </c>
      <c r="I61">
        <v>116</v>
      </c>
      <c r="J61">
        <v>2</v>
      </c>
      <c r="K61">
        <v>61</v>
      </c>
      <c r="L61">
        <v>0.05</v>
      </c>
    </row>
    <row r="62" spans="1:12" x14ac:dyDescent="0.25">
      <c r="A62" s="1">
        <v>42690</v>
      </c>
      <c r="B62" t="s">
        <v>9</v>
      </c>
      <c r="C62" t="s">
        <v>10</v>
      </c>
      <c r="D62">
        <v>2</v>
      </c>
      <c r="E62">
        <v>8</v>
      </c>
      <c r="F62">
        <v>10</v>
      </c>
      <c r="G62">
        <v>365</v>
      </c>
      <c r="H62">
        <v>226</v>
      </c>
      <c r="I62">
        <v>233</v>
      </c>
      <c r="J62">
        <v>2</v>
      </c>
      <c r="K62">
        <v>75</v>
      </c>
      <c r="L62">
        <v>0.14000000000000001</v>
      </c>
    </row>
    <row r="63" spans="1:12" x14ac:dyDescent="0.25">
      <c r="A63" s="1">
        <v>42690</v>
      </c>
      <c r="B63" t="s">
        <v>9</v>
      </c>
      <c r="C63" t="s">
        <v>11</v>
      </c>
      <c r="D63">
        <v>2</v>
      </c>
      <c r="E63">
        <v>10</v>
      </c>
      <c r="F63">
        <v>12</v>
      </c>
      <c r="G63">
        <v>428</v>
      </c>
      <c r="H63">
        <v>411</v>
      </c>
      <c r="I63">
        <v>303</v>
      </c>
      <c r="J63">
        <v>1</v>
      </c>
      <c r="K63">
        <v>92</v>
      </c>
      <c r="L63">
        <v>0.09</v>
      </c>
    </row>
    <row r="64" spans="1:12" x14ac:dyDescent="0.25">
      <c r="A64" s="1">
        <v>42690</v>
      </c>
      <c r="B64" t="s">
        <v>9</v>
      </c>
      <c r="C64" t="s">
        <v>12</v>
      </c>
      <c r="D64">
        <v>3</v>
      </c>
      <c r="E64">
        <v>11</v>
      </c>
      <c r="F64">
        <v>14</v>
      </c>
      <c r="G64">
        <v>544</v>
      </c>
      <c r="H64">
        <v>258</v>
      </c>
      <c r="I64">
        <v>393</v>
      </c>
      <c r="J64">
        <v>2</v>
      </c>
      <c r="K64">
        <v>86</v>
      </c>
      <c r="L64">
        <v>0.12</v>
      </c>
    </row>
    <row r="65" spans="1:12" x14ac:dyDescent="0.25">
      <c r="A65" s="1">
        <v>42690</v>
      </c>
      <c r="B65" t="s">
        <v>9</v>
      </c>
      <c r="C65" t="s">
        <v>13</v>
      </c>
      <c r="D65">
        <v>1</v>
      </c>
      <c r="E65">
        <v>3</v>
      </c>
      <c r="F65">
        <v>4</v>
      </c>
      <c r="G65">
        <v>129</v>
      </c>
      <c r="H65">
        <v>105</v>
      </c>
      <c r="I65">
        <v>76</v>
      </c>
      <c r="J65">
        <v>2</v>
      </c>
      <c r="K65">
        <v>97</v>
      </c>
      <c r="L65">
        <v>0.19</v>
      </c>
    </row>
    <row r="66" spans="1:12" x14ac:dyDescent="0.25">
      <c r="A66" s="1">
        <v>42691</v>
      </c>
      <c r="B66" t="s">
        <v>9</v>
      </c>
      <c r="C66" t="s">
        <v>10</v>
      </c>
      <c r="D66">
        <v>2</v>
      </c>
      <c r="E66">
        <v>8</v>
      </c>
      <c r="F66">
        <v>10</v>
      </c>
      <c r="G66">
        <v>468</v>
      </c>
      <c r="H66">
        <v>334</v>
      </c>
      <c r="I66">
        <v>292</v>
      </c>
      <c r="J66">
        <v>1</v>
      </c>
      <c r="K66">
        <v>87</v>
      </c>
      <c r="L66">
        <v>0.17</v>
      </c>
    </row>
    <row r="67" spans="1:12" x14ac:dyDescent="0.25">
      <c r="A67" s="1">
        <v>42691</v>
      </c>
      <c r="B67" t="s">
        <v>9</v>
      </c>
      <c r="C67" t="s">
        <v>11</v>
      </c>
      <c r="D67">
        <v>2</v>
      </c>
      <c r="E67">
        <v>10</v>
      </c>
      <c r="F67">
        <v>12</v>
      </c>
      <c r="G67">
        <v>451</v>
      </c>
      <c r="H67">
        <v>215</v>
      </c>
      <c r="I67">
        <v>321</v>
      </c>
      <c r="J67">
        <v>1</v>
      </c>
      <c r="K67">
        <v>77</v>
      </c>
      <c r="L67">
        <v>0.06</v>
      </c>
    </row>
    <row r="68" spans="1:12" x14ac:dyDescent="0.25">
      <c r="A68" s="1">
        <v>42691</v>
      </c>
      <c r="B68" t="s">
        <v>9</v>
      </c>
      <c r="C68" t="s">
        <v>12</v>
      </c>
      <c r="D68">
        <v>3</v>
      </c>
      <c r="E68">
        <v>12</v>
      </c>
      <c r="F68">
        <v>15</v>
      </c>
      <c r="G68">
        <v>481</v>
      </c>
      <c r="H68">
        <v>346</v>
      </c>
      <c r="I68">
        <v>400</v>
      </c>
      <c r="J68">
        <v>1</v>
      </c>
      <c r="K68">
        <v>69</v>
      </c>
      <c r="L68">
        <v>0.05</v>
      </c>
    </row>
    <row r="69" spans="1:12" x14ac:dyDescent="0.25">
      <c r="A69" s="1">
        <v>42691</v>
      </c>
      <c r="B69" t="s">
        <v>9</v>
      </c>
      <c r="C69" t="s">
        <v>13</v>
      </c>
      <c r="D69">
        <v>0</v>
      </c>
      <c r="E69">
        <v>4</v>
      </c>
      <c r="F69">
        <v>4</v>
      </c>
      <c r="G69">
        <v>141</v>
      </c>
      <c r="H69">
        <v>81</v>
      </c>
      <c r="I69">
        <v>96</v>
      </c>
      <c r="J69">
        <v>1</v>
      </c>
      <c r="K69">
        <v>49</v>
      </c>
      <c r="L69">
        <v>0.04</v>
      </c>
    </row>
    <row r="70" spans="1:12" x14ac:dyDescent="0.25">
      <c r="A70" s="1">
        <v>42692</v>
      </c>
      <c r="B70" t="s">
        <v>9</v>
      </c>
      <c r="C70" t="s">
        <v>10</v>
      </c>
      <c r="D70">
        <v>2</v>
      </c>
      <c r="E70">
        <v>8</v>
      </c>
      <c r="F70">
        <v>10</v>
      </c>
      <c r="G70">
        <v>430</v>
      </c>
      <c r="H70">
        <v>303</v>
      </c>
      <c r="I70">
        <v>298</v>
      </c>
      <c r="J70">
        <v>1</v>
      </c>
      <c r="K70">
        <v>74</v>
      </c>
      <c r="L70">
        <v>0.05</v>
      </c>
    </row>
    <row r="71" spans="1:12" x14ac:dyDescent="0.25">
      <c r="A71" s="1">
        <v>42692</v>
      </c>
      <c r="B71" t="s">
        <v>9</v>
      </c>
      <c r="C71" t="s">
        <v>11</v>
      </c>
      <c r="D71">
        <v>3</v>
      </c>
      <c r="E71">
        <v>10</v>
      </c>
      <c r="F71">
        <v>13</v>
      </c>
      <c r="G71">
        <v>425</v>
      </c>
      <c r="H71">
        <v>328</v>
      </c>
      <c r="I71">
        <v>290</v>
      </c>
      <c r="J71">
        <v>1</v>
      </c>
      <c r="K71">
        <v>82</v>
      </c>
      <c r="L71">
        <v>0.12</v>
      </c>
    </row>
    <row r="72" spans="1:12" x14ac:dyDescent="0.25">
      <c r="A72" s="1">
        <v>42692</v>
      </c>
      <c r="B72" t="s">
        <v>9</v>
      </c>
      <c r="C72" t="s">
        <v>12</v>
      </c>
      <c r="D72">
        <v>4</v>
      </c>
      <c r="E72">
        <v>11</v>
      </c>
      <c r="F72">
        <v>15</v>
      </c>
      <c r="G72">
        <v>578</v>
      </c>
      <c r="H72">
        <v>375</v>
      </c>
      <c r="I72">
        <v>373</v>
      </c>
      <c r="J72">
        <v>1</v>
      </c>
      <c r="K72">
        <v>56</v>
      </c>
      <c r="L72">
        <v>0.08</v>
      </c>
    </row>
    <row r="73" spans="1:12" x14ac:dyDescent="0.25">
      <c r="A73" s="1">
        <v>42692</v>
      </c>
      <c r="B73" t="s">
        <v>9</v>
      </c>
      <c r="C73" t="s">
        <v>13</v>
      </c>
      <c r="D73">
        <v>1</v>
      </c>
      <c r="E73">
        <v>7</v>
      </c>
      <c r="F73">
        <v>8</v>
      </c>
      <c r="G73">
        <v>368</v>
      </c>
      <c r="H73">
        <v>252</v>
      </c>
      <c r="I73">
        <v>253</v>
      </c>
      <c r="J73">
        <v>1</v>
      </c>
      <c r="K73">
        <v>90</v>
      </c>
      <c r="L73">
        <v>0.05</v>
      </c>
    </row>
    <row r="74" spans="1:12" x14ac:dyDescent="0.25">
      <c r="A74" s="1">
        <v>42693</v>
      </c>
      <c r="B74" t="s">
        <v>18</v>
      </c>
      <c r="C74" t="s">
        <v>10</v>
      </c>
      <c r="D74">
        <v>1</v>
      </c>
      <c r="E74">
        <v>8</v>
      </c>
      <c r="F74">
        <v>9</v>
      </c>
      <c r="G74">
        <v>268</v>
      </c>
      <c r="H74">
        <v>171</v>
      </c>
      <c r="I74">
        <v>196</v>
      </c>
      <c r="J74">
        <v>2</v>
      </c>
      <c r="K74">
        <v>81</v>
      </c>
      <c r="L74">
        <v>0.11</v>
      </c>
    </row>
    <row r="75" spans="1:12" x14ac:dyDescent="0.25">
      <c r="A75" s="1">
        <v>42693</v>
      </c>
      <c r="B75" t="s">
        <v>18</v>
      </c>
      <c r="C75" t="s">
        <v>11</v>
      </c>
      <c r="D75">
        <v>3</v>
      </c>
      <c r="E75">
        <v>9</v>
      </c>
      <c r="F75">
        <v>12</v>
      </c>
      <c r="G75">
        <v>372</v>
      </c>
      <c r="H75">
        <v>183</v>
      </c>
      <c r="I75">
        <v>268</v>
      </c>
      <c r="J75">
        <v>2</v>
      </c>
      <c r="K75">
        <v>89</v>
      </c>
      <c r="L75">
        <v>0.1</v>
      </c>
    </row>
    <row r="76" spans="1:12" x14ac:dyDescent="0.25">
      <c r="A76" s="1">
        <v>42693</v>
      </c>
      <c r="B76" t="s">
        <v>18</v>
      </c>
      <c r="C76" t="s">
        <v>12</v>
      </c>
      <c r="D76">
        <v>3</v>
      </c>
      <c r="E76">
        <v>10</v>
      </c>
      <c r="F76">
        <v>13</v>
      </c>
      <c r="G76">
        <v>550</v>
      </c>
      <c r="H76">
        <v>367</v>
      </c>
      <c r="I76">
        <v>344</v>
      </c>
      <c r="J76">
        <v>1</v>
      </c>
      <c r="K76">
        <v>91</v>
      </c>
      <c r="L76">
        <v>0.13</v>
      </c>
    </row>
    <row r="77" spans="1:12" x14ac:dyDescent="0.25">
      <c r="A77" s="1">
        <v>42693</v>
      </c>
      <c r="B77" t="s">
        <v>18</v>
      </c>
      <c r="C77" t="s">
        <v>13</v>
      </c>
      <c r="D77">
        <v>0</v>
      </c>
      <c r="E77">
        <v>4</v>
      </c>
      <c r="F77">
        <v>4</v>
      </c>
      <c r="G77">
        <v>129</v>
      </c>
      <c r="H77">
        <v>86</v>
      </c>
      <c r="I77">
        <v>83</v>
      </c>
      <c r="J77">
        <v>3</v>
      </c>
      <c r="K77">
        <v>68</v>
      </c>
      <c r="L77">
        <v>0.12</v>
      </c>
    </row>
    <row r="78" spans="1:12" x14ac:dyDescent="0.25">
      <c r="A78" s="1">
        <v>42694</v>
      </c>
      <c r="B78" t="s">
        <v>18</v>
      </c>
      <c r="C78" t="s">
        <v>10</v>
      </c>
      <c r="D78">
        <v>2</v>
      </c>
      <c r="E78">
        <v>7</v>
      </c>
      <c r="F78">
        <v>9</v>
      </c>
      <c r="G78">
        <v>281</v>
      </c>
      <c r="H78">
        <v>224</v>
      </c>
      <c r="I78">
        <v>225</v>
      </c>
      <c r="J78">
        <v>1</v>
      </c>
      <c r="K78">
        <v>78</v>
      </c>
      <c r="L78">
        <v>0.04</v>
      </c>
    </row>
    <row r="79" spans="1:12" x14ac:dyDescent="0.25">
      <c r="A79" s="1">
        <v>42694</v>
      </c>
      <c r="B79" t="s">
        <v>18</v>
      </c>
      <c r="C79" t="s">
        <v>11</v>
      </c>
      <c r="D79">
        <v>3</v>
      </c>
      <c r="E79">
        <v>10</v>
      </c>
      <c r="F79">
        <v>13</v>
      </c>
      <c r="G79">
        <v>396</v>
      </c>
      <c r="H79">
        <v>305</v>
      </c>
      <c r="I79">
        <v>267</v>
      </c>
      <c r="J79">
        <v>1</v>
      </c>
      <c r="K79">
        <v>69</v>
      </c>
      <c r="L79">
        <v>0.09</v>
      </c>
    </row>
    <row r="80" spans="1:12" x14ac:dyDescent="0.25">
      <c r="A80" s="1">
        <v>42694</v>
      </c>
      <c r="B80" t="s">
        <v>18</v>
      </c>
      <c r="C80" t="s">
        <v>12</v>
      </c>
      <c r="D80">
        <v>4</v>
      </c>
      <c r="E80">
        <v>12</v>
      </c>
      <c r="F80">
        <v>16</v>
      </c>
      <c r="G80">
        <v>663</v>
      </c>
      <c r="H80">
        <v>440</v>
      </c>
      <c r="I80">
        <v>482</v>
      </c>
      <c r="J80">
        <v>1</v>
      </c>
      <c r="K80">
        <v>72</v>
      </c>
      <c r="L80">
        <v>7.0000000000000007E-2</v>
      </c>
    </row>
    <row r="81" spans="1:12" x14ac:dyDescent="0.25">
      <c r="A81" s="1">
        <v>42694</v>
      </c>
      <c r="B81" t="s">
        <v>18</v>
      </c>
      <c r="C81" t="s">
        <v>13</v>
      </c>
      <c r="D81">
        <v>1</v>
      </c>
      <c r="E81">
        <v>4</v>
      </c>
      <c r="F81">
        <v>5</v>
      </c>
      <c r="G81">
        <v>228</v>
      </c>
      <c r="H81">
        <v>192</v>
      </c>
      <c r="I81">
        <v>158</v>
      </c>
      <c r="J81">
        <v>1</v>
      </c>
      <c r="K81">
        <v>67</v>
      </c>
      <c r="L81">
        <v>0.08</v>
      </c>
    </row>
    <row r="82" spans="1:12" x14ac:dyDescent="0.25">
      <c r="A82" s="1">
        <v>42695</v>
      </c>
      <c r="B82" t="s">
        <v>9</v>
      </c>
      <c r="C82" t="s">
        <v>10</v>
      </c>
      <c r="D82">
        <v>2</v>
      </c>
      <c r="E82">
        <v>7</v>
      </c>
      <c r="F82">
        <v>9</v>
      </c>
      <c r="G82">
        <v>297</v>
      </c>
      <c r="H82">
        <v>178</v>
      </c>
      <c r="I82">
        <v>193</v>
      </c>
      <c r="J82">
        <v>1</v>
      </c>
      <c r="K82">
        <v>44</v>
      </c>
      <c r="L82">
        <v>0.05</v>
      </c>
    </row>
    <row r="83" spans="1:12" x14ac:dyDescent="0.25">
      <c r="A83" s="1">
        <v>42695</v>
      </c>
      <c r="B83" t="s">
        <v>9</v>
      </c>
      <c r="C83" t="s">
        <v>11</v>
      </c>
      <c r="D83">
        <v>2</v>
      </c>
      <c r="E83">
        <v>10</v>
      </c>
      <c r="F83">
        <v>12</v>
      </c>
      <c r="G83">
        <v>511</v>
      </c>
      <c r="H83">
        <v>372</v>
      </c>
      <c r="I83">
        <v>330</v>
      </c>
      <c r="J83">
        <v>1</v>
      </c>
      <c r="K83">
        <v>81</v>
      </c>
      <c r="L83">
        <v>0.13</v>
      </c>
    </row>
    <row r="84" spans="1:12" x14ac:dyDescent="0.25">
      <c r="A84" s="1">
        <v>42695</v>
      </c>
      <c r="B84" t="s">
        <v>9</v>
      </c>
      <c r="C84" t="s">
        <v>12</v>
      </c>
      <c r="D84">
        <v>3</v>
      </c>
      <c r="E84">
        <v>11</v>
      </c>
      <c r="F84">
        <v>14</v>
      </c>
      <c r="G84">
        <v>499</v>
      </c>
      <c r="H84">
        <v>431</v>
      </c>
      <c r="I84">
        <v>343</v>
      </c>
      <c r="J84">
        <v>1</v>
      </c>
      <c r="K84">
        <v>50</v>
      </c>
      <c r="L84">
        <v>0.09</v>
      </c>
    </row>
    <row r="85" spans="1:12" x14ac:dyDescent="0.25">
      <c r="A85" s="1">
        <v>42695</v>
      </c>
      <c r="B85" t="s">
        <v>9</v>
      </c>
      <c r="C85" t="s">
        <v>13</v>
      </c>
      <c r="D85">
        <v>0</v>
      </c>
      <c r="E85">
        <v>4</v>
      </c>
      <c r="F85">
        <v>4</v>
      </c>
      <c r="G85">
        <v>168</v>
      </c>
      <c r="H85">
        <v>122</v>
      </c>
      <c r="I85">
        <v>118</v>
      </c>
      <c r="J85">
        <v>1</v>
      </c>
      <c r="K85">
        <v>88</v>
      </c>
      <c r="L85">
        <v>7.0000000000000007E-2</v>
      </c>
    </row>
    <row r="86" spans="1:12" x14ac:dyDescent="0.25">
      <c r="A86" s="1">
        <v>42696</v>
      </c>
      <c r="B86" t="s">
        <v>9</v>
      </c>
      <c r="C86" t="s">
        <v>10</v>
      </c>
      <c r="D86">
        <v>2</v>
      </c>
      <c r="E86">
        <v>8</v>
      </c>
      <c r="F86">
        <v>10</v>
      </c>
      <c r="G86">
        <v>333</v>
      </c>
      <c r="H86">
        <v>276</v>
      </c>
      <c r="I86">
        <v>224</v>
      </c>
      <c r="J86">
        <v>1</v>
      </c>
      <c r="K86">
        <v>64</v>
      </c>
      <c r="L86">
        <v>0.08</v>
      </c>
    </row>
    <row r="87" spans="1:12" x14ac:dyDescent="0.25">
      <c r="A87" s="1">
        <v>42696</v>
      </c>
      <c r="B87" t="s">
        <v>9</v>
      </c>
      <c r="C87" t="s">
        <v>11</v>
      </c>
      <c r="D87">
        <v>3</v>
      </c>
      <c r="E87">
        <v>9</v>
      </c>
      <c r="F87">
        <v>12</v>
      </c>
      <c r="G87">
        <v>380</v>
      </c>
      <c r="H87">
        <v>244</v>
      </c>
      <c r="I87">
        <v>284</v>
      </c>
      <c r="J87">
        <v>1</v>
      </c>
      <c r="K87">
        <v>81</v>
      </c>
      <c r="L87">
        <v>0.08</v>
      </c>
    </row>
    <row r="88" spans="1:12" x14ac:dyDescent="0.25">
      <c r="A88" s="1">
        <v>42696</v>
      </c>
      <c r="B88" t="s">
        <v>9</v>
      </c>
      <c r="C88" t="s">
        <v>12</v>
      </c>
      <c r="D88">
        <v>3</v>
      </c>
      <c r="E88">
        <v>11</v>
      </c>
      <c r="F88">
        <v>14</v>
      </c>
      <c r="G88">
        <v>497</v>
      </c>
      <c r="H88">
        <v>332</v>
      </c>
      <c r="I88">
        <v>312</v>
      </c>
      <c r="J88">
        <v>0</v>
      </c>
      <c r="K88">
        <v>92</v>
      </c>
      <c r="L88">
        <v>0.2</v>
      </c>
    </row>
    <row r="89" spans="1:12" x14ac:dyDescent="0.25">
      <c r="A89" s="1">
        <v>42696</v>
      </c>
      <c r="B89" t="s">
        <v>9</v>
      </c>
      <c r="C89" t="s">
        <v>13</v>
      </c>
      <c r="D89">
        <v>1</v>
      </c>
      <c r="E89">
        <v>4</v>
      </c>
      <c r="F89">
        <v>5</v>
      </c>
      <c r="G89">
        <v>174</v>
      </c>
      <c r="H89">
        <v>128</v>
      </c>
      <c r="I89">
        <v>112</v>
      </c>
      <c r="J89">
        <v>3</v>
      </c>
      <c r="K89">
        <v>67</v>
      </c>
      <c r="L89">
        <v>0.12</v>
      </c>
    </row>
    <row r="90" spans="1:12" x14ac:dyDescent="0.25">
      <c r="A90" s="1">
        <v>42697</v>
      </c>
      <c r="B90" t="s">
        <v>9</v>
      </c>
      <c r="C90" t="s">
        <v>10</v>
      </c>
      <c r="D90">
        <v>2</v>
      </c>
      <c r="E90">
        <v>7</v>
      </c>
      <c r="F90">
        <v>9</v>
      </c>
      <c r="G90">
        <v>429</v>
      </c>
      <c r="H90">
        <v>312</v>
      </c>
      <c r="I90">
        <v>278</v>
      </c>
      <c r="J90">
        <v>1</v>
      </c>
      <c r="K90">
        <v>83</v>
      </c>
      <c r="L90">
        <v>0.1</v>
      </c>
    </row>
    <row r="91" spans="1:12" x14ac:dyDescent="0.25">
      <c r="A91" s="1">
        <v>42697</v>
      </c>
      <c r="B91" t="s">
        <v>9</v>
      </c>
      <c r="C91" t="s">
        <v>11</v>
      </c>
      <c r="D91">
        <v>3</v>
      </c>
      <c r="E91">
        <v>10</v>
      </c>
      <c r="F91">
        <v>13</v>
      </c>
      <c r="G91">
        <v>417</v>
      </c>
      <c r="H91">
        <v>281</v>
      </c>
      <c r="I91">
        <v>320</v>
      </c>
      <c r="J91">
        <v>0</v>
      </c>
      <c r="K91">
        <v>103</v>
      </c>
      <c r="L91">
        <v>0.1</v>
      </c>
    </row>
    <row r="92" spans="1:12" x14ac:dyDescent="0.25">
      <c r="A92" s="1">
        <v>42697</v>
      </c>
      <c r="B92" t="s">
        <v>9</v>
      </c>
      <c r="C92" t="s">
        <v>12</v>
      </c>
      <c r="D92">
        <v>3</v>
      </c>
      <c r="E92">
        <v>11</v>
      </c>
      <c r="F92">
        <v>14</v>
      </c>
      <c r="G92">
        <v>699</v>
      </c>
      <c r="H92">
        <v>456</v>
      </c>
      <c r="I92">
        <v>539</v>
      </c>
      <c r="J92">
        <v>1</v>
      </c>
      <c r="K92">
        <v>57</v>
      </c>
      <c r="L92">
        <v>7.0000000000000007E-2</v>
      </c>
    </row>
    <row r="93" spans="1:12" x14ac:dyDescent="0.25">
      <c r="A93" s="1">
        <v>42697</v>
      </c>
      <c r="B93" t="s">
        <v>9</v>
      </c>
      <c r="C93" t="s">
        <v>13</v>
      </c>
      <c r="D93">
        <v>0</v>
      </c>
      <c r="E93">
        <v>4</v>
      </c>
      <c r="F93">
        <v>4</v>
      </c>
      <c r="G93">
        <v>172</v>
      </c>
      <c r="H93">
        <v>123</v>
      </c>
      <c r="I93">
        <v>113</v>
      </c>
      <c r="J93">
        <v>2</v>
      </c>
      <c r="K93">
        <v>77</v>
      </c>
      <c r="L93">
        <v>0.1</v>
      </c>
    </row>
    <row r="94" spans="1:12" x14ac:dyDescent="0.25">
      <c r="A94" s="1">
        <v>42698</v>
      </c>
      <c r="B94" t="s">
        <v>14</v>
      </c>
      <c r="C94" t="s">
        <v>10</v>
      </c>
      <c r="D94">
        <v>2</v>
      </c>
      <c r="E94">
        <v>7</v>
      </c>
      <c r="F94">
        <v>9</v>
      </c>
      <c r="G94">
        <v>294</v>
      </c>
      <c r="H94">
        <v>228</v>
      </c>
      <c r="I94">
        <v>225</v>
      </c>
      <c r="J94">
        <v>1</v>
      </c>
      <c r="K94">
        <v>62</v>
      </c>
      <c r="L94">
        <v>0.06</v>
      </c>
    </row>
    <row r="95" spans="1:12" x14ac:dyDescent="0.25">
      <c r="A95" s="1">
        <v>42698</v>
      </c>
      <c r="B95" t="s">
        <v>14</v>
      </c>
      <c r="C95" t="s">
        <v>11</v>
      </c>
      <c r="D95">
        <v>3</v>
      </c>
      <c r="E95">
        <v>9</v>
      </c>
      <c r="F95">
        <v>12</v>
      </c>
      <c r="G95">
        <v>401</v>
      </c>
      <c r="H95">
        <v>346</v>
      </c>
      <c r="I95">
        <v>283</v>
      </c>
      <c r="J95">
        <v>2</v>
      </c>
      <c r="K95">
        <v>73</v>
      </c>
      <c r="L95">
        <v>7.0000000000000007E-2</v>
      </c>
    </row>
    <row r="96" spans="1:12" x14ac:dyDescent="0.25">
      <c r="A96" s="1">
        <v>42698</v>
      </c>
      <c r="B96" t="s">
        <v>14</v>
      </c>
      <c r="C96" t="s">
        <v>12</v>
      </c>
      <c r="D96">
        <v>3</v>
      </c>
      <c r="E96">
        <v>10</v>
      </c>
      <c r="F96">
        <v>13</v>
      </c>
      <c r="G96">
        <v>669</v>
      </c>
      <c r="H96">
        <v>383</v>
      </c>
      <c r="I96">
        <v>470</v>
      </c>
      <c r="J96">
        <v>2</v>
      </c>
      <c r="K96">
        <v>81</v>
      </c>
      <c r="L96">
        <v>0.06</v>
      </c>
    </row>
    <row r="97" spans="1:12" x14ac:dyDescent="0.25">
      <c r="A97" s="1">
        <v>42698</v>
      </c>
      <c r="B97" t="s">
        <v>14</v>
      </c>
      <c r="C97" t="s">
        <v>13</v>
      </c>
      <c r="D97">
        <v>1</v>
      </c>
      <c r="E97">
        <v>4</v>
      </c>
      <c r="F97">
        <v>5</v>
      </c>
      <c r="G97">
        <v>189</v>
      </c>
      <c r="H97">
        <v>123</v>
      </c>
      <c r="I97">
        <v>140</v>
      </c>
      <c r="J97">
        <v>1</v>
      </c>
      <c r="K97">
        <v>78</v>
      </c>
      <c r="L97">
        <v>0.1</v>
      </c>
    </row>
    <row r="98" spans="1:12" x14ac:dyDescent="0.25">
      <c r="A98" s="1">
        <v>42699</v>
      </c>
      <c r="B98" t="s">
        <v>14</v>
      </c>
      <c r="C98" t="s">
        <v>10</v>
      </c>
      <c r="D98">
        <v>2</v>
      </c>
      <c r="E98">
        <v>7</v>
      </c>
      <c r="F98">
        <v>9</v>
      </c>
      <c r="G98">
        <v>269</v>
      </c>
      <c r="H98">
        <v>241</v>
      </c>
      <c r="I98">
        <v>199</v>
      </c>
      <c r="J98">
        <v>2</v>
      </c>
      <c r="K98">
        <v>82</v>
      </c>
      <c r="L98">
        <v>0.1</v>
      </c>
    </row>
    <row r="99" spans="1:12" x14ac:dyDescent="0.25">
      <c r="A99" s="1">
        <v>42699</v>
      </c>
      <c r="B99" t="s">
        <v>14</v>
      </c>
      <c r="C99" t="s">
        <v>11</v>
      </c>
      <c r="D99">
        <v>3</v>
      </c>
      <c r="E99">
        <v>10</v>
      </c>
      <c r="F99">
        <v>13</v>
      </c>
      <c r="G99">
        <v>541</v>
      </c>
      <c r="H99">
        <v>345</v>
      </c>
      <c r="I99">
        <v>380</v>
      </c>
      <c r="J99">
        <v>1</v>
      </c>
      <c r="K99">
        <v>68</v>
      </c>
      <c r="L99">
        <v>0.15</v>
      </c>
    </row>
    <row r="100" spans="1:12" x14ac:dyDescent="0.25">
      <c r="A100" s="1">
        <v>42699</v>
      </c>
      <c r="B100" t="s">
        <v>14</v>
      </c>
      <c r="C100" t="s">
        <v>12</v>
      </c>
      <c r="D100">
        <v>4</v>
      </c>
      <c r="E100">
        <v>11</v>
      </c>
      <c r="F100">
        <v>15</v>
      </c>
      <c r="G100">
        <v>374</v>
      </c>
      <c r="H100">
        <v>274</v>
      </c>
      <c r="I100">
        <v>254</v>
      </c>
      <c r="J100">
        <v>1</v>
      </c>
      <c r="K100">
        <v>88</v>
      </c>
      <c r="L100">
        <v>0.09</v>
      </c>
    </row>
    <row r="101" spans="1:12" x14ac:dyDescent="0.25">
      <c r="A101" s="1">
        <v>42699</v>
      </c>
      <c r="B101" t="s">
        <v>14</v>
      </c>
      <c r="C101" t="s">
        <v>13</v>
      </c>
      <c r="D101">
        <v>1</v>
      </c>
      <c r="E101">
        <v>7</v>
      </c>
      <c r="F101">
        <v>8</v>
      </c>
      <c r="G101">
        <v>320</v>
      </c>
      <c r="H101">
        <v>235</v>
      </c>
      <c r="I101">
        <v>185</v>
      </c>
      <c r="J101">
        <v>1</v>
      </c>
      <c r="K101">
        <v>102</v>
      </c>
      <c r="L101">
        <v>0.21</v>
      </c>
    </row>
    <row r="102" spans="1:12" x14ac:dyDescent="0.25">
      <c r="A102" s="1">
        <v>42700</v>
      </c>
      <c r="B102" t="s">
        <v>18</v>
      </c>
      <c r="C102" t="s">
        <v>10</v>
      </c>
      <c r="D102">
        <v>2</v>
      </c>
      <c r="E102">
        <v>8</v>
      </c>
      <c r="F102">
        <v>10</v>
      </c>
      <c r="G102">
        <v>278</v>
      </c>
      <c r="H102">
        <v>180</v>
      </c>
      <c r="I102">
        <v>194</v>
      </c>
      <c r="J102">
        <v>2</v>
      </c>
      <c r="K102">
        <v>62</v>
      </c>
      <c r="L102">
        <v>7.0000000000000007E-2</v>
      </c>
    </row>
    <row r="103" spans="1:12" x14ac:dyDescent="0.25">
      <c r="A103" s="1">
        <v>42700</v>
      </c>
      <c r="B103" t="s">
        <v>18</v>
      </c>
      <c r="C103" t="s">
        <v>11</v>
      </c>
      <c r="D103">
        <v>3</v>
      </c>
      <c r="E103">
        <v>10</v>
      </c>
      <c r="F103">
        <v>13</v>
      </c>
      <c r="G103">
        <v>398</v>
      </c>
      <c r="H103">
        <v>222</v>
      </c>
      <c r="I103">
        <v>284</v>
      </c>
      <c r="J103">
        <v>1</v>
      </c>
      <c r="K103">
        <v>84</v>
      </c>
      <c r="L103">
        <v>0.12</v>
      </c>
    </row>
    <row r="104" spans="1:12" x14ac:dyDescent="0.25">
      <c r="A104" s="1">
        <v>42700</v>
      </c>
      <c r="B104" t="s">
        <v>18</v>
      </c>
      <c r="C104" t="s">
        <v>12</v>
      </c>
      <c r="D104">
        <v>3</v>
      </c>
      <c r="E104">
        <v>11</v>
      </c>
      <c r="F104">
        <v>14</v>
      </c>
      <c r="G104">
        <v>487</v>
      </c>
      <c r="H104">
        <v>352</v>
      </c>
      <c r="I104">
        <v>353</v>
      </c>
      <c r="J104">
        <v>2</v>
      </c>
      <c r="K104">
        <v>60</v>
      </c>
      <c r="L104">
        <v>0.06</v>
      </c>
    </row>
    <row r="105" spans="1:12" x14ac:dyDescent="0.25">
      <c r="A105" s="1">
        <v>42700</v>
      </c>
      <c r="B105" t="s">
        <v>18</v>
      </c>
      <c r="C105" t="s">
        <v>13</v>
      </c>
      <c r="D105">
        <v>1</v>
      </c>
      <c r="E105">
        <v>4</v>
      </c>
      <c r="F105">
        <v>5</v>
      </c>
      <c r="G105">
        <v>239</v>
      </c>
      <c r="H105">
        <v>183</v>
      </c>
      <c r="I105">
        <v>158</v>
      </c>
      <c r="J105">
        <v>1</v>
      </c>
      <c r="K105">
        <v>92</v>
      </c>
      <c r="L105">
        <v>0.14000000000000001</v>
      </c>
    </row>
    <row r="106" spans="1:12" x14ac:dyDescent="0.25">
      <c r="A106" s="1">
        <v>42701</v>
      </c>
      <c r="B106" t="s">
        <v>18</v>
      </c>
      <c r="C106" t="s">
        <v>10</v>
      </c>
      <c r="D106">
        <v>2</v>
      </c>
      <c r="E106">
        <v>7</v>
      </c>
      <c r="F106">
        <v>9</v>
      </c>
      <c r="G106">
        <v>317</v>
      </c>
      <c r="H106">
        <v>169</v>
      </c>
      <c r="I106">
        <v>250</v>
      </c>
      <c r="J106">
        <v>1</v>
      </c>
      <c r="K106">
        <v>73</v>
      </c>
      <c r="L106">
        <v>0.04</v>
      </c>
    </row>
    <row r="107" spans="1:12" x14ac:dyDescent="0.25">
      <c r="A107" s="1">
        <v>42701</v>
      </c>
      <c r="B107" t="s">
        <v>18</v>
      </c>
      <c r="C107" t="s">
        <v>11</v>
      </c>
      <c r="D107">
        <v>3</v>
      </c>
      <c r="E107">
        <v>10</v>
      </c>
      <c r="F107">
        <v>13</v>
      </c>
      <c r="G107">
        <v>284</v>
      </c>
      <c r="H107">
        <v>284</v>
      </c>
      <c r="I107">
        <v>198</v>
      </c>
      <c r="J107">
        <v>1</v>
      </c>
      <c r="K107">
        <v>85</v>
      </c>
      <c r="L107">
        <v>0.08</v>
      </c>
    </row>
    <row r="108" spans="1:12" x14ac:dyDescent="0.25">
      <c r="A108" s="1">
        <v>42701</v>
      </c>
      <c r="B108" t="s">
        <v>18</v>
      </c>
      <c r="C108" t="s">
        <v>12</v>
      </c>
      <c r="D108">
        <v>4</v>
      </c>
      <c r="E108">
        <v>11</v>
      </c>
      <c r="F108">
        <v>15</v>
      </c>
      <c r="G108">
        <v>557</v>
      </c>
      <c r="H108">
        <v>467</v>
      </c>
      <c r="I108">
        <v>387</v>
      </c>
      <c r="J108">
        <v>1</v>
      </c>
      <c r="K108">
        <v>58</v>
      </c>
      <c r="L108">
        <v>0.09</v>
      </c>
    </row>
    <row r="109" spans="1:12" x14ac:dyDescent="0.25">
      <c r="A109" s="1">
        <v>42701</v>
      </c>
      <c r="B109" t="s">
        <v>18</v>
      </c>
      <c r="C109" t="s">
        <v>13</v>
      </c>
      <c r="D109">
        <v>1</v>
      </c>
      <c r="E109">
        <v>4</v>
      </c>
      <c r="F109">
        <v>5</v>
      </c>
      <c r="G109">
        <v>232</v>
      </c>
      <c r="H109">
        <v>147</v>
      </c>
      <c r="I109">
        <v>197</v>
      </c>
      <c r="J109">
        <v>1</v>
      </c>
      <c r="K109">
        <v>90</v>
      </c>
      <c r="L109">
        <v>0.04</v>
      </c>
    </row>
    <row r="110" spans="1:12" x14ac:dyDescent="0.25">
      <c r="A110" s="1">
        <v>42702</v>
      </c>
      <c r="B110" t="s">
        <v>9</v>
      </c>
      <c r="C110" t="s">
        <v>10</v>
      </c>
      <c r="D110">
        <v>1</v>
      </c>
      <c r="E110">
        <v>8</v>
      </c>
      <c r="F110">
        <v>9</v>
      </c>
      <c r="G110">
        <v>321</v>
      </c>
      <c r="H110">
        <v>279</v>
      </c>
      <c r="I110">
        <v>239</v>
      </c>
      <c r="J110">
        <v>1</v>
      </c>
      <c r="K110">
        <v>76</v>
      </c>
      <c r="L110">
        <v>0.09</v>
      </c>
    </row>
    <row r="111" spans="1:12" x14ac:dyDescent="0.25">
      <c r="A111" s="1">
        <v>42702</v>
      </c>
      <c r="B111" t="s">
        <v>9</v>
      </c>
      <c r="C111" t="s">
        <v>11</v>
      </c>
      <c r="D111">
        <v>3</v>
      </c>
      <c r="E111">
        <v>9</v>
      </c>
      <c r="F111">
        <v>12</v>
      </c>
      <c r="G111">
        <v>428</v>
      </c>
      <c r="H111">
        <v>207</v>
      </c>
      <c r="I111">
        <v>277</v>
      </c>
      <c r="J111">
        <v>1</v>
      </c>
      <c r="K111">
        <v>78</v>
      </c>
      <c r="L111">
        <v>0.08</v>
      </c>
    </row>
    <row r="112" spans="1:12" x14ac:dyDescent="0.25">
      <c r="A112" s="1">
        <v>42702</v>
      </c>
      <c r="B112" t="s">
        <v>9</v>
      </c>
      <c r="C112" t="s">
        <v>12</v>
      </c>
      <c r="D112">
        <v>3</v>
      </c>
      <c r="E112">
        <v>12</v>
      </c>
      <c r="F112">
        <v>15</v>
      </c>
      <c r="G112">
        <v>580</v>
      </c>
      <c r="H112">
        <v>407</v>
      </c>
      <c r="I112">
        <v>435</v>
      </c>
      <c r="J112">
        <v>1</v>
      </c>
      <c r="K112">
        <v>96</v>
      </c>
      <c r="L112">
        <v>7.0000000000000007E-2</v>
      </c>
    </row>
    <row r="113" spans="1:12" x14ac:dyDescent="0.25">
      <c r="A113" s="1">
        <v>42702</v>
      </c>
      <c r="B113" t="s">
        <v>9</v>
      </c>
      <c r="C113" t="s">
        <v>13</v>
      </c>
      <c r="D113">
        <v>0</v>
      </c>
      <c r="E113">
        <v>4</v>
      </c>
      <c r="F113">
        <v>4</v>
      </c>
      <c r="G113">
        <v>130</v>
      </c>
      <c r="H113">
        <v>101</v>
      </c>
      <c r="I113">
        <v>97</v>
      </c>
      <c r="J113">
        <v>1</v>
      </c>
      <c r="K113">
        <v>94</v>
      </c>
      <c r="L113">
        <v>0.1</v>
      </c>
    </row>
    <row r="114" spans="1:12" x14ac:dyDescent="0.25">
      <c r="A114" s="1">
        <v>42703</v>
      </c>
      <c r="B114" t="s">
        <v>9</v>
      </c>
      <c r="C114" t="s">
        <v>10</v>
      </c>
      <c r="D114">
        <v>2</v>
      </c>
      <c r="E114">
        <v>7</v>
      </c>
      <c r="F114">
        <v>9</v>
      </c>
      <c r="G114">
        <v>232</v>
      </c>
      <c r="H114">
        <v>122</v>
      </c>
      <c r="I114">
        <v>149</v>
      </c>
      <c r="J114">
        <v>2</v>
      </c>
      <c r="K114">
        <v>93</v>
      </c>
      <c r="L114">
        <v>0.16</v>
      </c>
    </row>
    <row r="115" spans="1:12" x14ac:dyDescent="0.25">
      <c r="A115" s="1">
        <v>42703</v>
      </c>
      <c r="B115" t="s">
        <v>9</v>
      </c>
      <c r="C115" t="s">
        <v>11</v>
      </c>
      <c r="D115">
        <v>3</v>
      </c>
      <c r="E115">
        <v>10</v>
      </c>
      <c r="F115">
        <v>13</v>
      </c>
      <c r="G115">
        <v>525</v>
      </c>
      <c r="H115">
        <v>419</v>
      </c>
      <c r="I115">
        <v>352</v>
      </c>
      <c r="J115">
        <v>1</v>
      </c>
      <c r="K115">
        <v>110</v>
      </c>
      <c r="L115">
        <v>0.17</v>
      </c>
    </row>
    <row r="116" spans="1:12" x14ac:dyDescent="0.25">
      <c r="A116" s="1">
        <v>42703</v>
      </c>
      <c r="B116" t="s">
        <v>9</v>
      </c>
      <c r="C116" t="s">
        <v>12</v>
      </c>
      <c r="D116">
        <v>3</v>
      </c>
      <c r="E116">
        <v>10</v>
      </c>
      <c r="F116">
        <v>13</v>
      </c>
      <c r="G116">
        <v>632</v>
      </c>
      <c r="H116">
        <v>399</v>
      </c>
      <c r="I116">
        <v>444</v>
      </c>
      <c r="J116">
        <v>1</v>
      </c>
      <c r="K116">
        <v>113</v>
      </c>
      <c r="L116">
        <v>0.19</v>
      </c>
    </row>
    <row r="117" spans="1:12" x14ac:dyDescent="0.25">
      <c r="A117" s="1">
        <v>42703</v>
      </c>
      <c r="B117" t="s">
        <v>9</v>
      </c>
      <c r="C117" t="s">
        <v>13</v>
      </c>
      <c r="D117">
        <v>1</v>
      </c>
      <c r="E117">
        <v>4</v>
      </c>
      <c r="F117">
        <v>5</v>
      </c>
      <c r="G117">
        <v>231</v>
      </c>
      <c r="H117">
        <v>137</v>
      </c>
      <c r="I117">
        <v>161</v>
      </c>
      <c r="J117">
        <v>2</v>
      </c>
      <c r="K117">
        <v>52</v>
      </c>
      <c r="L117">
        <v>0.08</v>
      </c>
    </row>
    <row r="118" spans="1:12" x14ac:dyDescent="0.25">
      <c r="A118" s="1">
        <v>42704</v>
      </c>
      <c r="B118" t="s">
        <v>9</v>
      </c>
      <c r="C118" t="s">
        <v>10</v>
      </c>
      <c r="D118">
        <v>2</v>
      </c>
      <c r="E118">
        <v>8</v>
      </c>
      <c r="F118">
        <v>10</v>
      </c>
      <c r="G118">
        <v>380</v>
      </c>
      <c r="H118">
        <v>218</v>
      </c>
      <c r="I118">
        <v>280</v>
      </c>
      <c r="J118">
        <v>2</v>
      </c>
      <c r="K118">
        <v>79</v>
      </c>
      <c r="L118">
        <v>0.05</v>
      </c>
    </row>
    <row r="119" spans="1:12" x14ac:dyDescent="0.25">
      <c r="A119" s="1">
        <v>42704</v>
      </c>
      <c r="B119" t="s">
        <v>9</v>
      </c>
      <c r="C119" t="s">
        <v>11</v>
      </c>
      <c r="D119">
        <v>3</v>
      </c>
      <c r="E119">
        <v>10</v>
      </c>
      <c r="F119">
        <v>13</v>
      </c>
      <c r="G119">
        <v>461</v>
      </c>
      <c r="H119">
        <v>391</v>
      </c>
      <c r="I119">
        <v>375</v>
      </c>
      <c r="J119">
        <v>0</v>
      </c>
      <c r="K119">
        <v>79</v>
      </c>
      <c r="L119">
        <v>0.08</v>
      </c>
    </row>
    <row r="120" spans="1:12" x14ac:dyDescent="0.25">
      <c r="A120" s="1">
        <v>42704</v>
      </c>
      <c r="B120" t="s">
        <v>9</v>
      </c>
      <c r="C120" t="s">
        <v>12</v>
      </c>
      <c r="D120">
        <v>3</v>
      </c>
      <c r="E120">
        <v>12</v>
      </c>
      <c r="F120">
        <v>15</v>
      </c>
      <c r="G120">
        <v>403</v>
      </c>
      <c r="H120">
        <v>221</v>
      </c>
      <c r="I120">
        <v>243</v>
      </c>
      <c r="J120">
        <v>2</v>
      </c>
      <c r="K120">
        <v>87</v>
      </c>
      <c r="L120">
        <v>0.17</v>
      </c>
    </row>
    <row r="121" spans="1:12" x14ac:dyDescent="0.25">
      <c r="A121" s="1">
        <v>42704</v>
      </c>
      <c r="B121" t="s">
        <v>9</v>
      </c>
      <c r="C121" t="s">
        <v>13</v>
      </c>
      <c r="D121">
        <v>1</v>
      </c>
      <c r="E121">
        <v>4</v>
      </c>
      <c r="F121">
        <v>5</v>
      </c>
      <c r="G121">
        <v>193</v>
      </c>
      <c r="H121">
        <v>115</v>
      </c>
      <c r="I121">
        <v>125</v>
      </c>
      <c r="J121">
        <v>0</v>
      </c>
      <c r="K121">
        <v>89</v>
      </c>
      <c r="L121">
        <v>0.18</v>
      </c>
    </row>
    <row r="122" spans="1:12" x14ac:dyDescent="0.25">
      <c r="A122"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15998-F04E-44E6-B2B3-3399DCC93C3A}">
  <dimension ref="A1:P55"/>
  <sheetViews>
    <sheetView topLeftCell="A31" workbookViewId="0">
      <selection activeCell="B36" sqref="B36"/>
    </sheetView>
  </sheetViews>
  <sheetFormatPr defaultRowHeight="15" x14ac:dyDescent="0.25"/>
  <cols>
    <col min="1" max="1" width="13.140625" bestFit="1" customWidth="1"/>
    <col min="2" max="2" width="23.7109375" bestFit="1" customWidth="1"/>
    <col min="3" max="3" width="22.42578125" bestFit="1" customWidth="1"/>
    <col min="4" max="5" width="6" bestFit="1" customWidth="1"/>
    <col min="6" max="6" width="13.140625" bestFit="1" customWidth="1"/>
    <col min="7" max="7" width="27" bestFit="1" customWidth="1"/>
    <col min="8" max="8" width="22" bestFit="1" customWidth="1"/>
    <col min="9" max="9" width="9.42578125" customWidth="1"/>
    <col min="10" max="10" width="18.5703125" customWidth="1"/>
    <col min="11" max="11" width="9" bestFit="1" customWidth="1"/>
    <col min="12" max="13" width="12" bestFit="1" customWidth="1"/>
    <col min="14" max="14" width="16.7109375" bestFit="1" customWidth="1"/>
    <col min="15" max="15" width="18.7109375" bestFit="1" customWidth="1"/>
    <col min="16" max="16" width="28.42578125" bestFit="1" customWidth="1"/>
    <col min="17" max="17" width="5" bestFit="1" customWidth="1"/>
    <col min="18" max="18" width="6" bestFit="1" customWidth="1"/>
    <col min="19" max="21" width="5" bestFit="1" customWidth="1"/>
    <col min="22" max="22" width="25.28515625" bestFit="1" customWidth="1"/>
    <col min="23" max="23" width="3" bestFit="1" customWidth="1"/>
    <col min="24" max="24" width="2" bestFit="1" customWidth="1"/>
    <col min="25" max="31" width="3" bestFit="1" customWidth="1"/>
    <col min="32" max="32" width="26.28515625" bestFit="1" customWidth="1"/>
    <col min="33" max="33" width="16.7109375" bestFit="1" customWidth="1"/>
    <col min="34" max="34" width="30.42578125" bestFit="1" customWidth="1"/>
    <col min="35" max="35" width="6.28515625" bestFit="1" customWidth="1"/>
    <col min="36" max="36" width="4" bestFit="1" customWidth="1"/>
    <col min="37" max="38" width="5" bestFit="1" customWidth="1"/>
    <col min="39" max="39" width="4" bestFit="1" customWidth="1"/>
    <col min="40" max="40" width="5" bestFit="1" customWidth="1"/>
    <col min="41" max="41" width="6.28515625" bestFit="1" customWidth="1"/>
    <col min="42" max="45" width="5" bestFit="1" customWidth="1"/>
    <col min="46" max="46" width="4" bestFit="1" customWidth="1"/>
    <col min="47" max="47" width="6.28515625" bestFit="1" customWidth="1"/>
    <col min="48" max="49" width="5" bestFit="1" customWidth="1"/>
    <col min="50" max="50" width="4" bestFit="1" customWidth="1"/>
    <col min="51" max="51" width="6.28515625" bestFit="1" customWidth="1"/>
    <col min="52" max="52" width="26.28515625" bestFit="1" customWidth="1"/>
    <col min="53" max="53" width="16.7109375" bestFit="1" customWidth="1"/>
  </cols>
  <sheetData>
    <row r="1" spans="1:16" x14ac:dyDescent="0.25">
      <c r="B1" s="2" t="s">
        <v>23</v>
      </c>
    </row>
    <row r="2" spans="1:16" x14ac:dyDescent="0.25">
      <c r="B2" t="s">
        <v>21</v>
      </c>
      <c r="F2" t="s">
        <v>22</v>
      </c>
      <c r="J2" t="s">
        <v>26</v>
      </c>
      <c r="N2" t="s">
        <v>24</v>
      </c>
      <c r="O2" t="s">
        <v>25</v>
      </c>
      <c r="P2" t="s">
        <v>27</v>
      </c>
    </row>
    <row r="3" spans="1:16" x14ac:dyDescent="0.25">
      <c r="A3" s="2" t="s">
        <v>19</v>
      </c>
      <c r="B3" s="6" t="s">
        <v>10</v>
      </c>
      <c r="C3" s="6" t="s">
        <v>13</v>
      </c>
      <c r="D3" s="6" t="s">
        <v>11</v>
      </c>
      <c r="E3" s="6" t="s">
        <v>12</v>
      </c>
      <c r="F3" s="6" t="s">
        <v>10</v>
      </c>
      <c r="G3" s="6" t="s">
        <v>13</v>
      </c>
      <c r="H3" s="6" t="s">
        <v>11</v>
      </c>
      <c r="I3" s="6" t="s">
        <v>12</v>
      </c>
      <c r="J3" s="6" t="s">
        <v>10</v>
      </c>
      <c r="K3" s="6" t="s">
        <v>13</v>
      </c>
      <c r="L3" s="6" t="s">
        <v>11</v>
      </c>
      <c r="M3" s="6" t="s">
        <v>12</v>
      </c>
    </row>
    <row r="4" spans="1:16" x14ac:dyDescent="0.25">
      <c r="A4" s="3">
        <v>42675</v>
      </c>
      <c r="B4" s="33">
        <v>405</v>
      </c>
      <c r="C4" s="33">
        <v>219</v>
      </c>
      <c r="D4" s="33">
        <v>389</v>
      </c>
      <c r="E4" s="33">
        <v>358</v>
      </c>
      <c r="F4" s="33">
        <v>341</v>
      </c>
      <c r="G4" s="33">
        <v>162</v>
      </c>
      <c r="H4" s="33">
        <v>251</v>
      </c>
      <c r="I4" s="33">
        <v>255</v>
      </c>
      <c r="J4" s="33">
        <v>0.03</v>
      </c>
      <c r="K4" s="33">
        <v>0.08</v>
      </c>
      <c r="L4" s="33">
        <v>0.12</v>
      </c>
      <c r="M4" s="33">
        <v>0.14000000000000001</v>
      </c>
      <c r="N4" s="4">
        <v>1371</v>
      </c>
      <c r="O4" s="4">
        <v>1009</v>
      </c>
      <c r="P4" s="4">
        <v>9.2499999999999999E-2</v>
      </c>
    </row>
    <row r="5" spans="1:16" x14ac:dyDescent="0.25">
      <c r="A5" s="3">
        <v>42676</v>
      </c>
      <c r="B5" s="33">
        <v>264</v>
      </c>
      <c r="C5" s="33">
        <v>178</v>
      </c>
      <c r="D5" s="33">
        <v>539</v>
      </c>
      <c r="E5" s="33">
        <v>469</v>
      </c>
      <c r="F5" s="33">
        <v>189</v>
      </c>
      <c r="G5" s="33">
        <v>136</v>
      </c>
      <c r="H5" s="33">
        <v>381</v>
      </c>
      <c r="I5" s="33">
        <v>307</v>
      </c>
      <c r="J5" s="33">
        <v>0.09</v>
      </c>
      <c r="K5" s="33">
        <v>0.04</v>
      </c>
      <c r="L5" s="33">
        <v>0.08</v>
      </c>
      <c r="M5" s="33">
        <v>0.16</v>
      </c>
      <c r="N5" s="4">
        <v>1450</v>
      </c>
      <c r="O5" s="4">
        <v>1013</v>
      </c>
      <c r="P5" s="4">
        <v>9.2499999999999999E-2</v>
      </c>
    </row>
    <row r="6" spans="1:16" x14ac:dyDescent="0.25">
      <c r="A6" s="3">
        <v>42677</v>
      </c>
      <c r="B6" s="33">
        <v>416</v>
      </c>
      <c r="C6" s="33">
        <v>223</v>
      </c>
      <c r="D6" s="33">
        <v>407</v>
      </c>
      <c r="E6" s="33">
        <v>290</v>
      </c>
      <c r="F6" s="33">
        <v>274</v>
      </c>
      <c r="G6" s="33">
        <v>130</v>
      </c>
      <c r="H6" s="33">
        <v>266</v>
      </c>
      <c r="I6" s="33">
        <v>178</v>
      </c>
      <c r="J6" s="33">
        <v>0.12</v>
      </c>
      <c r="K6" s="33">
        <v>0.13</v>
      </c>
      <c r="L6" s="33">
        <v>0.1</v>
      </c>
      <c r="M6" s="33">
        <v>0.16</v>
      </c>
      <c r="N6" s="4">
        <v>1336</v>
      </c>
      <c r="O6" s="4">
        <v>848</v>
      </c>
      <c r="P6" s="4">
        <v>0.1275</v>
      </c>
    </row>
    <row r="7" spans="1:16" x14ac:dyDescent="0.25">
      <c r="A7" s="3">
        <v>42678</v>
      </c>
      <c r="B7" s="33">
        <v>376</v>
      </c>
      <c r="C7" s="33">
        <v>225</v>
      </c>
      <c r="D7" s="33">
        <v>392</v>
      </c>
      <c r="E7" s="33">
        <v>623</v>
      </c>
      <c r="F7" s="33">
        <v>265</v>
      </c>
      <c r="G7" s="33">
        <v>149</v>
      </c>
      <c r="H7" s="33">
        <v>283</v>
      </c>
      <c r="I7" s="33">
        <v>427</v>
      </c>
      <c r="J7" s="33">
        <v>0.1</v>
      </c>
      <c r="K7" s="33">
        <v>0.11</v>
      </c>
      <c r="L7" s="33">
        <v>0.06</v>
      </c>
      <c r="M7" s="33">
        <v>0.05</v>
      </c>
      <c r="N7" s="4">
        <v>1616</v>
      </c>
      <c r="O7" s="4">
        <v>1124</v>
      </c>
      <c r="P7" s="4">
        <v>0.08</v>
      </c>
    </row>
    <row r="8" spans="1:16" x14ac:dyDescent="0.25">
      <c r="A8" s="3">
        <v>42679</v>
      </c>
      <c r="B8" s="33">
        <v>245</v>
      </c>
      <c r="C8" s="33">
        <v>98</v>
      </c>
      <c r="D8" s="33">
        <v>335</v>
      </c>
      <c r="E8" s="33">
        <v>400</v>
      </c>
      <c r="F8" s="33">
        <v>147</v>
      </c>
      <c r="G8" s="33">
        <v>64</v>
      </c>
      <c r="H8" s="33">
        <v>271</v>
      </c>
      <c r="I8" s="33">
        <v>280</v>
      </c>
      <c r="J8" s="33">
        <v>0.16</v>
      </c>
      <c r="K8" s="33">
        <v>0.12</v>
      </c>
      <c r="L8" s="33">
        <v>0.05</v>
      </c>
      <c r="M8" s="33">
        <v>0.09</v>
      </c>
      <c r="N8" s="4">
        <v>1078</v>
      </c>
      <c r="O8" s="4">
        <v>762</v>
      </c>
      <c r="P8" s="4">
        <v>0.10500000000000001</v>
      </c>
    </row>
    <row r="9" spans="1:16" x14ac:dyDescent="0.25">
      <c r="A9" s="3">
        <v>42680</v>
      </c>
      <c r="B9" s="33">
        <v>333</v>
      </c>
      <c r="C9" s="33">
        <v>105</v>
      </c>
      <c r="D9" s="33">
        <v>476</v>
      </c>
      <c r="E9" s="33">
        <v>416</v>
      </c>
      <c r="F9" s="33">
        <v>247</v>
      </c>
      <c r="G9" s="33">
        <v>75</v>
      </c>
      <c r="H9" s="33">
        <v>318</v>
      </c>
      <c r="I9" s="33">
        <v>314</v>
      </c>
      <c r="J9" s="33">
        <v>0.08</v>
      </c>
      <c r="K9" s="33">
        <v>0.08</v>
      </c>
      <c r="L9" s="33">
        <v>0.1</v>
      </c>
      <c r="M9" s="33">
        <v>0.11</v>
      </c>
      <c r="N9" s="4">
        <v>1330</v>
      </c>
      <c r="O9" s="4">
        <v>954</v>
      </c>
      <c r="P9" s="4">
        <v>9.2499999999999999E-2</v>
      </c>
    </row>
    <row r="10" spans="1:16" x14ac:dyDescent="0.25">
      <c r="A10" s="3">
        <v>42681</v>
      </c>
      <c r="B10" s="33">
        <v>419</v>
      </c>
      <c r="C10" s="33">
        <v>203</v>
      </c>
      <c r="D10" s="33">
        <v>401</v>
      </c>
      <c r="E10" s="33">
        <v>564</v>
      </c>
      <c r="F10" s="33">
        <v>308</v>
      </c>
      <c r="G10" s="33">
        <v>136</v>
      </c>
      <c r="H10" s="33">
        <v>248</v>
      </c>
      <c r="I10" s="33">
        <v>379</v>
      </c>
      <c r="J10" s="33">
        <v>0.11</v>
      </c>
      <c r="K10" s="33">
        <v>0.09</v>
      </c>
      <c r="L10" s="33">
        <v>0.1</v>
      </c>
      <c r="M10" s="33">
        <v>0.09</v>
      </c>
      <c r="N10" s="4">
        <v>1587</v>
      </c>
      <c r="O10" s="4">
        <v>1071</v>
      </c>
      <c r="P10" s="4">
        <v>9.7500000000000003E-2</v>
      </c>
    </row>
    <row r="11" spans="1:16" x14ac:dyDescent="0.25">
      <c r="A11" s="3">
        <v>42682</v>
      </c>
      <c r="B11" s="33">
        <v>373</v>
      </c>
      <c r="C11" s="33">
        <v>196</v>
      </c>
      <c r="D11" s="33">
        <v>408</v>
      </c>
      <c r="E11" s="33">
        <v>593</v>
      </c>
      <c r="F11" s="33">
        <v>253</v>
      </c>
      <c r="G11" s="33">
        <v>145</v>
      </c>
      <c r="H11" s="33">
        <v>257</v>
      </c>
      <c r="I11" s="33">
        <v>355</v>
      </c>
      <c r="J11" s="33">
        <v>0.14000000000000001</v>
      </c>
      <c r="K11" s="33">
        <v>0.1</v>
      </c>
      <c r="L11" s="33">
        <v>0.17</v>
      </c>
      <c r="M11" s="33">
        <v>0.11</v>
      </c>
      <c r="N11" s="4">
        <v>1570</v>
      </c>
      <c r="O11" s="4">
        <v>1010</v>
      </c>
      <c r="P11" s="4">
        <v>0.13</v>
      </c>
    </row>
    <row r="12" spans="1:16" x14ac:dyDescent="0.25">
      <c r="A12" s="3">
        <v>42683</v>
      </c>
      <c r="B12" s="33">
        <v>325</v>
      </c>
      <c r="C12" s="33">
        <v>140</v>
      </c>
      <c r="D12" s="33">
        <v>308</v>
      </c>
      <c r="E12" s="33">
        <v>532</v>
      </c>
      <c r="F12" s="33">
        <v>243</v>
      </c>
      <c r="G12" s="33">
        <v>91</v>
      </c>
      <c r="H12" s="33">
        <v>217</v>
      </c>
      <c r="I12" s="33">
        <v>366</v>
      </c>
      <c r="J12" s="33">
        <v>0.12</v>
      </c>
      <c r="K12" s="33">
        <v>0.12</v>
      </c>
      <c r="L12" s="33">
        <v>7.0000000000000007E-2</v>
      </c>
      <c r="M12" s="33">
        <v>0.1</v>
      </c>
      <c r="N12" s="4">
        <v>1305</v>
      </c>
      <c r="O12" s="4">
        <v>917</v>
      </c>
      <c r="P12" s="4">
        <v>0.10250000000000001</v>
      </c>
    </row>
    <row r="13" spans="1:16" x14ac:dyDescent="0.25">
      <c r="A13" s="3">
        <v>42684</v>
      </c>
      <c r="B13" s="33">
        <v>234</v>
      </c>
      <c r="C13" s="33">
        <v>170</v>
      </c>
      <c r="D13" s="33">
        <v>305</v>
      </c>
      <c r="E13" s="33">
        <v>452</v>
      </c>
      <c r="F13" s="33">
        <v>156</v>
      </c>
      <c r="G13" s="33">
        <v>114</v>
      </c>
      <c r="H13" s="33">
        <v>219</v>
      </c>
      <c r="I13" s="33">
        <v>283</v>
      </c>
      <c r="J13" s="33">
        <v>0.13</v>
      </c>
      <c r="K13" s="33">
        <v>0.15</v>
      </c>
      <c r="L13" s="33">
        <v>0.08</v>
      </c>
      <c r="M13" s="33">
        <v>0.09</v>
      </c>
      <c r="N13" s="4">
        <v>1161</v>
      </c>
      <c r="O13" s="4">
        <v>772</v>
      </c>
      <c r="P13" s="4">
        <v>0.11250000000000002</v>
      </c>
    </row>
    <row r="14" spans="1:16" x14ac:dyDescent="0.25">
      <c r="A14" s="3">
        <v>42685</v>
      </c>
      <c r="B14" s="33">
        <v>215</v>
      </c>
      <c r="C14" s="33">
        <v>352</v>
      </c>
      <c r="D14" s="33">
        <v>382</v>
      </c>
      <c r="E14" s="33">
        <v>593</v>
      </c>
      <c r="F14" s="33">
        <v>152</v>
      </c>
      <c r="G14" s="33">
        <v>250</v>
      </c>
      <c r="H14" s="33">
        <v>278</v>
      </c>
      <c r="I14" s="33">
        <v>436</v>
      </c>
      <c r="J14" s="33">
        <v>0.09</v>
      </c>
      <c r="K14" s="33">
        <v>0.06</v>
      </c>
      <c r="L14" s="33">
        <v>0.04</v>
      </c>
      <c r="M14" s="33">
        <v>0.1</v>
      </c>
      <c r="N14" s="4">
        <v>1542</v>
      </c>
      <c r="O14" s="4">
        <v>1116</v>
      </c>
      <c r="P14" s="4">
        <v>7.2500000000000009E-2</v>
      </c>
    </row>
    <row r="15" spans="1:16" x14ac:dyDescent="0.25">
      <c r="A15" s="3">
        <v>42686</v>
      </c>
      <c r="B15" s="33">
        <v>209</v>
      </c>
      <c r="C15" s="33">
        <v>137</v>
      </c>
      <c r="D15" s="33">
        <v>617</v>
      </c>
      <c r="E15" s="33">
        <v>462</v>
      </c>
      <c r="F15" s="33">
        <v>144</v>
      </c>
      <c r="G15" s="33">
        <v>84</v>
      </c>
      <c r="H15" s="33">
        <v>393</v>
      </c>
      <c r="I15" s="33">
        <v>336</v>
      </c>
      <c r="J15" s="33">
        <v>0.13</v>
      </c>
      <c r="K15" s="33">
        <v>0.1</v>
      </c>
      <c r="L15" s="33">
        <v>0.2</v>
      </c>
      <c r="M15" s="33">
        <v>0.06</v>
      </c>
      <c r="N15" s="4">
        <v>1425</v>
      </c>
      <c r="O15" s="4">
        <v>957</v>
      </c>
      <c r="P15" s="4">
        <v>0.12250000000000001</v>
      </c>
    </row>
    <row r="16" spans="1:16" x14ac:dyDescent="0.25">
      <c r="A16" s="3">
        <v>42687</v>
      </c>
      <c r="B16" s="33">
        <v>391</v>
      </c>
      <c r="C16" s="33">
        <v>113</v>
      </c>
      <c r="D16" s="33">
        <v>445</v>
      </c>
      <c r="E16" s="33">
        <v>648</v>
      </c>
      <c r="F16" s="33">
        <v>296</v>
      </c>
      <c r="G16" s="33">
        <v>83</v>
      </c>
      <c r="H16" s="33">
        <v>274</v>
      </c>
      <c r="I16" s="33">
        <v>487</v>
      </c>
      <c r="J16" s="33">
        <v>0.11</v>
      </c>
      <c r="K16" s="33">
        <v>7.0000000000000007E-2</v>
      </c>
      <c r="L16" s="33">
        <v>0.09</v>
      </c>
      <c r="M16" s="33">
        <v>0.05</v>
      </c>
      <c r="N16" s="4">
        <v>1597</v>
      </c>
      <c r="O16" s="4">
        <v>1140</v>
      </c>
      <c r="P16" s="4">
        <v>0.08</v>
      </c>
    </row>
    <row r="17" spans="1:16" x14ac:dyDescent="0.25">
      <c r="A17" s="3">
        <v>42688</v>
      </c>
      <c r="B17" s="33">
        <v>310</v>
      </c>
      <c r="C17" s="33">
        <v>72</v>
      </c>
      <c r="D17" s="33">
        <v>275</v>
      </c>
      <c r="E17" s="33">
        <v>352</v>
      </c>
      <c r="F17" s="33">
        <v>221</v>
      </c>
      <c r="G17" s="33">
        <v>50</v>
      </c>
      <c r="H17" s="33">
        <v>195</v>
      </c>
      <c r="I17" s="33">
        <v>242</v>
      </c>
      <c r="J17" s="33">
        <v>0.05</v>
      </c>
      <c r="K17" s="33">
        <v>0.08</v>
      </c>
      <c r="L17" s="33">
        <v>0.12</v>
      </c>
      <c r="M17" s="33">
        <v>0.06</v>
      </c>
      <c r="N17" s="4">
        <v>1009</v>
      </c>
      <c r="O17" s="4">
        <v>708</v>
      </c>
      <c r="P17" s="4">
        <v>7.7499999999999999E-2</v>
      </c>
    </row>
    <row r="18" spans="1:16" x14ac:dyDescent="0.25">
      <c r="A18" s="3">
        <v>42689</v>
      </c>
      <c r="B18" s="33">
        <v>266</v>
      </c>
      <c r="C18" s="33">
        <v>158</v>
      </c>
      <c r="D18" s="33">
        <v>499</v>
      </c>
      <c r="E18" s="33">
        <v>413</v>
      </c>
      <c r="F18" s="33">
        <v>179</v>
      </c>
      <c r="G18" s="33">
        <v>116</v>
      </c>
      <c r="H18" s="33">
        <v>376</v>
      </c>
      <c r="I18" s="33">
        <v>294</v>
      </c>
      <c r="J18" s="33">
        <v>0.1</v>
      </c>
      <c r="K18" s="33">
        <v>0.05</v>
      </c>
      <c r="L18" s="33">
        <v>0.06</v>
      </c>
      <c r="M18" s="33">
        <v>0.11</v>
      </c>
      <c r="N18" s="4">
        <v>1336</v>
      </c>
      <c r="O18" s="4">
        <v>965</v>
      </c>
      <c r="P18" s="4">
        <v>0.08</v>
      </c>
    </row>
    <row r="19" spans="1:16" x14ac:dyDescent="0.25">
      <c r="A19" s="3">
        <v>42690</v>
      </c>
      <c r="B19" s="33">
        <v>365</v>
      </c>
      <c r="C19" s="33">
        <v>129</v>
      </c>
      <c r="D19" s="33">
        <v>428</v>
      </c>
      <c r="E19" s="33">
        <v>544</v>
      </c>
      <c r="F19" s="33">
        <v>233</v>
      </c>
      <c r="G19" s="33">
        <v>76</v>
      </c>
      <c r="H19" s="33">
        <v>303</v>
      </c>
      <c r="I19" s="33">
        <v>393</v>
      </c>
      <c r="J19" s="33">
        <v>0.14000000000000001</v>
      </c>
      <c r="K19" s="33">
        <v>0.19</v>
      </c>
      <c r="L19" s="33">
        <v>0.09</v>
      </c>
      <c r="M19" s="33">
        <v>0.12</v>
      </c>
      <c r="N19" s="4">
        <v>1466</v>
      </c>
      <c r="O19" s="4">
        <v>1005</v>
      </c>
      <c r="P19" s="4">
        <v>0.13500000000000001</v>
      </c>
    </row>
    <row r="20" spans="1:16" x14ac:dyDescent="0.25">
      <c r="A20" s="3">
        <v>42691</v>
      </c>
      <c r="B20" s="33">
        <v>468</v>
      </c>
      <c r="C20" s="33">
        <v>141</v>
      </c>
      <c r="D20" s="33">
        <v>451</v>
      </c>
      <c r="E20" s="33">
        <v>481</v>
      </c>
      <c r="F20" s="33">
        <v>292</v>
      </c>
      <c r="G20" s="33">
        <v>96</v>
      </c>
      <c r="H20" s="33">
        <v>321</v>
      </c>
      <c r="I20" s="33">
        <v>400</v>
      </c>
      <c r="J20" s="33">
        <v>0.17</v>
      </c>
      <c r="K20" s="33">
        <v>0.04</v>
      </c>
      <c r="L20" s="33">
        <v>0.06</v>
      </c>
      <c r="M20" s="33">
        <v>0.05</v>
      </c>
      <c r="N20" s="4">
        <v>1541</v>
      </c>
      <c r="O20" s="4">
        <v>1109</v>
      </c>
      <c r="P20" s="4">
        <v>0.08</v>
      </c>
    </row>
    <row r="21" spans="1:16" x14ac:dyDescent="0.25">
      <c r="A21" s="3">
        <v>42692</v>
      </c>
      <c r="B21" s="33">
        <v>430</v>
      </c>
      <c r="C21" s="33">
        <v>368</v>
      </c>
      <c r="D21" s="33">
        <v>425</v>
      </c>
      <c r="E21" s="33">
        <v>578</v>
      </c>
      <c r="F21" s="33">
        <v>298</v>
      </c>
      <c r="G21" s="33">
        <v>253</v>
      </c>
      <c r="H21" s="33">
        <v>290</v>
      </c>
      <c r="I21" s="33">
        <v>373</v>
      </c>
      <c r="J21" s="33">
        <v>0.05</v>
      </c>
      <c r="K21" s="33">
        <v>0.05</v>
      </c>
      <c r="L21" s="33">
        <v>0.12</v>
      </c>
      <c r="M21" s="33">
        <v>0.08</v>
      </c>
      <c r="N21" s="4">
        <v>1801</v>
      </c>
      <c r="O21" s="4">
        <v>1214</v>
      </c>
      <c r="P21" s="4">
        <v>7.4999999999999997E-2</v>
      </c>
    </row>
    <row r="22" spans="1:16" x14ac:dyDescent="0.25">
      <c r="A22" s="3">
        <v>42693</v>
      </c>
      <c r="B22" s="33">
        <v>268</v>
      </c>
      <c r="C22" s="33">
        <v>129</v>
      </c>
      <c r="D22" s="33">
        <v>372</v>
      </c>
      <c r="E22" s="33">
        <v>550</v>
      </c>
      <c r="F22" s="33">
        <v>196</v>
      </c>
      <c r="G22" s="33">
        <v>83</v>
      </c>
      <c r="H22" s="33">
        <v>268</v>
      </c>
      <c r="I22" s="33">
        <v>344</v>
      </c>
      <c r="J22" s="33">
        <v>0.11</v>
      </c>
      <c r="K22" s="33">
        <v>0.12</v>
      </c>
      <c r="L22" s="33">
        <v>0.1</v>
      </c>
      <c r="M22" s="33">
        <v>0.13</v>
      </c>
      <c r="N22" s="4">
        <v>1319</v>
      </c>
      <c r="O22" s="4">
        <v>891</v>
      </c>
      <c r="P22" s="4">
        <v>0.11499999999999999</v>
      </c>
    </row>
    <row r="23" spans="1:16" x14ac:dyDescent="0.25">
      <c r="A23" s="3">
        <v>42694</v>
      </c>
      <c r="B23" s="33">
        <v>281</v>
      </c>
      <c r="C23" s="33">
        <v>228</v>
      </c>
      <c r="D23" s="33">
        <v>396</v>
      </c>
      <c r="E23" s="33">
        <v>663</v>
      </c>
      <c r="F23" s="33">
        <v>225</v>
      </c>
      <c r="G23" s="33">
        <v>158</v>
      </c>
      <c r="H23" s="33">
        <v>267</v>
      </c>
      <c r="I23" s="33">
        <v>482</v>
      </c>
      <c r="J23" s="33">
        <v>0.04</v>
      </c>
      <c r="K23" s="33">
        <v>0.08</v>
      </c>
      <c r="L23" s="33">
        <v>0.09</v>
      </c>
      <c r="M23" s="33">
        <v>7.0000000000000007E-2</v>
      </c>
      <c r="N23" s="4">
        <v>1568</v>
      </c>
      <c r="O23" s="4">
        <v>1132</v>
      </c>
      <c r="P23" s="4">
        <v>7.0000000000000007E-2</v>
      </c>
    </row>
    <row r="24" spans="1:16" x14ac:dyDescent="0.25">
      <c r="A24" s="3">
        <v>42695</v>
      </c>
      <c r="B24" s="33">
        <v>297</v>
      </c>
      <c r="C24" s="33">
        <v>168</v>
      </c>
      <c r="D24" s="33">
        <v>511</v>
      </c>
      <c r="E24" s="33">
        <v>499</v>
      </c>
      <c r="F24" s="33">
        <v>193</v>
      </c>
      <c r="G24" s="33">
        <v>118</v>
      </c>
      <c r="H24" s="33">
        <v>330</v>
      </c>
      <c r="I24" s="33">
        <v>343</v>
      </c>
      <c r="J24" s="33">
        <v>0.05</v>
      </c>
      <c r="K24" s="33">
        <v>7.0000000000000007E-2</v>
      </c>
      <c r="L24" s="33">
        <v>0.13</v>
      </c>
      <c r="M24" s="33">
        <v>0.09</v>
      </c>
      <c r="N24" s="4">
        <v>1475</v>
      </c>
      <c r="O24" s="4">
        <v>984</v>
      </c>
      <c r="P24" s="4">
        <v>8.4999999999999992E-2</v>
      </c>
    </row>
    <row r="25" spans="1:16" x14ac:dyDescent="0.25">
      <c r="A25" s="3">
        <v>42696</v>
      </c>
      <c r="B25" s="33">
        <v>333</v>
      </c>
      <c r="C25" s="33">
        <v>174</v>
      </c>
      <c r="D25" s="33">
        <v>380</v>
      </c>
      <c r="E25" s="33">
        <v>497</v>
      </c>
      <c r="F25" s="33">
        <v>224</v>
      </c>
      <c r="G25" s="33">
        <v>112</v>
      </c>
      <c r="H25" s="33">
        <v>284</v>
      </c>
      <c r="I25" s="33">
        <v>312</v>
      </c>
      <c r="J25" s="33">
        <v>0.08</v>
      </c>
      <c r="K25" s="33">
        <v>0.12</v>
      </c>
      <c r="L25" s="33">
        <v>0.08</v>
      </c>
      <c r="M25" s="33">
        <v>0.2</v>
      </c>
      <c r="N25" s="4">
        <v>1384</v>
      </c>
      <c r="O25" s="4">
        <v>932</v>
      </c>
      <c r="P25" s="4">
        <v>0.12000000000000001</v>
      </c>
    </row>
    <row r="26" spans="1:16" x14ac:dyDescent="0.25">
      <c r="A26" s="3">
        <v>42697</v>
      </c>
      <c r="B26" s="33">
        <v>429</v>
      </c>
      <c r="C26" s="33">
        <v>172</v>
      </c>
      <c r="D26" s="33">
        <v>417</v>
      </c>
      <c r="E26" s="33">
        <v>699</v>
      </c>
      <c r="F26" s="33">
        <v>278</v>
      </c>
      <c r="G26" s="33">
        <v>113</v>
      </c>
      <c r="H26" s="33">
        <v>320</v>
      </c>
      <c r="I26" s="33">
        <v>539</v>
      </c>
      <c r="J26" s="33">
        <v>0.1</v>
      </c>
      <c r="K26" s="33">
        <v>0.1</v>
      </c>
      <c r="L26" s="33">
        <v>0.1</v>
      </c>
      <c r="M26" s="33">
        <v>7.0000000000000007E-2</v>
      </c>
      <c r="N26" s="4">
        <v>1717</v>
      </c>
      <c r="O26" s="4">
        <v>1250</v>
      </c>
      <c r="P26" s="4">
        <v>9.2500000000000013E-2</v>
      </c>
    </row>
    <row r="27" spans="1:16" x14ac:dyDescent="0.25">
      <c r="A27" s="3">
        <v>42698</v>
      </c>
      <c r="B27" s="33">
        <v>294</v>
      </c>
      <c r="C27" s="33">
        <v>189</v>
      </c>
      <c r="D27" s="33">
        <v>401</v>
      </c>
      <c r="E27" s="33">
        <v>669</v>
      </c>
      <c r="F27" s="33">
        <v>225</v>
      </c>
      <c r="G27" s="33">
        <v>140</v>
      </c>
      <c r="H27" s="33">
        <v>283</v>
      </c>
      <c r="I27" s="33">
        <v>470</v>
      </c>
      <c r="J27" s="33">
        <v>0.06</v>
      </c>
      <c r="K27" s="33">
        <v>0.1</v>
      </c>
      <c r="L27" s="33">
        <v>7.0000000000000007E-2</v>
      </c>
      <c r="M27" s="33">
        <v>0.06</v>
      </c>
      <c r="N27" s="4">
        <v>1553</v>
      </c>
      <c r="O27" s="4">
        <v>1118</v>
      </c>
      <c r="P27" s="4">
        <v>7.2500000000000009E-2</v>
      </c>
    </row>
    <row r="28" spans="1:16" x14ac:dyDescent="0.25">
      <c r="A28" s="3">
        <v>42699</v>
      </c>
      <c r="B28" s="33">
        <v>269</v>
      </c>
      <c r="C28" s="33">
        <v>320</v>
      </c>
      <c r="D28" s="33">
        <v>541</v>
      </c>
      <c r="E28" s="33">
        <v>374</v>
      </c>
      <c r="F28" s="33">
        <v>199</v>
      </c>
      <c r="G28" s="33">
        <v>185</v>
      </c>
      <c r="H28" s="33">
        <v>380</v>
      </c>
      <c r="I28" s="33">
        <v>254</v>
      </c>
      <c r="J28" s="33">
        <v>0.1</v>
      </c>
      <c r="K28" s="33">
        <v>0.21</v>
      </c>
      <c r="L28" s="33">
        <v>0.15</v>
      </c>
      <c r="M28" s="33">
        <v>0.09</v>
      </c>
      <c r="N28" s="4">
        <v>1504</v>
      </c>
      <c r="O28" s="4">
        <v>1018</v>
      </c>
      <c r="P28" s="4">
        <v>0.13749999999999998</v>
      </c>
    </row>
    <row r="29" spans="1:16" x14ac:dyDescent="0.25">
      <c r="A29" s="3">
        <v>42700</v>
      </c>
      <c r="B29" s="33">
        <v>278</v>
      </c>
      <c r="C29" s="33">
        <v>239</v>
      </c>
      <c r="D29" s="33">
        <v>398</v>
      </c>
      <c r="E29" s="33">
        <v>487</v>
      </c>
      <c r="F29" s="33">
        <v>194</v>
      </c>
      <c r="G29" s="33">
        <v>158</v>
      </c>
      <c r="H29" s="33">
        <v>284</v>
      </c>
      <c r="I29" s="33">
        <v>353</v>
      </c>
      <c r="J29" s="33">
        <v>7.0000000000000007E-2</v>
      </c>
      <c r="K29" s="33">
        <v>0.14000000000000001</v>
      </c>
      <c r="L29" s="33">
        <v>0.12</v>
      </c>
      <c r="M29" s="33">
        <v>0.06</v>
      </c>
      <c r="N29" s="4">
        <v>1402</v>
      </c>
      <c r="O29" s="4">
        <v>989</v>
      </c>
      <c r="P29" s="4">
        <v>9.7500000000000003E-2</v>
      </c>
    </row>
    <row r="30" spans="1:16" x14ac:dyDescent="0.25">
      <c r="A30" s="3">
        <v>42701</v>
      </c>
      <c r="B30" s="33">
        <v>317</v>
      </c>
      <c r="C30" s="33">
        <v>232</v>
      </c>
      <c r="D30" s="33">
        <v>284</v>
      </c>
      <c r="E30" s="33">
        <v>557</v>
      </c>
      <c r="F30" s="33">
        <v>250</v>
      </c>
      <c r="G30" s="33">
        <v>197</v>
      </c>
      <c r="H30" s="33">
        <v>198</v>
      </c>
      <c r="I30" s="33">
        <v>387</v>
      </c>
      <c r="J30" s="33">
        <v>0.04</v>
      </c>
      <c r="K30" s="33">
        <v>0.04</v>
      </c>
      <c r="L30" s="33">
        <v>0.08</v>
      </c>
      <c r="M30" s="33">
        <v>0.09</v>
      </c>
      <c r="N30" s="4">
        <v>1390</v>
      </c>
      <c r="O30" s="4">
        <v>1032</v>
      </c>
      <c r="P30" s="4">
        <v>6.25E-2</v>
      </c>
    </row>
    <row r="31" spans="1:16" x14ac:dyDescent="0.25">
      <c r="A31" s="3">
        <v>42702</v>
      </c>
      <c r="B31" s="33">
        <v>321</v>
      </c>
      <c r="C31" s="33">
        <v>130</v>
      </c>
      <c r="D31" s="33">
        <v>428</v>
      </c>
      <c r="E31" s="33">
        <v>580</v>
      </c>
      <c r="F31" s="33">
        <v>239</v>
      </c>
      <c r="G31" s="33">
        <v>97</v>
      </c>
      <c r="H31" s="33">
        <v>277</v>
      </c>
      <c r="I31" s="33">
        <v>435</v>
      </c>
      <c r="J31" s="33">
        <v>0.09</v>
      </c>
      <c r="K31" s="33">
        <v>0.1</v>
      </c>
      <c r="L31" s="33">
        <v>0.08</v>
      </c>
      <c r="M31" s="33">
        <v>7.0000000000000007E-2</v>
      </c>
      <c r="N31" s="4">
        <v>1459</v>
      </c>
      <c r="O31" s="4">
        <v>1048</v>
      </c>
      <c r="P31" s="4">
        <v>8.5000000000000006E-2</v>
      </c>
    </row>
    <row r="32" spans="1:16" x14ac:dyDescent="0.25">
      <c r="A32" s="3">
        <v>42703</v>
      </c>
      <c r="B32" s="33">
        <v>232</v>
      </c>
      <c r="C32" s="33">
        <v>231</v>
      </c>
      <c r="D32" s="33">
        <v>525</v>
      </c>
      <c r="E32" s="33">
        <v>632</v>
      </c>
      <c r="F32" s="33">
        <v>149</v>
      </c>
      <c r="G32" s="33">
        <v>161</v>
      </c>
      <c r="H32" s="33">
        <v>352</v>
      </c>
      <c r="I32" s="33">
        <v>444</v>
      </c>
      <c r="J32" s="33">
        <v>0.16</v>
      </c>
      <c r="K32" s="33">
        <v>0.08</v>
      </c>
      <c r="L32" s="33">
        <v>0.17</v>
      </c>
      <c r="M32" s="33">
        <v>0.19</v>
      </c>
      <c r="N32" s="4">
        <v>1620</v>
      </c>
      <c r="O32" s="4">
        <v>1106</v>
      </c>
      <c r="P32" s="4">
        <v>0.15000000000000002</v>
      </c>
    </row>
    <row r="33" spans="1:16" x14ac:dyDescent="0.25">
      <c r="A33" s="3">
        <v>42704</v>
      </c>
      <c r="B33" s="33">
        <v>380</v>
      </c>
      <c r="C33" s="33">
        <v>193</v>
      </c>
      <c r="D33" s="33">
        <v>461</v>
      </c>
      <c r="E33" s="33">
        <v>403</v>
      </c>
      <c r="F33" s="33">
        <v>280</v>
      </c>
      <c r="G33" s="33">
        <v>125</v>
      </c>
      <c r="H33" s="33">
        <v>375</v>
      </c>
      <c r="I33" s="33">
        <v>243</v>
      </c>
      <c r="J33" s="33">
        <v>0.05</v>
      </c>
      <c r="K33" s="33">
        <v>0.18</v>
      </c>
      <c r="L33" s="33">
        <v>0.08</v>
      </c>
      <c r="M33" s="33">
        <v>0.17</v>
      </c>
      <c r="N33" s="4">
        <v>1437</v>
      </c>
      <c r="O33" s="4">
        <v>1023</v>
      </c>
      <c r="P33" s="4">
        <v>0.12</v>
      </c>
    </row>
    <row r="34" spans="1:16" x14ac:dyDescent="0.25">
      <c r="A34" s="3" t="s">
        <v>20</v>
      </c>
      <c r="B34" s="4">
        <v>9743</v>
      </c>
      <c r="C34" s="4">
        <v>5632</v>
      </c>
      <c r="D34" s="4">
        <v>12596</v>
      </c>
      <c r="E34" s="4">
        <v>15378</v>
      </c>
      <c r="F34" s="4">
        <v>6890</v>
      </c>
      <c r="G34" s="4">
        <v>3857</v>
      </c>
      <c r="H34" s="4">
        <v>8759</v>
      </c>
      <c r="I34" s="4">
        <v>10711</v>
      </c>
      <c r="J34" s="4">
        <v>9.5666666666666691E-2</v>
      </c>
      <c r="K34" s="4">
        <v>0.10000000000000003</v>
      </c>
      <c r="L34" s="4">
        <v>9.8666666666666694E-2</v>
      </c>
      <c r="M34" s="4">
        <v>0.10066666666666668</v>
      </c>
      <c r="N34" s="4">
        <v>43349</v>
      </c>
      <c r="O34" s="4">
        <v>30217</v>
      </c>
      <c r="P34" s="4">
        <v>9.8750000000000032E-2</v>
      </c>
    </row>
    <row r="36" spans="1:16" x14ac:dyDescent="0.25">
      <c r="A36" s="2" t="s">
        <v>19</v>
      </c>
      <c r="B36" t="s">
        <v>38</v>
      </c>
      <c r="C36" t="s">
        <v>37</v>
      </c>
      <c r="F36" s="2" t="s">
        <v>19</v>
      </c>
      <c r="G36" t="s">
        <v>33</v>
      </c>
      <c r="H36" t="s">
        <v>34</v>
      </c>
    </row>
    <row r="37" spans="1:16" x14ac:dyDescent="0.25">
      <c r="A37" s="32" t="s">
        <v>10</v>
      </c>
      <c r="B37" s="4">
        <v>0.8330373001776199</v>
      </c>
      <c r="C37" s="4">
        <v>0.65</v>
      </c>
      <c r="F37" s="32" t="s">
        <v>10</v>
      </c>
      <c r="G37" s="4">
        <v>40</v>
      </c>
      <c r="H37" s="4">
        <v>2360</v>
      </c>
    </row>
    <row r="38" spans="1:16" x14ac:dyDescent="0.25">
      <c r="A38" s="32" t="s">
        <v>13</v>
      </c>
      <c r="B38" s="4">
        <v>0.70333988212180742</v>
      </c>
      <c r="C38" s="4">
        <v>0.65</v>
      </c>
      <c r="F38" s="32" t="s">
        <v>13</v>
      </c>
      <c r="G38" s="4">
        <v>46</v>
      </c>
      <c r="H38" s="4">
        <v>2434</v>
      </c>
    </row>
    <row r="39" spans="1:16" x14ac:dyDescent="0.25">
      <c r="A39" s="32" t="s">
        <v>11</v>
      </c>
      <c r="B39" s="4">
        <v>0.73354564755838636</v>
      </c>
      <c r="C39" s="4">
        <v>0.65</v>
      </c>
      <c r="F39" s="32" t="s">
        <v>11</v>
      </c>
      <c r="G39" s="4">
        <v>34</v>
      </c>
      <c r="H39" s="4">
        <v>2459</v>
      </c>
    </row>
    <row r="40" spans="1:16" x14ac:dyDescent="0.25">
      <c r="A40" s="32" t="s">
        <v>12</v>
      </c>
      <c r="B40" s="4">
        <v>0.62991371045062317</v>
      </c>
      <c r="C40" s="4">
        <v>0.65</v>
      </c>
      <c r="F40" s="32" t="s">
        <v>12</v>
      </c>
      <c r="G40" s="4">
        <v>42</v>
      </c>
      <c r="H40" s="4">
        <v>2328</v>
      </c>
    </row>
    <row r="41" spans="1:16" x14ac:dyDescent="0.25">
      <c r="A41" s="32" t="s">
        <v>20</v>
      </c>
      <c r="B41" s="4">
        <v>0.71148184494602551</v>
      </c>
      <c r="C41" s="4">
        <v>0.65</v>
      </c>
      <c r="F41" s="32" t="s">
        <v>20</v>
      </c>
      <c r="G41" s="4">
        <v>162</v>
      </c>
      <c r="H41" s="4">
        <v>9581</v>
      </c>
    </row>
    <row r="43" spans="1:16" x14ac:dyDescent="0.25">
      <c r="F43" s="2" t="s">
        <v>19</v>
      </c>
      <c r="G43" t="s">
        <v>35</v>
      </c>
    </row>
    <row r="44" spans="1:16" x14ac:dyDescent="0.25">
      <c r="F44" s="32" t="s">
        <v>10</v>
      </c>
      <c r="G44" s="4">
        <v>56</v>
      </c>
    </row>
    <row r="45" spans="1:16" x14ac:dyDescent="0.25">
      <c r="F45" s="32" t="s">
        <v>13</v>
      </c>
      <c r="G45" s="4">
        <v>21</v>
      </c>
    </row>
    <row r="46" spans="1:16" x14ac:dyDescent="0.25">
      <c r="F46" s="32" t="s">
        <v>11</v>
      </c>
      <c r="G46" s="4">
        <v>81</v>
      </c>
    </row>
    <row r="47" spans="1:16" x14ac:dyDescent="0.25">
      <c r="F47" s="32" t="s">
        <v>12</v>
      </c>
      <c r="G47" s="4">
        <v>99</v>
      </c>
    </row>
    <row r="48" spans="1:16" x14ac:dyDescent="0.25">
      <c r="F48" s="32" t="s">
        <v>20</v>
      </c>
      <c r="G48" s="4">
        <v>257</v>
      </c>
    </row>
    <row r="50" spans="6:7" x14ac:dyDescent="0.25">
      <c r="F50" s="2" t="s">
        <v>19</v>
      </c>
      <c r="G50" t="s">
        <v>36</v>
      </c>
    </row>
    <row r="51" spans="6:7" x14ac:dyDescent="0.25">
      <c r="F51" s="32" t="s">
        <v>10</v>
      </c>
      <c r="G51" s="4">
        <v>226</v>
      </c>
    </row>
    <row r="52" spans="6:7" x14ac:dyDescent="0.25">
      <c r="F52" s="32" t="s">
        <v>13</v>
      </c>
      <c r="G52" s="4">
        <v>123</v>
      </c>
    </row>
    <row r="53" spans="6:7" x14ac:dyDescent="0.25">
      <c r="F53" s="32" t="s">
        <v>11</v>
      </c>
      <c r="G53" s="4">
        <v>290</v>
      </c>
    </row>
    <row r="54" spans="6:7" x14ac:dyDescent="0.25">
      <c r="F54" s="32" t="s">
        <v>12</v>
      </c>
      <c r="G54" s="4">
        <v>337</v>
      </c>
    </row>
    <row r="55" spans="6:7" x14ac:dyDescent="0.25">
      <c r="F55" s="32" t="s">
        <v>20</v>
      </c>
      <c r="G55" s="4">
        <v>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70F9B-D9D8-435F-806E-017C245622ED}">
  <dimension ref="B1:K8"/>
  <sheetViews>
    <sheetView showGridLines="0" showRowColHeaders="0" tabSelected="1" workbookViewId="0">
      <selection activeCell="W21" sqref="W21"/>
    </sheetView>
  </sheetViews>
  <sheetFormatPr defaultRowHeight="15" x14ac:dyDescent="0.25"/>
  <cols>
    <col min="1" max="1" width="1.5703125" customWidth="1"/>
    <col min="2" max="2" width="11" customWidth="1"/>
    <col min="3" max="3" width="1" customWidth="1"/>
    <col min="4" max="4" width="10.7109375" customWidth="1"/>
    <col min="5" max="5" width="1.5703125" customWidth="1"/>
    <col min="6" max="6" width="20" customWidth="1"/>
    <col min="7" max="7" width="2.7109375" customWidth="1"/>
    <col min="8" max="8" width="3.85546875" customWidth="1"/>
    <col min="9" max="9" width="8.140625" customWidth="1"/>
    <col min="10" max="10" width="0.85546875" customWidth="1"/>
    <col min="11" max="11" width="11.28515625" customWidth="1"/>
  </cols>
  <sheetData>
    <row r="1" spans="2:11" ht="15.75" thickBot="1" x14ac:dyDescent="0.3"/>
    <row r="2" spans="2:11" ht="21" x14ac:dyDescent="0.35">
      <c r="B2" s="7" t="s">
        <v>28</v>
      </c>
      <c r="C2" s="8"/>
      <c r="D2" s="8"/>
      <c r="E2" s="8"/>
      <c r="F2" s="8"/>
      <c r="G2" s="8"/>
      <c r="H2" s="8"/>
      <c r="I2" s="8"/>
      <c r="J2" s="8"/>
      <c r="K2" s="9"/>
    </row>
    <row r="3" spans="2:11" s="5" customFormat="1" x14ac:dyDescent="0.25">
      <c r="B3" s="10"/>
      <c r="C3" s="11"/>
      <c r="D3" s="11" t="s">
        <v>4</v>
      </c>
      <c r="E3" s="11"/>
      <c r="F3" s="11" t="s">
        <v>29</v>
      </c>
      <c r="G3" s="11"/>
      <c r="H3" s="12" t="s">
        <v>30</v>
      </c>
      <c r="I3" s="12"/>
      <c r="J3" s="11"/>
      <c r="K3" s="13" t="s">
        <v>6</v>
      </c>
    </row>
    <row r="4" spans="2:11" ht="18.75" x14ac:dyDescent="0.3">
      <c r="B4" s="14" t="s">
        <v>31</v>
      </c>
      <c r="C4" s="15"/>
      <c r="D4" s="16">
        <f>GETPIVOTDATA("Sum of Calls",Calcs!$A$1)</f>
        <v>43349</v>
      </c>
      <c r="E4" s="15"/>
      <c r="F4" s="15"/>
      <c r="G4" s="15"/>
      <c r="H4" s="17">
        <f>I4</f>
        <v>9.8750000000000032E-2</v>
      </c>
      <c r="I4" s="18">
        <f>GETPIVOTDATA("Average of AbandonRate",Calcs!$A$1)</f>
        <v>9.8750000000000032E-2</v>
      </c>
      <c r="J4" s="15"/>
      <c r="K4" s="19">
        <f>GETPIVOTDATA("Sum of Orders",Calcs!$A$1)</f>
        <v>30217</v>
      </c>
    </row>
    <row r="5" spans="2:11" x14ac:dyDescent="0.25">
      <c r="B5" s="20" t="s">
        <v>10</v>
      </c>
      <c r="C5" s="21"/>
      <c r="D5" s="22">
        <f>GETPIVOTDATA("Sum of Calls",Calcs!$A$1,"Shift","AM")</f>
        <v>9743</v>
      </c>
      <c r="E5" s="21"/>
      <c r="F5" s="21"/>
      <c r="G5" s="21"/>
      <c r="H5" s="23">
        <f t="shared" ref="H5:H8" si="0">I5</f>
        <v>9.5666666666666691E-2</v>
      </c>
      <c r="I5" s="24">
        <f>GETPIVOTDATA("Average of AbandonRate",Calcs!$A$1,"Shift","AM")</f>
        <v>9.5666666666666691E-2</v>
      </c>
      <c r="J5" s="21"/>
      <c r="K5" s="25">
        <f>GETPIVOTDATA("Sum of Orders",Calcs!$A$1,"Shift","AM")</f>
        <v>6890</v>
      </c>
    </row>
    <row r="6" spans="2:11" x14ac:dyDescent="0.25">
      <c r="B6" s="20" t="s">
        <v>11</v>
      </c>
      <c r="C6" s="21"/>
      <c r="D6" s="22">
        <f>GETPIVOTDATA("Sum of Calls",Calcs!$A$1,"Shift","PM1")</f>
        <v>12596</v>
      </c>
      <c r="E6" s="21"/>
      <c r="F6" s="21"/>
      <c r="G6" s="21"/>
      <c r="H6" s="23">
        <f t="shared" si="0"/>
        <v>9.8666666666666694E-2</v>
      </c>
      <c r="I6" s="24">
        <f>GETPIVOTDATA("Average of AbandonRate",Calcs!$A$1,"Shift","PM1")</f>
        <v>9.8666666666666694E-2</v>
      </c>
      <c r="J6" s="21"/>
      <c r="K6" s="25">
        <f>GETPIVOTDATA("Sum of Orders",Calcs!$A$1,"Shift","PM1")</f>
        <v>8759</v>
      </c>
    </row>
    <row r="7" spans="2:11" x14ac:dyDescent="0.25">
      <c r="B7" s="20" t="s">
        <v>12</v>
      </c>
      <c r="C7" s="21"/>
      <c r="D7" s="22">
        <f>GETPIVOTDATA("Sum of Calls",Calcs!$A$1,"Shift","PM2")</f>
        <v>15378</v>
      </c>
      <c r="E7" s="21"/>
      <c r="F7" s="21"/>
      <c r="G7" s="21"/>
      <c r="H7" s="23">
        <f t="shared" si="0"/>
        <v>0.10066666666666668</v>
      </c>
      <c r="I7" s="24">
        <f>GETPIVOTDATA("Average of AbandonRate",Calcs!$A$1,"Shift","PM2")</f>
        <v>0.10066666666666668</v>
      </c>
      <c r="J7" s="21"/>
      <c r="K7" s="25">
        <f>GETPIVOTDATA("Sum of Orders",Calcs!$A$1,"Shift","PM2")</f>
        <v>10711</v>
      </c>
    </row>
    <row r="8" spans="2:11" ht="18" customHeight="1" thickBot="1" x14ac:dyDescent="0.3">
      <c r="B8" s="26" t="s">
        <v>32</v>
      </c>
      <c r="C8" s="27"/>
      <c r="D8" s="28">
        <f>GETPIVOTDATA("Sum of Calls",Calcs!$A$1,"Shift","midnight")</f>
        <v>5632</v>
      </c>
      <c r="E8" s="27"/>
      <c r="F8" s="27"/>
      <c r="G8" s="27"/>
      <c r="H8" s="29">
        <f t="shared" si="0"/>
        <v>0.10000000000000003</v>
      </c>
      <c r="I8" s="30">
        <f>GETPIVOTDATA("Average of AbandonRate",Calcs!$A$1,"Shift","midnight")</f>
        <v>0.10000000000000003</v>
      </c>
      <c r="J8" s="27"/>
      <c r="K8" s="31">
        <f>GETPIVOTDATA("Sum of Orders",Calcs!$A$1,"Shift","midnight")</f>
        <v>3857</v>
      </c>
    </row>
  </sheetData>
  <sheetProtection sheet="1" scenarios="1"/>
  <mergeCells count="1">
    <mergeCell ref="H3:I3"/>
  </mergeCells>
  <conditionalFormatting sqref="H4:H8">
    <cfRule type="iconSet" priority="1">
      <iconSet showValue="0" reverse="1">
        <cfvo type="percent" val="0"/>
        <cfvo type="num" val="0.05" gte="0"/>
        <cfvo type="num" val="0.1" gte="0"/>
      </iconSet>
    </cfRule>
  </conditionalFormatting>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65D5C5D1-E8EE-4C20-B0C9-847D5CC73F55}">
          <x14:colorSeries rgb="FF376092"/>
          <x14:colorNegative rgb="FFD00000"/>
          <x14:colorAxis rgb="FF000000"/>
          <x14:colorMarkers rgb="FFD00000"/>
          <x14:colorFirst rgb="FFD00000"/>
          <x14:colorLast rgb="FFD00000"/>
          <x14:colorHigh rgb="FFD00000"/>
          <x14:colorLow rgb="FFD00000"/>
          <x14:sparklines>
            <x14:sparkline>
              <xm:f>Calcs!C4:C33</xm:f>
              <xm:sqref>F8</xm:sqref>
            </x14:sparkline>
          </x14:sparklines>
        </x14:sparklineGroup>
        <x14:sparklineGroup displayEmptyCellsAs="gap" xr2:uid="{BC3C5A30-C6DE-4F74-9FB4-1B74231E2E49}">
          <x14:colorSeries rgb="FF376092"/>
          <x14:colorNegative rgb="FFD00000"/>
          <x14:colorAxis rgb="FF000000"/>
          <x14:colorMarkers rgb="FFD00000"/>
          <x14:colorFirst rgb="FFD00000"/>
          <x14:colorLast rgb="FFD00000"/>
          <x14:colorHigh rgb="FFD00000"/>
          <x14:colorLow rgb="FFD00000"/>
          <x14:sparklines>
            <x14:sparkline>
              <xm:f>Calcs!E4:E33</xm:f>
              <xm:sqref>F7</xm:sqref>
            </x14:sparkline>
          </x14:sparklines>
        </x14:sparklineGroup>
        <x14:sparklineGroup displayEmptyCellsAs="gap" xr2:uid="{16489F82-B2F9-472E-8595-B30DB9A445F0}">
          <x14:colorSeries rgb="FF376092"/>
          <x14:colorNegative rgb="FFD00000"/>
          <x14:colorAxis rgb="FF000000"/>
          <x14:colorMarkers rgb="FFD00000"/>
          <x14:colorFirst rgb="FFD00000"/>
          <x14:colorLast rgb="FFD00000"/>
          <x14:colorHigh rgb="FFD00000"/>
          <x14:colorLow rgb="FFD00000"/>
          <x14:sparklines>
            <x14:sparkline>
              <xm:f>Calcs!D4:D33</xm:f>
              <xm:sqref>F6</xm:sqref>
            </x14:sparkline>
          </x14:sparklines>
        </x14:sparklineGroup>
        <x14:sparklineGroup displayEmptyCellsAs="gap" xr2:uid="{E7C61A0E-A5EC-4082-A71F-202564AB7B64}">
          <x14:colorSeries rgb="FF376092"/>
          <x14:colorNegative rgb="FFD00000"/>
          <x14:colorAxis rgb="FF000000"/>
          <x14:colorMarkers rgb="FFD00000"/>
          <x14:colorFirst rgb="FFD00000"/>
          <x14:colorLast rgb="FFD00000"/>
          <x14:colorHigh rgb="FFD00000"/>
          <x14:colorLow rgb="FFD00000"/>
          <x14:sparklines>
            <x14:sparkline>
              <xm:f>Calcs!B4:B33</xm:f>
              <xm:sqref>F5</xm:sqref>
            </x14:sparkline>
          </x14:sparklines>
        </x14:sparklineGroup>
        <x14:sparklineGroup displayEmptyCellsAs="gap" xr2:uid="{3784E825-FE96-4023-B381-6E19C1DD48C5}">
          <x14:colorSeries rgb="FF376092"/>
          <x14:colorNegative rgb="FFD00000"/>
          <x14:colorAxis rgb="FF000000"/>
          <x14:colorMarkers rgb="FFD00000"/>
          <x14:colorFirst rgb="FFD00000"/>
          <x14:colorLast rgb="FFD00000"/>
          <x14:colorHigh rgb="FFD00000"/>
          <x14:colorLow rgb="FFD00000"/>
          <x14:sparklines>
            <x14:sparkline>
              <xm:f>Calcs!N4:N33</xm:f>
              <xm:sqref>F4</xm:sqref>
            </x14:sparkline>
          </x14:sparklines>
        </x14:sparklineGroup>
      </x14:sparklineGroup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Calcs</vt:lpstr>
      <vt:lpstr>Dashboard</vt:lpstr>
    </vt:vector>
  </TitlesOfParts>
  <Company>DeVry Education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DeVry Education Group</dc:creator>
  <cp:lastModifiedBy>Christine Baxter</cp:lastModifiedBy>
  <dcterms:created xsi:type="dcterms:W3CDTF">2016-10-12T22:05:17Z</dcterms:created>
  <dcterms:modified xsi:type="dcterms:W3CDTF">2020-11-23T07:08:29Z</dcterms:modified>
</cp:coreProperties>
</file>