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R-1C09]\ #,##0.00;[RED][$R-1C09]\-#,##0.00"/>
    <numFmt numFmtId="165" formatCode="\$#,##0.00"/>
  </numFmts>
  <fonts count="4">
    <font>
      <name val="Tahoma"/>
      <charset val="1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06"/>
  <sheetViews>
    <sheetView showFormulas="0" showGridLines="0" showRowColHeaders="1" showZeros="1" rightToLeft="0" tabSelected="1" showOutlineSymbols="1" defaultGridColor="1" view="normal" topLeftCell="A70" colorId="64" zoomScale="90" zoomScaleNormal="90" zoomScalePageLayoutView="100" workbookViewId="0">
      <selection pane="topLeft" activeCell="F97" activeCellId="0" sqref="F97"/>
    </sheetView>
  </sheetViews>
  <sheetFormatPr baseColWidth="8" defaultColWidth="8.59375" defaultRowHeight="12.75" zeroHeight="0" outlineLevelRow="0"/>
  <cols>
    <col width="25.71" customWidth="1" style="7" min="1" max="1"/>
    <col width="11.29" customWidth="1" style="8" min="2" max="13"/>
    <col width="12.42" customWidth="1" style="8" min="14" max="14"/>
    <col width="9.140000000000001" customWidth="1" style="7" min="15" max="15"/>
  </cols>
  <sheetData>
    <row r="1" ht="28.5" customHeight="1" s="9">
      <c r="A1" s="7" t="inlineStr">
        <is>
          <t>PERSONAL BUDGET PLANNER (YEARLY)</t>
        </is>
      </c>
    </row>
    <row r="3" ht="17.25" customHeight="1" s="9">
      <c r="A3" s="7" t="inlineStr">
        <is>
          <t>REVENUE</t>
        </is>
      </c>
      <c r="B3" s="8" t="inlineStr">
        <is>
          <t>JAN</t>
        </is>
      </c>
      <c r="C3" s="8" t="inlineStr">
        <is>
          <t>FEB</t>
        </is>
      </c>
      <c r="D3" s="8" t="inlineStr">
        <is>
          <t>MAR</t>
        </is>
      </c>
      <c r="E3" s="8" t="inlineStr">
        <is>
          <t>APR</t>
        </is>
      </c>
      <c r="F3" s="8" t="inlineStr">
        <is>
          <t>MAY</t>
        </is>
      </c>
      <c r="G3" s="8" t="inlineStr">
        <is>
          <t>JUN</t>
        </is>
      </c>
      <c r="H3" s="8" t="inlineStr">
        <is>
          <t>JUL</t>
        </is>
      </c>
      <c r="I3" s="8" t="inlineStr">
        <is>
          <t>AUG</t>
        </is>
      </c>
      <c r="J3" s="8" t="inlineStr">
        <is>
          <t>SEP</t>
        </is>
      </c>
      <c r="K3" s="8" t="inlineStr">
        <is>
          <t>OCT</t>
        </is>
      </c>
      <c r="L3" s="8" t="inlineStr">
        <is>
          <t>NOV</t>
        </is>
      </c>
      <c r="M3" s="8" t="inlineStr">
        <is>
          <t>DEC</t>
        </is>
      </c>
      <c r="N3" s="8" t="inlineStr">
        <is>
          <t>YEAR</t>
        </is>
      </c>
      <c r="O3" s="8" t="n"/>
    </row>
    <row r="4" ht="15" customHeight="1" s="9">
      <c r="A4" s="7" t="inlineStr">
        <is>
          <t>INCOME</t>
        </is>
      </c>
      <c r="O4" s="8" t="inlineStr">
        <is>
          <t xml:space="preserve"> </t>
        </is>
      </c>
    </row>
    <row r="5" ht="12.8" customHeight="1" s="9">
      <c r="A5" s="7" t="inlineStr">
        <is>
          <t>Wages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9631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>
        <f>SUM(tblIncome[[#This Row],[Jan]:[Dec]])</f>
        <v/>
      </c>
      <c r="O5" s="11" t="n"/>
    </row>
    <row r="6" ht="12.8" customHeight="1" s="9">
      <c r="A6" s="7" t="inlineStr">
        <is>
          <t>Interest/dividends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430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>
        <f>SUM(tblIncome[[#This Row],[Jan]:[Dec]])</f>
        <v/>
      </c>
      <c r="O6" s="11" t="n"/>
    </row>
    <row r="7" ht="12.8" customHeight="1" s="9">
      <c r="A7" s="7" t="inlineStr">
        <is>
          <t>Miscellaneous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>
        <f>SUM(tblIncome[[#This Row],[Jan]:[Dec]])</f>
        <v/>
      </c>
      <c r="O7" s="11" t="n"/>
    </row>
    <row r="8" ht="12.8" customHeight="1" s="9">
      <c r="A8" s="7" t="inlineStr">
        <is>
          <t>Total</t>
        </is>
      </c>
      <c r="B8" s="10">
        <f>SUBTOTAL(109,tblIncome[Jan])</f>
        <v/>
      </c>
      <c r="C8" s="10">
        <f>SUBTOTAL(109,tblIncome[Feb])</f>
        <v/>
      </c>
      <c r="D8" s="10">
        <f>SUBTOTAL(109,tblIncome[March])</f>
        <v/>
      </c>
      <c r="E8" s="10">
        <f>SUBTOTAL(109,tblIncome[April])</f>
        <v/>
      </c>
      <c r="F8" s="10">
        <f>SUBTOTAL(109,tblIncome[May])</f>
        <v/>
      </c>
      <c r="G8" s="10">
        <f>SUBTOTAL(109,tblIncome[June])</f>
        <v/>
      </c>
      <c r="H8" s="10">
        <f>SUBTOTAL(109,tblIncome[July])</f>
        <v/>
      </c>
      <c r="I8" s="10">
        <f>SUBTOTAL(109,tblIncome[Aug])</f>
        <v/>
      </c>
      <c r="J8" s="10">
        <f>SUBTOTAL(109,tblIncome[Sept])</f>
        <v/>
      </c>
      <c r="K8" s="10">
        <f>SUBTOTAL(109,tblIncome[Oct])</f>
        <v/>
      </c>
      <c r="L8" s="10">
        <f>SUBTOTAL(109,tblIncome[Nov])</f>
        <v/>
      </c>
      <c r="M8" s="10">
        <f>SUBTOTAL(109,tblIncome[Dec])</f>
        <v/>
      </c>
      <c r="N8" s="10">
        <f>SUBTOTAL(109,tblIncome[Year])</f>
        <v/>
      </c>
      <c r="O8" s="8" t="n"/>
    </row>
    <row r="9" ht="12.8" customHeight="1" s="9">
      <c r="A9" s="12" t="n"/>
    </row>
    <row r="10" ht="13.8" customHeight="1" s="9">
      <c r="A10" s="7" t="inlineStr">
        <is>
          <t>EXPENSES</t>
        </is>
      </c>
      <c r="B10" s="8" t="inlineStr">
        <is>
          <t>JAN</t>
        </is>
      </c>
      <c r="C10" s="8" t="inlineStr">
        <is>
          <t>FEB</t>
        </is>
      </c>
      <c r="D10" s="8" t="inlineStr">
        <is>
          <t>MAR</t>
        </is>
      </c>
      <c r="E10" s="8" t="inlineStr">
        <is>
          <t>APR</t>
        </is>
      </c>
      <c r="F10" s="8" t="inlineStr">
        <is>
          <t>MAY</t>
        </is>
      </c>
      <c r="G10" s="8" t="inlineStr">
        <is>
          <t>JUN</t>
        </is>
      </c>
      <c r="H10" s="8" t="inlineStr">
        <is>
          <t>JUL</t>
        </is>
      </c>
      <c r="I10" s="8" t="inlineStr">
        <is>
          <t>AUG</t>
        </is>
      </c>
      <c r="J10" s="8" t="inlineStr">
        <is>
          <t>SEP</t>
        </is>
      </c>
      <c r="K10" s="8" t="inlineStr">
        <is>
          <t>OCT</t>
        </is>
      </c>
      <c r="L10" s="8" t="inlineStr">
        <is>
          <t>NOV</t>
        </is>
      </c>
      <c r="M10" s="8" t="inlineStr">
        <is>
          <t>DEC</t>
        </is>
      </c>
      <c r="N10" s="8" t="inlineStr">
        <is>
          <t>YEAR</t>
        </is>
      </c>
      <c r="O10" s="8" t="n"/>
    </row>
    <row r="11" ht="12.8" customHeight="1" s="9">
      <c r="A11" s="7" t="inlineStr">
        <is>
          <t>HOME</t>
        </is>
      </c>
      <c r="O11" s="8" t="n"/>
    </row>
    <row r="12" ht="12.8" customHeight="1" s="9">
      <c r="A12" s="7" t="inlineStr">
        <is>
          <t>Mortgage</t>
        </is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2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>
        <f>SUM(tblHome[[#This Row],[Jan]:[Dec]])</f>
        <v/>
      </c>
      <c r="O12" s="11" t="n"/>
    </row>
    <row r="13" ht="12.8" customHeight="1" s="9">
      <c r="A13" s="7" t="inlineStr">
        <is>
          <t>Insurance</t>
        </is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>
        <f>SUM(tblHome[[#This Row],[Jan]:[Dec]])</f>
        <v/>
      </c>
      <c r="O13" s="11" t="n"/>
    </row>
    <row r="14" ht="12.8" customHeight="1" s="9">
      <c r="A14" s="7" t="inlineStr">
        <is>
          <t>Repairs</t>
        </is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2400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>
        <f>SUM(tblHome[[#This Row],[Jan]:[Dec]])</f>
        <v/>
      </c>
      <c r="O14" s="11" t="n"/>
    </row>
    <row r="15" ht="12.8" customHeight="1" s="9">
      <c r="A15" s="7" t="inlineStr">
        <is>
          <t>Services</t>
        </is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>
        <f>SUM(tblHome[[#This Row],[Jan]:[Dec]])</f>
        <v/>
      </c>
      <c r="O15" s="11" t="n"/>
    </row>
    <row r="16" ht="12.8" customHeight="1" s="9">
      <c r="A16" s="7" t="inlineStr">
        <is>
          <t>Utilities</t>
        </is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>
        <f>SUM(tblHome[[#This Row],[Jan]:[Dec]])</f>
        <v/>
      </c>
      <c r="O16" s="11" t="n"/>
    </row>
    <row r="17" ht="12.8" customHeight="1" s="9">
      <c r="A17" s="7" t="inlineStr">
        <is>
          <t>Total</t>
        </is>
      </c>
      <c r="B17" s="10">
        <f>SUBTOTAL(109,tblHome[Jan])</f>
        <v/>
      </c>
      <c r="C17" s="10">
        <f>SUBTOTAL(109,tblHome[Feb])</f>
        <v/>
      </c>
      <c r="D17" s="10">
        <f>SUBTOTAL(109,tblHome[March])</f>
        <v/>
      </c>
      <c r="E17" s="10">
        <f>SUBTOTAL(109,tblHome[April])</f>
        <v/>
      </c>
      <c r="F17" s="10">
        <f>SUBTOTAL(109,tblHome[May])</f>
        <v/>
      </c>
      <c r="G17" s="10">
        <f>SUBTOTAL(109,tblHome[June])</f>
        <v/>
      </c>
      <c r="H17" s="10">
        <f>SUBTOTAL(109,tblHome[July])</f>
        <v/>
      </c>
      <c r="I17" s="10">
        <f>SUBTOTAL(109,tblHome[Aug])</f>
        <v/>
      </c>
      <c r="J17" s="10">
        <f>SUBTOTAL(109,tblHome[Sept])</f>
        <v/>
      </c>
      <c r="K17" s="10">
        <f>SUBTOTAL(109,tblHome[Oct])</f>
        <v/>
      </c>
      <c r="L17" s="10">
        <f>SUBTOTAL(109,tblHome[Nov])</f>
        <v/>
      </c>
      <c r="M17" s="10">
        <f>SUBTOTAL(109,tblHome[Dec])</f>
        <v/>
      </c>
      <c r="N17" s="10">
        <f>SUBTOTAL(109,tblHome[Year])</f>
        <v/>
      </c>
      <c r="O17" s="8" t="n"/>
    </row>
    <row r="18" ht="12.8" customHeight="1" s="9">
      <c r="A18" s="12" t="n"/>
    </row>
    <row r="19" ht="12.8" customHeight="1" s="9">
      <c r="A19" s="7" t="inlineStr">
        <is>
          <t>DAILY LIVING</t>
        </is>
      </c>
      <c r="O19" s="8" t="n"/>
    </row>
    <row r="20" ht="12.8" customHeight="1" s="9">
      <c r="A20" s="7" t="inlineStr">
        <is>
          <t xml:space="preserve">Groceries </t>
        </is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600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>
        <f>SUM(tblDaily[[#This Row],[Jan]:[Dec]])</f>
        <v/>
      </c>
      <c r="O20" s="11" t="n"/>
    </row>
    <row r="21" ht="12.8" customHeight="1" s="9">
      <c r="A21" s="7" t="inlineStr">
        <is>
          <t>Dining out</t>
        </is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12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>
        <f>SUM(tblDaily[[#This Row],[Jan]:[Dec]])</f>
        <v/>
      </c>
      <c r="O21" s="11" t="n"/>
    </row>
    <row r="22" ht="12.8" customHeight="1" s="9">
      <c r="A22" s="7" t="inlineStr">
        <is>
          <t>misc</t>
        </is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>
        <f>SUM(tblDaily[[#This Row],[Jan]:[Dec]])</f>
        <v/>
      </c>
      <c r="O22" s="11" t="n"/>
    </row>
    <row r="23" ht="12.8" customHeight="1" s="9">
      <c r="A23" s="7" t="inlineStr">
        <is>
          <t>misc</t>
        </is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>
        <f>SUM(tblDaily[[#This Row],[Jan]:[Dec]])</f>
        <v/>
      </c>
      <c r="O23" s="11" t="n"/>
    </row>
    <row r="24" ht="12.8" customHeight="1" s="9">
      <c r="A24" s="7" t="inlineStr">
        <is>
          <t>misc</t>
        </is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>
        <f>SUM(tblDaily[[#This Row],[Jan]:[Dec]])</f>
        <v/>
      </c>
      <c r="O24" s="11" t="n"/>
    </row>
    <row r="25" ht="12.8" customHeight="1" s="9">
      <c r="A25" s="7" t="inlineStr">
        <is>
          <t>MISC</t>
        </is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>
        <f>SUM(tblDaily[[#This Row],[Jan]:[Dec]])</f>
        <v/>
      </c>
      <c r="O25" s="11" t="n"/>
    </row>
    <row r="26" ht="12.8" customHeight="1" s="9">
      <c r="A26" s="7" t="inlineStr">
        <is>
          <t>Total</t>
        </is>
      </c>
      <c r="B26" s="10">
        <f>SUBTOTAL(109,tblDaily[Jan])</f>
        <v/>
      </c>
      <c r="C26" s="10">
        <f>SUBTOTAL(109,tblDaily[Feb])</f>
        <v/>
      </c>
      <c r="D26" s="10">
        <f>SUBTOTAL(109,tblDaily[March])</f>
        <v/>
      </c>
      <c r="E26" s="10">
        <f>SUBTOTAL(109,tblDaily[April])</f>
        <v/>
      </c>
      <c r="F26" s="10">
        <f>SUBTOTAL(109,tblDaily[May])</f>
        <v/>
      </c>
      <c r="G26" s="10">
        <f>SUBTOTAL(109,tblDaily[June])</f>
        <v/>
      </c>
      <c r="H26" s="10">
        <f>SUBTOTAL(109,tblDaily[July])</f>
        <v/>
      </c>
      <c r="I26" s="10">
        <f>SUBTOTAL(109,tblDaily[Aug])</f>
        <v/>
      </c>
      <c r="J26" s="10">
        <f>SUBTOTAL(109,tblDaily[Sept])</f>
        <v/>
      </c>
      <c r="K26" s="10">
        <f>SUBTOTAL(109,tblDaily[Oct])</f>
        <v/>
      </c>
      <c r="L26" s="10">
        <f>SUBTOTAL(109,tblDaily[Nov])</f>
        <v/>
      </c>
      <c r="M26" s="10">
        <f>SUBTOTAL(109,tblDaily[Dec])</f>
        <v/>
      </c>
      <c r="N26" s="10">
        <f>SUBTOTAL(109,tblDaily[Year])</f>
        <v/>
      </c>
      <c r="O26" s="8" t="n"/>
    </row>
    <row r="27" ht="12.8" customHeight="1" s="9">
      <c r="A27" s="12" t="n"/>
    </row>
    <row r="28" ht="12.8" customHeight="1" s="9">
      <c r="A28" s="7" t="inlineStr">
        <is>
          <t>TRANSPORTATION</t>
        </is>
      </c>
      <c r="O28" s="8" t="n"/>
    </row>
    <row r="29" ht="12.8" customHeight="1" s="9">
      <c r="A29" s="7" t="inlineStr">
        <is>
          <t>Public transportation</t>
        </is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3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>
        <f>SUM(tblTransportation[[#This Row],[Jan]:[Dec]])</f>
        <v/>
      </c>
      <c r="O29" s="11" t="n"/>
    </row>
    <row r="30" ht="12.8" customHeight="1" s="9">
      <c r="A30" s="7" t="inlineStr">
        <is>
          <t>Fuel</t>
        </is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>
        <f>SUM(tblTransportation[[#This Row],[Jan]:[Dec]])</f>
        <v/>
      </c>
      <c r="O30" s="11" t="n"/>
    </row>
    <row r="31" ht="12.8" customHeight="1" s="9">
      <c r="A31" s="7" t="inlineStr">
        <is>
          <t>Repairs</t>
        </is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>
        <f>SUM(tblTransportation[[#This Row],[Jan]:[Dec]])</f>
        <v/>
      </c>
      <c r="O31" s="11" t="n"/>
    </row>
    <row r="32" ht="12.8" customHeight="1" s="9">
      <c r="A32" s="7" t="inlineStr">
        <is>
          <t>Car wash/detailing services</t>
        </is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>
        <f>SUM(tblTransportation[[#This Row],[Jan]:[Dec]])</f>
        <v/>
      </c>
      <c r="O32" s="11" t="n"/>
    </row>
    <row r="33" ht="12.8" customHeight="1" s="9">
      <c r="A33" s="7" t="inlineStr">
        <is>
          <t>Parking</t>
        </is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>
        <f>SUM(tblTransportation[[#This Row],[Jan]:[Dec]])</f>
        <v/>
      </c>
      <c r="O33" s="11" t="n"/>
    </row>
    <row r="34" ht="12.8" customHeight="1" s="9">
      <c r="A34" s="7" t="inlineStr">
        <is>
          <t>Insurance</t>
        </is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>
        <f>SUM(tblTransportation[[#This Row],[Jan]:[Dec]])</f>
        <v/>
      </c>
      <c r="O34" s="11" t="n"/>
    </row>
    <row r="35" ht="12.8" customHeight="1" s="9">
      <c r="A35" s="7" t="inlineStr">
        <is>
          <t>Total</t>
        </is>
      </c>
      <c r="B35" s="10">
        <f>SUBTOTAL(109,tblTransportation[Jan])</f>
        <v/>
      </c>
      <c r="C35" s="10">
        <f>SUBTOTAL(109,tblTransportation[Feb])</f>
        <v/>
      </c>
      <c r="D35" s="10">
        <f>SUBTOTAL(109,tblTransportation[March])</f>
        <v/>
      </c>
      <c r="E35" s="10">
        <f>SUBTOTAL(109,tblTransportation[April])</f>
        <v/>
      </c>
      <c r="F35" s="10">
        <f>SUBTOTAL(109,tblTransportation[May])</f>
        <v/>
      </c>
      <c r="G35" s="10">
        <f>SUBTOTAL(109,tblTransportation[June])</f>
        <v/>
      </c>
      <c r="H35" s="10">
        <f>SUBTOTAL(109,tblTransportation[July])</f>
        <v/>
      </c>
      <c r="I35" s="10">
        <f>SUBTOTAL(109,tblTransportation[Aug])</f>
        <v/>
      </c>
      <c r="J35" s="10">
        <f>SUBTOTAL(109,tblTransportation[Sept])</f>
        <v/>
      </c>
      <c r="K35" s="10">
        <f>SUBTOTAL(109,tblTransportation[Oct])</f>
        <v/>
      </c>
      <c r="L35" s="10">
        <f>SUBTOTAL(109,tblTransportation[Nov])</f>
        <v/>
      </c>
      <c r="M35" s="10">
        <f>SUBTOTAL(109,tblTransportation[Dec])</f>
        <v/>
      </c>
      <c r="N35" s="10">
        <f>SUBTOTAL(109,tblTransportation[Year])</f>
        <v/>
      </c>
      <c r="O35" s="8" t="n"/>
    </row>
    <row r="36" ht="12.8" customHeight="1" s="9">
      <c r="A36" s="12" t="n"/>
    </row>
    <row r="37" ht="12.8" customHeight="1" s="9">
      <c r="A37" s="7" t="inlineStr">
        <is>
          <t>ENTERTAINMENT</t>
        </is>
      </c>
      <c r="O37" s="8" t="n"/>
    </row>
    <row r="38" ht="12.8" customHeight="1" s="9">
      <c r="A38" s="7" t="inlineStr">
        <is>
          <t>Cable TV</t>
        </is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>
        <f>SUM(tblEntertainment[[#This Row],[Jan]:[Dec]])</f>
        <v/>
      </c>
      <c r="O38" s="11" t="n"/>
    </row>
    <row r="39" ht="12.8" customHeight="1" s="9">
      <c r="A39" s="7" t="inlineStr">
        <is>
          <t>Books/Games</t>
        </is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>
        <f>SUM(tblEntertainment[[#This Row],[Jan]:[Dec]])</f>
        <v/>
      </c>
      <c r="O39" s="11" t="n"/>
    </row>
    <row r="40" ht="12.8" customHeight="1" s="9">
      <c r="A40" s="7" t="inlineStr">
        <is>
          <t>Movies/plays</t>
        </is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>
        <f>SUM(tblEntertainment[[#This Row],[Jan]:[Dec]])</f>
        <v/>
      </c>
      <c r="O40" s="11" t="n"/>
    </row>
    <row r="41" ht="12.8" customHeight="1" s="9">
      <c r="A41" s="7" t="inlineStr">
        <is>
          <t>Concerts/clubs</t>
        </is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>
        <f>SUM(tblEntertainment[[#This Row],[Jan]:[Dec]])</f>
        <v/>
      </c>
      <c r="O41" s="11" t="n"/>
    </row>
    <row r="42" ht="12.8" customHeight="1" s="9">
      <c r="A42" s="7" t="inlineStr">
        <is>
          <t>Total</t>
        </is>
      </c>
      <c r="B42" s="10">
        <f>SUBTOTAL(109,tblEntertainment[Jan])</f>
        <v/>
      </c>
      <c r="C42" s="10">
        <f>SUBTOTAL(109,tblEntertainment[Feb])</f>
        <v/>
      </c>
      <c r="D42" s="10">
        <f>SUBTOTAL(109,tblEntertainment[March])</f>
        <v/>
      </c>
      <c r="E42" s="10">
        <f>SUBTOTAL(109,tblEntertainment[April])</f>
        <v/>
      </c>
      <c r="F42" s="10">
        <f>SUBTOTAL(109,tblEntertainment[May])</f>
        <v/>
      </c>
      <c r="G42" s="10">
        <f>SUBTOTAL(109,tblEntertainment[June])</f>
        <v/>
      </c>
      <c r="H42" s="10">
        <f>SUBTOTAL(109,tblEntertainment[July])</f>
        <v/>
      </c>
      <c r="I42" s="10">
        <f>SUBTOTAL(109,tblEntertainment[Aug])</f>
        <v/>
      </c>
      <c r="J42" s="10">
        <f>SUBTOTAL(109,tblEntertainment[Sept])</f>
        <v/>
      </c>
      <c r="K42" s="10">
        <f>SUBTOTAL(109,tblEntertainment[Oct])</f>
        <v/>
      </c>
      <c r="L42" s="10">
        <f>SUBTOTAL(109,tblEntertainment[Nov])</f>
        <v/>
      </c>
      <c r="M42" s="10">
        <f>SUBTOTAL(109,tblEntertainment[Dec])</f>
        <v/>
      </c>
      <c r="N42" s="10">
        <f>SUBTOTAL(109,tblEntertainment[Year])</f>
        <v/>
      </c>
      <c r="O42" s="8" t="n"/>
    </row>
    <row r="43" ht="12.8" customHeight="1" s="9">
      <c r="A43" s="12" t="n"/>
    </row>
    <row r="44" ht="12.8" customHeight="1" s="9">
      <c r="A44" s="7" t="inlineStr">
        <is>
          <t>HEALTH</t>
        </is>
      </c>
      <c r="O44" s="8" t="n"/>
    </row>
    <row r="45" ht="12.8" customHeight="1" s="9">
      <c r="A45" s="7" t="inlineStr">
        <is>
          <t>Health club dues</t>
        </is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>
        <f>SUM(tblHealth[[#This Row],[Jan]:[Dec]])</f>
        <v/>
      </c>
      <c r="O45" s="11" t="n"/>
    </row>
    <row r="46" ht="12.8" customHeight="1" s="9">
      <c r="A46" s="7" t="inlineStr">
        <is>
          <t>Insurance</t>
        </is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>
        <f>SUM(tblHealth[[#This Row],[Jan]:[Dec]])</f>
        <v/>
      </c>
      <c r="O46" s="11" t="n"/>
    </row>
    <row r="47" ht="12.8" customHeight="1" s="9">
      <c r="A47" s="7" t="inlineStr">
        <is>
          <t>Prescriptions</t>
        </is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>
        <f>SUM(tblHealth[[#This Row],[Jan]:[Dec]])</f>
        <v/>
      </c>
      <c r="O47" s="11" t="n"/>
    </row>
    <row r="48" ht="12.8" customHeight="1" s="9">
      <c r="A48" s="7" t="inlineStr">
        <is>
          <t>Over-the-counter drugs</t>
        </is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>
        <f>SUM(tblHealth[[#This Row],[Jan]:[Dec]])</f>
        <v/>
      </c>
      <c r="O48" s="11" t="n"/>
    </row>
    <row r="49" ht="12.8" customHeight="1" s="9">
      <c r="A49" s="7" t="inlineStr">
        <is>
          <t>Co-payments/out-of-pocket</t>
        </is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>
        <f>SUM(tblHealth[[#This Row],[Jan]:[Dec]])</f>
        <v/>
      </c>
      <c r="O49" s="11" t="n"/>
    </row>
    <row r="50" ht="12.8" customHeight="1" s="9">
      <c r="A50" s="7" t="inlineStr">
        <is>
          <t>Veterinarians/pet medicines</t>
        </is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>
        <f>SUM(tblHealth[[#This Row],[Jan]:[Dec]])</f>
        <v/>
      </c>
      <c r="O50" s="11" t="n"/>
    </row>
    <row r="51" ht="12.8" customHeight="1" s="9">
      <c r="A51" s="7" t="inlineStr">
        <is>
          <t>Life insurance</t>
        </is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>
        <f>SUM(tblHealth[[#This Row],[Jan]:[Dec]])</f>
        <v/>
      </c>
      <c r="O51" s="11" t="n"/>
    </row>
    <row r="52" ht="12.8" customHeight="1" s="9">
      <c r="A52" s="7" t="inlineStr">
        <is>
          <t>Total</t>
        </is>
      </c>
      <c r="B52" s="10">
        <f>SUBTOTAL(109,tblHealth[Jan])</f>
        <v/>
      </c>
      <c r="C52" s="10">
        <f>SUBTOTAL(109,tblHealth[Feb])</f>
        <v/>
      </c>
      <c r="D52" s="10">
        <f>SUBTOTAL(109,tblHealth[March])</f>
        <v/>
      </c>
      <c r="E52" s="10">
        <f>SUBTOTAL(109,tblHealth[April])</f>
        <v/>
      </c>
      <c r="F52" s="10">
        <f>SUBTOTAL(109,tblHealth[May])</f>
        <v/>
      </c>
      <c r="G52" s="10">
        <f>SUBTOTAL(109,tblHealth[June])</f>
        <v/>
      </c>
      <c r="H52" s="10">
        <f>SUBTOTAL(109,tblHealth[July])</f>
        <v/>
      </c>
      <c r="I52" s="10">
        <f>SUBTOTAL(109,tblHealth[Aug])</f>
        <v/>
      </c>
      <c r="J52" s="10">
        <f>SUBTOTAL(109,tblHealth[Sept])</f>
        <v/>
      </c>
      <c r="K52" s="10">
        <f>SUBTOTAL(109,tblHealth[Oct])</f>
        <v/>
      </c>
      <c r="L52" s="10">
        <f>SUBTOTAL(109,tblHealth[Nov])</f>
        <v/>
      </c>
      <c r="M52" s="10">
        <f>SUBTOTAL(109,tblHealth[Dec])</f>
        <v/>
      </c>
      <c r="N52" s="10">
        <f>SUBTOTAL(109,tblHealth[Year])</f>
        <v/>
      </c>
      <c r="O52" s="8" t="n"/>
    </row>
    <row r="53" ht="12.8" customHeight="1" s="9">
      <c r="A53" s="12" t="n"/>
    </row>
    <row r="54" ht="12.8" customHeight="1" s="9">
      <c r="A54" s="7" t="inlineStr">
        <is>
          <t>VACATIONS</t>
        </is>
      </c>
      <c r="O54" s="8" t="n"/>
    </row>
    <row r="55" ht="12.8" customHeight="1" s="9">
      <c r="A55" s="7" t="inlineStr">
        <is>
          <t>Plane fare</t>
        </is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4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>
        <f>SUM(tblVacations[[#This Row],[Jan]:[Dec]])</f>
        <v/>
      </c>
      <c r="O55" s="11" t="n"/>
    </row>
    <row r="56" ht="12.8" customHeight="1" s="9">
      <c r="A56" s="7" t="inlineStr">
        <is>
          <t>Accommodations</t>
        </is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>
        <f>SUM(tblVacations[[#This Row],[Jan]:[Dec]])</f>
        <v/>
      </c>
      <c r="O56" s="11" t="n"/>
    </row>
    <row r="57" ht="12.8" customHeight="1" s="9">
      <c r="A57" s="7" t="inlineStr">
        <is>
          <t>Food</t>
        </is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>
        <f>SUM(tblVacations[[#This Row],[Jan]:[Dec]])</f>
        <v/>
      </c>
      <c r="O57" s="11" t="n"/>
    </row>
    <row r="58" ht="12.8" customHeight="1" s="9">
      <c r="A58" s="7" t="inlineStr">
        <is>
          <t>Souvenirs</t>
        </is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>
        <f>SUM(tblVacations[[#This Row],[Jan]:[Dec]])</f>
        <v/>
      </c>
      <c r="O58" s="11" t="n"/>
    </row>
    <row r="59" ht="12.8" customHeight="1" s="9">
      <c r="A59" s="7" t="inlineStr">
        <is>
          <t>Pet boarding</t>
        </is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>
        <f>SUM(tblVacations[[#This Row],[Jan]:[Dec]])</f>
        <v/>
      </c>
      <c r="O59" s="11" t="n"/>
    </row>
    <row r="60" ht="12.8" customHeight="1" s="9">
      <c r="A60" s="7" t="inlineStr">
        <is>
          <t>Rental car</t>
        </is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>
        <f>SUM(tblVacations[[#This Row],[Jan]:[Dec]])</f>
        <v/>
      </c>
      <c r="O60" s="11" t="n"/>
    </row>
    <row r="61" ht="12.8" customHeight="1" s="9">
      <c r="A61" s="7" t="inlineStr">
        <is>
          <t>Total</t>
        </is>
      </c>
      <c r="B61" s="10">
        <f>SUBTOTAL(109,tblVacations[Jan])</f>
        <v/>
      </c>
      <c r="C61" s="10">
        <f>SUBTOTAL(109,tblVacations[Feb])</f>
        <v/>
      </c>
      <c r="D61" s="10">
        <f>SUBTOTAL(109,tblVacations[March])</f>
        <v/>
      </c>
      <c r="E61" s="10">
        <f>SUBTOTAL(109,tblVacations[April])</f>
        <v/>
      </c>
      <c r="F61" s="10">
        <f>SUBTOTAL(109,tblVacations[May])</f>
        <v/>
      </c>
      <c r="G61" s="10">
        <f>SUBTOTAL(109,tblVacations[June])</f>
        <v/>
      </c>
      <c r="H61" s="10">
        <f>SUBTOTAL(109,tblVacations[July])</f>
        <v/>
      </c>
      <c r="I61" s="10">
        <f>SUBTOTAL(109,tblVacations[Aug])</f>
        <v/>
      </c>
      <c r="J61" s="10">
        <f>SUBTOTAL(109,tblVacations[Sept])</f>
        <v/>
      </c>
      <c r="K61" s="10">
        <f>SUBTOTAL(109,tblVacations[Oct])</f>
        <v/>
      </c>
      <c r="L61" s="10">
        <f>SUBTOTAL(109,tblVacations[Nov])</f>
        <v/>
      </c>
      <c r="M61" s="10">
        <f>SUBTOTAL(109,tblVacations[Dec])</f>
        <v/>
      </c>
      <c r="N61" s="10">
        <f>SUBTOTAL(109,tblVacations[Year])</f>
        <v/>
      </c>
      <c r="O61" s="8" t="n"/>
    </row>
    <row r="62" ht="12.8" customHeight="1" s="9">
      <c r="A62" s="12" t="n"/>
    </row>
    <row r="63" ht="12.8" customHeight="1" s="9">
      <c r="A63" s="7" t="inlineStr">
        <is>
          <t>RECREATION</t>
        </is>
      </c>
      <c r="O63" s="8" t="n"/>
    </row>
    <row r="64" ht="12.8" customHeight="1" s="9">
      <c r="A64" s="7" t="inlineStr">
        <is>
          <t>Car</t>
        </is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5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>
        <f>SUM(tblRecreation[[#This Row],[Jan]:[Dec]])</f>
        <v/>
      </c>
      <c r="O64" s="11" t="n"/>
    </row>
    <row r="65" ht="12.8" customHeight="1" s="9">
      <c r="A65" s="7" t="inlineStr">
        <is>
          <t>Sax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>
        <f>SUM(tblRecreation[[#This Row],[Jan]:[Dec]])</f>
        <v/>
      </c>
      <c r="O65" s="11" t="n"/>
    </row>
    <row r="66" ht="12.8" customHeight="1" s="9">
      <c r="A66" s="7" t="inlineStr">
        <is>
          <t>misc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>
        <f>SUM(tblRecreation[[#This Row],[Jan]:[Dec]])</f>
        <v/>
      </c>
      <c r="O66" s="11" t="n"/>
    </row>
    <row r="67" ht="12.8" customHeight="1" s="9">
      <c r="A67" s="7" t="inlineStr">
        <is>
          <t>misc</t>
        </is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>
        <f>SUM(tblRecreation[[#This Row],[Jan]:[Dec]])</f>
        <v/>
      </c>
      <c r="O67" s="11" t="n"/>
    </row>
    <row r="68" ht="12.8" customHeight="1" s="9">
      <c r="A68" s="7" t="inlineStr">
        <is>
          <t>Total</t>
        </is>
      </c>
      <c r="B68" s="10">
        <f>SUBTOTAL(109,tblRecreation[Jan])</f>
        <v/>
      </c>
      <c r="C68" s="10">
        <f>SUBTOTAL(109,tblRecreation[Feb])</f>
        <v/>
      </c>
      <c r="D68" s="10">
        <f>SUBTOTAL(109,tblRecreation[March])</f>
        <v/>
      </c>
      <c r="E68" s="10">
        <f>SUBTOTAL(109,tblRecreation[April])</f>
        <v/>
      </c>
      <c r="F68" s="10">
        <f>SUBTOTAL(109,tblRecreation[May])</f>
        <v/>
      </c>
      <c r="G68" s="10">
        <f>SUBTOTAL(109,tblRecreation[June])</f>
        <v/>
      </c>
      <c r="H68" s="10">
        <f>SUBTOTAL(109,tblRecreation[July])</f>
        <v/>
      </c>
      <c r="I68" s="10">
        <f>SUBTOTAL(109,tblRecreation[Aug])</f>
        <v/>
      </c>
      <c r="J68" s="10">
        <f>SUBTOTAL(109,tblRecreation[Sept])</f>
        <v/>
      </c>
      <c r="K68" s="10">
        <f>SUBTOTAL(109,tblRecreation[Oct])</f>
        <v/>
      </c>
      <c r="L68" s="10">
        <f>SUBTOTAL(109,tblRecreation[Nov])</f>
        <v/>
      </c>
      <c r="M68" s="10">
        <f>SUBTOTAL(109,tblRecreation[Dec])</f>
        <v/>
      </c>
      <c r="N68" s="10">
        <f>SUBTOTAL(109,tblRecreation[Year])</f>
        <v/>
      </c>
      <c r="O68" s="8" t="n"/>
    </row>
    <row r="69" ht="12.8" customHeight="1" s="9">
      <c r="A69" s="12" t="n"/>
    </row>
    <row r="70" ht="12.8" customHeight="1" s="9">
      <c r="A70" s="7" t="inlineStr">
        <is>
          <t>DUES/SUBSCRIPTION</t>
        </is>
      </c>
      <c r="O70" s="8" t="n"/>
    </row>
    <row r="71" ht="12.8" customHeight="1" s="9">
      <c r="A71" s="7" t="inlineStr">
        <is>
          <t>Phone</t>
        </is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145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>
        <f>SUM(tblDues[[#This Row],[Jan]:[Dec]])</f>
        <v/>
      </c>
      <c r="O71" s="11" t="n"/>
    </row>
    <row r="72" ht="12.8" customHeight="1" s="9">
      <c r="A72" s="7" t="inlineStr">
        <is>
          <t>Internet connection</t>
        </is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6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>
        <f>SUM(tblDues[[#This Row],[Jan]:[Dec]])</f>
        <v/>
      </c>
      <c r="O72" s="11" t="n"/>
    </row>
    <row r="73" ht="12.8" customHeight="1" s="9">
      <c r="A73" s="7" t="inlineStr">
        <is>
          <t>Online Services</t>
        </is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>
        <f>SUM(tblDues[[#This Row],[Jan]:[Dec]])</f>
        <v/>
      </c>
      <c r="O73" s="11" t="n"/>
    </row>
    <row r="74" ht="12.8" customHeight="1" s="9">
      <c r="A74" s="7" t="inlineStr">
        <is>
          <t>misc</t>
        </is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>
        <f>SUM(tblDues[[#This Row],[Jan]:[Dec]])</f>
        <v/>
      </c>
      <c r="O74" s="11" t="n"/>
    </row>
    <row r="75" ht="12.8" customHeight="1" s="9">
      <c r="A75" s="7" t="inlineStr">
        <is>
          <t>misc</t>
        </is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>
        <f>SUM(tblDues[[#This Row],[Jan]:[Dec]])</f>
        <v/>
      </c>
      <c r="O75" s="11" t="n"/>
    </row>
    <row r="76" ht="12.8" customHeight="1" s="9">
      <c r="A76" s="7" t="inlineStr">
        <is>
          <t>misc</t>
        </is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>
        <f>SUM(tblDues[[#This Row],[Jan]:[Dec]])</f>
        <v/>
      </c>
      <c r="O76" s="11" t="n"/>
    </row>
    <row r="77" ht="12.8" customHeight="1" s="9">
      <c r="A77" s="7" t="inlineStr">
        <is>
          <t>misc</t>
        </is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>
        <f>SUM(tblDues[[#This Row],[Jan]:[Dec]])</f>
        <v/>
      </c>
      <c r="O77" s="11" t="n"/>
    </row>
    <row r="78" ht="12.8" customHeight="1" s="9">
      <c r="A78" s="7" t="inlineStr">
        <is>
          <t>Total</t>
        </is>
      </c>
      <c r="B78" s="10">
        <f>SUBTOTAL(109,tblDues[Jan])</f>
        <v/>
      </c>
      <c r="C78" s="10">
        <f>SUBTOTAL(109,tblDues[Feb])</f>
        <v/>
      </c>
      <c r="D78" s="10">
        <f>SUBTOTAL(109,tblDues[March])</f>
        <v/>
      </c>
      <c r="E78" s="10">
        <f>SUBTOTAL(109,tblDues[April])</f>
        <v/>
      </c>
      <c r="F78" s="10">
        <f>SUBTOTAL(109,tblDues[May])</f>
        <v/>
      </c>
      <c r="G78" s="10">
        <f>SUBTOTAL(109,tblDues[June])</f>
        <v/>
      </c>
      <c r="H78" s="10">
        <f>SUBTOTAL(109,tblDues[July])</f>
        <v/>
      </c>
      <c r="I78" s="10">
        <f>SUBTOTAL(109,tblDues[Aug])</f>
        <v/>
      </c>
      <c r="J78" s="10">
        <f>SUBTOTAL(109,tblDues[Sept])</f>
        <v/>
      </c>
      <c r="K78" s="10">
        <f>SUBTOTAL(109,tblDues[Oct])</f>
        <v/>
      </c>
      <c r="L78" s="10">
        <f>SUBTOTAL(109,tblDues[Nov])</f>
        <v/>
      </c>
      <c r="M78" s="10">
        <f>SUBTOTAL(109,tblDues[Dec])</f>
        <v/>
      </c>
      <c r="N78" s="10">
        <f>SUBTOTAL(109,tblDues[Year])</f>
        <v/>
      </c>
      <c r="O78" s="8" t="n"/>
    </row>
    <row r="79" ht="12.8" customHeight="1" s="9">
      <c r="A79" s="12" t="n"/>
    </row>
    <row r="80" ht="12.8" customHeight="1" s="9">
      <c r="A80" s="7" t="inlineStr">
        <is>
          <t>PERSONAL</t>
        </is>
      </c>
      <c r="O80" s="8" t="n"/>
    </row>
    <row r="81" ht="12.8" customHeight="1" s="9">
      <c r="A81" s="7" t="inlineStr">
        <is>
          <t>Clothing</t>
        </is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7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>
        <f>SUM(tblPersonal[[#This Row],[Jan]:[Dec]])</f>
        <v/>
      </c>
      <c r="O81" s="11" t="n"/>
    </row>
    <row r="82" ht="12.8" customHeight="1" s="9">
      <c r="A82" s="7" t="inlineStr">
        <is>
          <t>Salon/barber</t>
        </is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>
        <f>SUM(tblPersonal[[#This Row],[Jan]:[Dec]])</f>
        <v/>
      </c>
      <c r="O82" s="11" t="n"/>
    </row>
    <row r="83" ht="12.8" customHeight="1" s="9">
      <c r="A83" s="7" t="inlineStr">
        <is>
          <t>Toiletry</t>
        </is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>
        <f>SUM(tblPersonal[[#This Row],[Jan]:[Dec]])</f>
        <v/>
      </c>
      <c r="O83" s="11" t="n"/>
    </row>
    <row r="84" ht="12.8" customHeight="1" s="9">
      <c r="A84" s="7" t="inlineStr">
        <is>
          <t>Gifts</t>
        </is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>
        <f>SUM(tblPersonal[[#This Row],[Jan]:[Dec]])</f>
        <v/>
      </c>
      <c r="O84" s="11" t="n"/>
    </row>
    <row r="85" ht="12.8" customHeight="1" s="9">
      <c r="A85" s="7" t="inlineStr">
        <is>
          <t>Charity</t>
        </is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>
        <f>SUM(tblPersonal[[#This Row],[Jan]:[Dec]])</f>
        <v/>
      </c>
      <c r="O85" s="11" t="n"/>
    </row>
    <row r="86" ht="12.8" customHeight="1" s="9">
      <c r="A86" s="7" t="inlineStr">
        <is>
          <t>Total</t>
        </is>
      </c>
      <c r="B86" s="10">
        <f>SUBTOTAL(109,tblPersonal[Jan])</f>
        <v/>
      </c>
      <c r="C86" s="10">
        <f>SUBTOTAL(109,tblPersonal[Feb])</f>
        <v/>
      </c>
      <c r="D86" s="10">
        <f>SUBTOTAL(109,tblPersonal[March])</f>
        <v/>
      </c>
      <c r="E86" s="10">
        <f>SUBTOTAL(109,tblPersonal[April])</f>
        <v/>
      </c>
      <c r="F86" s="10">
        <f>SUBTOTAL(109,tblPersonal[May])</f>
        <v/>
      </c>
      <c r="G86" s="10">
        <f>SUBTOTAL(109,tblPersonal[June])</f>
        <v/>
      </c>
      <c r="H86" s="10">
        <f>SUBTOTAL(109,tblPersonal[July])</f>
        <v/>
      </c>
      <c r="I86" s="10">
        <f>SUBTOTAL(109,tblPersonal[Aug])</f>
        <v/>
      </c>
      <c r="J86" s="10">
        <f>SUBTOTAL(109,tblPersonal[Sept])</f>
        <v/>
      </c>
      <c r="K86" s="10">
        <f>SUBTOTAL(109,tblPersonal[Oct])</f>
        <v/>
      </c>
      <c r="L86" s="10">
        <f>SUBTOTAL(109,tblPersonal[Nov])</f>
        <v/>
      </c>
      <c r="M86" s="10">
        <f>SUBTOTAL(109,tblPersonal[Dec])</f>
        <v/>
      </c>
      <c r="N86" s="10">
        <f>SUBTOTAL(109,tblPersonal[Year])</f>
        <v/>
      </c>
      <c r="O86" s="8" t="n"/>
    </row>
    <row r="87" ht="12.8" customHeight="1" s="9">
      <c r="A87" s="13" t="n"/>
    </row>
    <row r="88" ht="12.8" customHeight="1" s="9">
      <c r="A88" s="7" t="inlineStr">
        <is>
          <t>FINANCIAL OBLIGATIONS</t>
        </is>
      </c>
      <c r="O88" s="8" t="n"/>
    </row>
    <row r="89" ht="12.8" customHeight="1" s="9">
      <c r="A89" s="7" t="inlineStr">
        <is>
          <t>Long-term savings</t>
        </is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23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>
        <f>SUM(tblFinancial[[#This Row],[Jan]:[Dec]])</f>
        <v/>
      </c>
      <c r="O89" s="11" t="n"/>
    </row>
    <row r="90" ht="12.8" customHeight="1" s="9">
      <c r="A90" s="7" t="inlineStr">
        <is>
          <t>Retirement (401k, Roth IRA)</t>
        </is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>
        <f>SUM(tblFinancial[[#This Row],[Jan]:[Dec]])</f>
        <v/>
      </c>
      <c r="O90" s="11" t="n"/>
    </row>
    <row r="91" ht="12.8" customHeight="1" s="9">
      <c r="A91" s="7" t="inlineStr">
        <is>
          <t>Credit card payments</t>
        </is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>
        <f>SUM(tblFinancial[[#This Row],[Jan]:[Dec]])</f>
        <v/>
      </c>
      <c r="O91" s="11" t="n"/>
    </row>
    <row r="92" ht="12.8" customHeight="1" s="9">
      <c r="A92" s="7" t="inlineStr">
        <is>
          <t>Income tax (additional)</t>
        </is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>
        <f>SUM(tblFinancial[[#This Row],[Jan]:[Dec]])</f>
        <v/>
      </c>
      <c r="O92" s="11" t="n"/>
    </row>
    <row r="93" ht="12.8" customHeight="1" s="9">
      <c r="A93" s="7" t="inlineStr">
        <is>
          <t>Other obligations</t>
        </is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>
        <f>SUM(tblFinancial[[#This Row],[Jan]:[Dec]])</f>
        <v/>
      </c>
      <c r="O93" s="11" t="n"/>
    </row>
    <row r="94" ht="12.75" customHeight="1" s="9">
      <c r="A94" s="7" t="inlineStr">
        <is>
          <t>Total</t>
        </is>
      </c>
      <c r="B94" s="10">
        <f>SUBTOTAL(109,tblFinancial[Jan])</f>
        <v/>
      </c>
      <c r="C94" s="10">
        <f>SUBTOTAL(109,tblFinancial[Feb])</f>
        <v/>
      </c>
      <c r="D94" s="10">
        <f>SUBTOTAL(109,tblFinancial[March])</f>
        <v/>
      </c>
      <c r="E94" s="10">
        <f>SUBTOTAL(109,tblFinancial[April])</f>
        <v/>
      </c>
      <c r="F94" s="10">
        <f>SUBTOTAL(109,tblFinancial[May])</f>
        <v/>
      </c>
      <c r="G94" s="10">
        <f>SUBTOTAL(109,tblFinancial[June])</f>
        <v/>
      </c>
      <c r="H94" s="10">
        <f>SUBTOTAL(109,tblFinancial[July])</f>
        <v/>
      </c>
      <c r="I94" s="10">
        <f>SUBTOTAL(109,tblFinancial[Aug])</f>
        <v/>
      </c>
      <c r="J94" s="10">
        <f>SUBTOTAL(109,tblFinancial[Sept])</f>
        <v/>
      </c>
      <c r="K94" s="10">
        <f>SUBTOTAL(109,tblFinancial[Oct])</f>
        <v/>
      </c>
      <c r="L94" s="10">
        <f>SUBTOTAL(109,tblFinancial[Nov])</f>
        <v/>
      </c>
      <c r="M94" s="10">
        <f>SUBTOTAL(109,tblFinancial[Dec])</f>
        <v/>
      </c>
      <c r="N94" s="10">
        <f>SUBTOTAL(109,tblFinancial[Year])</f>
        <v/>
      </c>
      <c r="O94" s="8" t="n"/>
    </row>
    <row r="95" ht="12.75" customHeight="1" s="9">
      <c r="A95" s="12" t="n"/>
    </row>
    <row r="96" ht="15" customHeight="1" s="9">
      <c r="A96" s="7" t="inlineStr">
        <is>
          <t>MISC PAYMENTS</t>
        </is>
      </c>
      <c r="O96" s="8" t="n"/>
    </row>
    <row r="97" ht="12.75" customHeight="1" s="9">
      <c r="A97" s="7" t="inlineStr">
        <is>
          <t>Airtime</t>
        </is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>
        <f>SUM(tblMisc[[#This Row],[Jan]:[Dec]])</f>
        <v/>
      </c>
      <c r="O97" s="11" t="n"/>
    </row>
    <row r="98" ht="12.75" customHeight="1" s="9">
      <c r="A98" s="7" t="inlineStr">
        <is>
          <t xml:space="preserve">   Other</t>
        </is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>
        <f>SUM(tblMisc[[#This Row],[Jan]:[Dec]])</f>
        <v/>
      </c>
      <c r="O98" s="11" t="n"/>
    </row>
    <row r="99" ht="12.75" customHeight="1" s="9">
      <c r="A99" s="7" t="inlineStr">
        <is>
          <t xml:space="preserve">   Other</t>
        </is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>
        <f>SUM(tblMisc[[#This Row],[Jan]:[Dec]])</f>
        <v/>
      </c>
      <c r="O99" s="11" t="n"/>
    </row>
    <row r="100" ht="12.75" customHeight="1" s="9">
      <c r="A100" s="7" t="inlineStr">
        <is>
          <t xml:space="preserve">   Other</t>
        </is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>
        <f>SUM(tblMisc[[#This Row],[Jan]:[Dec]])</f>
        <v/>
      </c>
      <c r="O100" s="11" t="n"/>
    </row>
    <row r="101" ht="12.75" customHeight="1" s="9">
      <c r="A101" s="7" t="inlineStr">
        <is>
          <t xml:space="preserve">   Other</t>
        </is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>
        <f>SUM(tblMisc[[#This Row],[Jan]:[Dec]])</f>
        <v/>
      </c>
      <c r="O101" s="11" t="n"/>
    </row>
    <row r="102" ht="12.75" customHeight="1" s="9">
      <c r="A102" s="7" t="inlineStr">
        <is>
          <t>Total</t>
        </is>
      </c>
      <c r="B102" s="10">
        <f>SUBTOTAL(109,tblMisc[Jan])</f>
        <v/>
      </c>
      <c r="C102" s="10">
        <f>SUBTOTAL(109,tblMisc[Feb])</f>
        <v/>
      </c>
      <c r="D102" s="10">
        <f>SUBTOTAL(109,tblMisc[March])</f>
        <v/>
      </c>
      <c r="E102" s="10">
        <f>SUBTOTAL(109,tblMisc[April])</f>
        <v/>
      </c>
      <c r="F102" s="10">
        <f>SUBTOTAL(109,tblMisc[May])</f>
        <v/>
      </c>
      <c r="G102" s="10">
        <f>SUBTOTAL(109,tblMisc[June])</f>
        <v/>
      </c>
      <c r="H102" s="10">
        <f>SUBTOTAL(109,tblMisc[July])</f>
        <v/>
      </c>
      <c r="I102" s="10">
        <f>SUBTOTAL(109,tblMisc[Aug])</f>
        <v/>
      </c>
      <c r="J102" s="10">
        <f>SUBTOTAL(109,tblMisc[Sept])</f>
        <v/>
      </c>
      <c r="K102" s="10">
        <f>SUBTOTAL(109,tblMisc[Oct])</f>
        <v/>
      </c>
      <c r="L102" s="10">
        <f>SUBTOTAL(109,tblMisc[Nov])</f>
        <v/>
      </c>
      <c r="M102" s="10">
        <f>SUBTOTAL(109,tblMisc[Dec])</f>
        <v/>
      </c>
      <c r="N102" s="10">
        <f>SUBTOTAL(109,tblMisc[Year])</f>
        <v/>
      </c>
      <c r="O102" s="8" t="n"/>
    </row>
    <row r="103" ht="12.75" customHeight="1" s="9">
      <c r="A103" s="13" t="n"/>
    </row>
    <row r="104" ht="15" customHeight="1" s="9">
      <c r="A104" s="7" t="inlineStr">
        <is>
          <t>TOTALS</t>
        </is>
      </c>
      <c r="B104" s="8" t="inlineStr">
        <is>
          <t>JAN</t>
        </is>
      </c>
      <c r="C104" s="8" t="inlineStr">
        <is>
          <t>FEB</t>
        </is>
      </c>
      <c r="D104" s="8" t="inlineStr">
        <is>
          <t>MAR</t>
        </is>
      </c>
      <c r="E104" s="8" t="inlineStr">
        <is>
          <t>APR</t>
        </is>
      </c>
      <c r="F104" s="8" t="inlineStr">
        <is>
          <t>MAY</t>
        </is>
      </c>
      <c r="G104" s="8" t="inlineStr">
        <is>
          <t>JUN</t>
        </is>
      </c>
      <c r="H104" s="8" t="inlineStr">
        <is>
          <t>JUL</t>
        </is>
      </c>
      <c r="I104" s="8" t="inlineStr">
        <is>
          <t>AUG</t>
        </is>
      </c>
      <c r="J104" s="8" t="inlineStr">
        <is>
          <t>SEP</t>
        </is>
      </c>
      <c r="K104" s="8" t="inlineStr">
        <is>
          <t>OCT</t>
        </is>
      </c>
      <c r="L104" s="8" t="inlineStr">
        <is>
          <t>NOV</t>
        </is>
      </c>
      <c r="M104" s="8" t="inlineStr">
        <is>
          <t>DEC</t>
        </is>
      </c>
      <c r="N104" s="8" t="inlineStr">
        <is>
          <t>YEAR</t>
        </is>
      </c>
      <c r="O104" s="7" t="inlineStr">
        <is>
          <t xml:space="preserve"> </t>
        </is>
      </c>
    </row>
    <row r="105" ht="12.75" customHeight="1" s="9">
      <c r="A105" s="7" t="inlineStr">
        <is>
          <t>Total expenses</t>
        </is>
      </c>
      <c r="B105" s="10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/>
      </c>
      <c r="C105" s="10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/>
      </c>
      <c r="D105" s="10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/>
      </c>
      <c r="E105" s="10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/>
      </c>
      <c r="F105" s="10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/>
      </c>
      <c r="G105" s="10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/>
      </c>
      <c r="H105" s="10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/>
      </c>
      <c r="I105" s="10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/>
      </c>
      <c r="J105" s="10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/>
      </c>
      <c r="K105" s="10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/>
      </c>
      <c r="L105" s="10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/>
      </c>
      <c r="M105" s="10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/>
      </c>
      <c r="N105" s="10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/>
      </c>
      <c r="O105" s="11" t="n"/>
    </row>
    <row r="106" ht="12.75" customHeight="1" s="9">
      <c r="A106" s="7" t="inlineStr">
        <is>
          <t>Cash short/extra</t>
        </is>
      </c>
      <c r="B106" s="10">
        <f>tblIncome[[#Totals],[Jan]]-B105</f>
        <v/>
      </c>
      <c r="C106" s="10">
        <f>tblIncome[[#Totals],[Feb]]-C105</f>
        <v/>
      </c>
      <c r="D106" s="10">
        <f>tblIncome[[#Totals],[March]]-D105</f>
        <v/>
      </c>
      <c r="E106" s="10">
        <f>tblIncome[[#Totals],[April]]-E105</f>
        <v/>
      </c>
      <c r="F106" s="10">
        <f>tblIncome[[#Totals],[May]]-F105</f>
        <v/>
      </c>
      <c r="G106" s="10">
        <f>tblIncome[[#Totals],[June]]-G105</f>
        <v/>
      </c>
      <c r="H106" s="10">
        <f>tblIncome[[#Totals],[July]]-H105</f>
        <v/>
      </c>
      <c r="I106" s="10">
        <f>tblIncome[[#Totals],[Aug]]-I105</f>
        <v/>
      </c>
      <c r="J106" s="10">
        <f>tblIncome[[#Totals],[Sept]]-J105</f>
        <v/>
      </c>
      <c r="K106" s="10">
        <f>tblIncome[[#Totals],[Oct]]-K105</f>
        <v/>
      </c>
      <c r="L106" s="10">
        <f>tblIncome[[#Totals],[Nov]]-L105</f>
        <v/>
      </c>
      <c r="M106" s="10">
        <f>tblIncome[[#Totals],[Dec]]-M105</f>
        <v/>
      </c>
      <c r="N106" s="10">
        <f>tblIncome[[#Totals],[Year]]-N105</f>
        <v/>
      </c>
      <c r="O106" s="11" t="n"/>
    </row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2021-05-20T14:51:19Z</dcterms:modified>
  <cp:revision>5</cp:revision>
</cp:coreProperties>
</file>