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filterPrivacy="1" defaultThemeVersion="164011"/>
  <bookViews>
    <workbookView xWindow="930" yWindow="0" windowWidth="22260" windowHeight="12645" activeTab="1"/>
  </bookViews>
  <sheets>
    <sheet name="mtm" sheetId="2" r:id="rId1"/>
    <sheet name="mtm broken down" sheetId="3"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3" l="1"/>
  <c r="F32" i="3" s="1"/>
  <c r="C30" i="3"/>
  <c r="D26" i="3"/>
  <c r="F26" i="3" s="1"/>
  <c r="H26" i="3" s="1"/>
  <c r="F19" i="3"/>
  <c r="H19" i="3" s="1"/>
  <c r="C17" i="3"/>
  <c r="B17" i="3"/>
  <c r="C24" i="3"/>
  <c r="F7" i="3"/>
  <c r="G7" i="3" s="1"/>
  <c r="E7" i="3"/>
  <c r="H4" i="2"/>
  <c r="H5" i="2" s="1"/>
  <c r="H6" i="2" s="1"/>
  <c r="H7" i="2" s="1"/>
  <c r="H3" i="2"/>
  <c r="F4" i="3"/>
  <c r="G4" i="3" s="1"/>
  <c r="F5" i="3"/>
  <c r="F6" i="3"/>
  <c r="E6" i="3"/>
  <c r="F9" i="3"/>
  <c r="E9" i="3"/>
  <c r="F8" i="3"/>
  <c r="E8" i="3"/>
  <c r="E5" i="3"/>
  <c r="E3" i="3"/>
  <c r="G3" i="3" s="1"/>
  <c r="H3" i="3" s="1"/>
  <c r="H32" i="3" l="1"/>
  <c r="H4" i="3"/>
  <c r="G9" i="3"/>
  <c r="G8" i="3"/>
  <c r="G6" i="3"/>
  <c r="G5" i="3"/>
  <c r="H5" i="3" s="1"/>
  <c r="G7" i="2"/>
  <c r="E7" i="2"/>
  <c r="H6" i="3" l="1"/>
  <c r="H7" i="3" s="1"/>
  <c r="H8" i="3" s="1"/>
  <c r="H9" i="3" s="1"/>
  <c r="F7" i="2"/>
  <c r="F5" i="2" l="1"/>
  <c r="O6" i="2" l="1"/>
  <c r="L6" i="2"/>
  <c r="K6" i="2"/>
  <c r="O5" i="2"/>
  <c r="N5" i="2"/>
  <c r="L5" i="2"/>
  <c r="K5" i="2"/>
  <c r="N4" i="2"/>
  <c r="N3" i="2"/>
  <c r="K4" i="2"/>
  <c r="L4" i="2" s="1"/>
  <c r="L3" i="2"/>
  <c r="K3" i="2"/>
  <c r="E3" i="2"/>
  <c r="J4" i="2"/>
  <c r="J5" i="2"/>
  <c r="J6" i="2"/>
  <c r="J3" i="2"/>
  <c r="G5" i="2"/>
  <c r="G6" i="2"/>
  <c r="G3" i="2"/>
  <c r="F6" i="2"/>
  <c r="F4" i="2"/>
  <c r="E4" i="2"/>
  <c r="E5" i="2"/>
  <c r="E6" i="2"/>
  <c r="G4" i="2" l="1"/>
</calcChain>
</file>

<file path=xl/sharedStrings.xml><?xml version="1.0" encoding="utf-8"?>
<sst xmlns="http://schemas.openxmlformats.org/spreadsheetml/2006/main" count="45" uniqueCount="29">
  <si>
    <t>px</t>
  </si>
  <si>
    <t>pos</t>
  </si>
  <si>
    <t>sz</t>
  </si>
  <si>
    <t>close</t>
  </si>
  <si>
    <t>http://ibkb.interactivebrokers.com/node/56</t>
  </si>
  <si>
    <t>txn mtm</t>
  </si>
  <si>
    <t>prior period mtm</t>
  </si>
  <si>
    <t>d</t>
  </si>
  <si>
    <t>An alternative to the Mark-to-Market (MTM) profit and loss calculation is the calculation in which closing transactions are matched to opening transactions and a profit or loss is realized when a position is closed. Open positions are marked-to-market and the resulting profit or loss is unrealized.
To determine the realized profit or loss, we make an assumption about which opening transaction should match the closing transaction. There are a number of methods for determining this: First In, First Out (FIFO, in which the oldest positions are recorded as having been closed first), Last In, First Out (LIFO, in which the newest positions are recorded as having been closed first), Average Cost, and Specific Lot.</t>
  </si>
  <si>
    <t>Mark-to-Market (MTM) profit and loss shows how much profit or loss you realized over the statement period, regardless of whether positions are opened or closed. Opening and closing transactions are not matched using this methodology. MTM calculations assume all open positions and transactions are settled at the end of each day and new positions are opened the next day. MTM calculations are split for purposes of simplification: calculations for transactions during the statement period, and calculations for positions open at the beginning of any period, and calculations for positions open at the beginning of any day.</t>
  </si>
  <si>
    <t>daily pnl</t>
  </si>
  <si>
    <t>cost basis</t>
  </si>
  <si>
    <t>value</t>
  </si>
  <si>
    <t>upnl</t>
  </si>
  <si>
    <t>rpnl</t>
  </si>
  <si>
    <t>mtm method</t>
  </si>
  <si>
    <t>Equity</t>
  </si>
  <si>
    <t>basis</t>
  </si>
  <si>
    <t>mtm</t>
  </si>
  <si>
    <t>pnl</t>
  </si>
  <si>
    <t>txn #2</t>
  </si>
  <si>
    <t>txn#1</t>
  </si>
  <si>
    <t>txn #3</t>
  </si>
  <si>
    <t>init inv</t>
  </si>
  <si>
    <t>add inv</t>
  </si>
  <si>
    <t>mtm inv</t>
  </si>
  <si>
    <t>inv new basis</t>
  </si>
  <si>
    <t>equity</t>
  </si>
  <si>
    <t>comparison to realized/unrealized at average cost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</si>
</sst>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0" fontId="0" fillId="0" borderId="0" xfId="0" applyAlignment="1">
      <alignment wrapText="1"/>
    </xf>
    <xf numFmtId="164" fontId="0" fillId="0" borderId="0" xfId="0" applyNumberFormat="1"/>
    <xf numFmtId="1"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ibkb.interactivebrokers.com/node/5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workbookViewId="0">
      <selection activeCell="J2" sqref="J2"/>
    </sheetView>
  </sheetViews>
  <sheetFormatPr defaultRowHeight="15" x14ac:dyDescent="0.25"/>
  <cols>
    <col min="14" max="14" width="10.5703125" bestFit="1" customWidth="1"/>
    <col min="15" max="15" width="12" customWidth="1"/>
    <col min="16" max="16" width="87.140625" customWidth="1"/>
  </cols>
  <sheetData>
    <row r="1" spans="1:16" x14ac:dyDescent="0.25">
      <c r="E1" t="s">
        <v>15</v>
      </c>
      <c r="H1" t="s">
        <v>16</v>
      </c>
      <c r="J1" t="s">
        <v>28</v>
      </c>
    </row>
    <row r="2" spans="1:16" x14ac:dyDescent="0.25">
      <c r="A2" t="s">
        <v>7</v>
      </c>
      <c r="B2" t="s">
        <v>2</v>
      </c>
      <c r="C2" t="s">
        <v>0</v>
      </c>
      <c r="D2" t="s">
        <v>3</v>
      </c>
      <c r="E2" t="s">
        <v>5</v>
      </c>
      <c r="F2" t="s">
        <v>6</v>
      </c>
      <c r="G2" t="s">
        <v>10</v>
      </c>
      <c r="H2">
        <v>10000</v>
      </c>
      <c r="J2" t="s">
        <v>12</v>
      </c>
      <c r="K2" t="s">
        <v>1</v>
      </c>
      <c r="L2" t="s">
        <v>11</v>
      </c>
      <c r="N2" t="s">
        <v>13</v>
      </c>
      <c r="O2" t="s">
        <v>14</v>
      </c>
      <c r="P2" s="1" t="s">
        <v>4</v>
      </c>
    </row>
    <row r="3" spans="1:16" x14ac:dyDescent="0.25">
      <c r="A3">
        <v>1</v>
      </c>
      <c r="B3">
        <v>100</v>
      </c>
      <c r="C3">
        <v>50</v>
      </c>
      <c r="D3">
        <v>50.5</v>
      </c>
      <c r="E3">
        <f>(D3-C3)*B3</f>
        <v>50</v>
      </c>
      <c r="F3">
        <v>0</v>
      </c>
      <c r="G3">
        <f>E3+F3</f>
        <v>50</v>
      </c>
      <c r="H3">
        <f>H2+G3</f>
        <v>10050</v>
      </c>
      <c r="J3">
        <f>B3*C3</f>
        <v>5000</v>
      </c>
      <c r="K3">
        <f>SUM($B$3:B3)</f>
        <v>100</v>
      </c>
      <c r="L3">
        <f>SUM($J$3:J3)/K3</f>
        <v>50</v>
      </c>
      <c r="N3">
        <f>(D3-L3)*K3</f>
        <v>50</v>
      </c>
    </row>
    <row r="4" spans="1:16" x14ac:dyDescent="0.25">
      <c r="A4">
        <v>2</v>
      </c>
      <c r="B4">
        <v>200</v>
      </c>
      <c r="C4">
        <v>52</v>
      </c>
      <c r="D4">
        <v>51.5</v>
      </c>
      <c r="E4">
        <f t="shared" ref="E4:E7" si="0">(D4-C4)*B4</f>
        <v>-100</v>
      </c>
      <c r="F4">
        <f>SUM($B$3:B3)*(D4-D3)</f>
        <v>100</v>
      </c>
      <c r="G4">
        <f t="shared" ref="G4:G7" si="1">E4+F4</f>
        <v>0</v>
      </c>
      <c r="H4">
        <f t="shared" ref="H4:H7" si="2">H3+G4</f>
        <v>10050</v>
      </c>
      <c r="J4">
        <f t="shared" ref="J4:J6" si="3">B4*C4</f>
        <v>10400</v>
      </c>
      <c r="K4">
        <f>SUM($B$3:B4)</f>
        <v>300</v>
      </c>
      <c r="L4">
        <f>SUM($J$3:J4)/K4</f>
        <v>51.333333333333336</v>
      </c>
      <c r="N4" s="4">
        <f>(D4-L4)*K4</f>
        <v>49.999999999999289</v>
      </c>
    </row>
    <row r="5" spans="1:16" x14ac:dyDescent="0.25">
      <c r="A5">
        <v>3</v>
      </c>
      <c r="B5">
        <v>-200</v>
      </c>
      <c r="C5">
        <v>53</v>
      </c>
      <c r="D5">
        <v>54</v>
      </c>
      <c r="E5">
        <f t="shared" si="0"/>
        <v>-200</v>
      </c>
      <c r="F5">
        <f>SUM($B$3:B4)*(D5-D4)</f>
        <v>750</v>
      </c>
      <c r="G5">
        <f t="shared" si="1"/>
        <v>550</v>
      </c>
      <c r="H5">
        <f t="shared" si="2"/>
        <v>10600</v>
      </c>
      <c r="J5">
        <f t="shared" si="3"/>
        <v>-10600</v>
      </c>
      <c r="K5">
        <f>SUM($B$3:B5)</f>
        <v>100</v>
      </c>
      <c r="L5">
        <f>L4</f>
        <v>51.333333333333336</v>
      </c>
      <c r="N5" s="3">
        <f>(D5-L5)*K5</f>
        <v>266.6666666666664</v>
      </c>
      <c r="O5">
        <f>(C5-L5)*-B5</f>
        <v>333.33333333333286</v>
      </c>
    </row>
    <row r="6" spans="1:16" x14ac:dyDescent="0.25">
      <c r="A6">
        <v>4</v>
      </c>
      <c r="B6">
        <v>-50</v>
      </c>
      <c r="C6">
        <v>53.5</v>
      </c>
      <c r="D6">
        <v>54</v>
      </c>
      <c r="E6">
        <f t="shared" si="0"/>
        <v>-25</v>
      </c>
      <c r="F6">
        <f>SUM($B$3:B5)*(D6-D5)</f>
        <v>0</v>
      </c>
      <c r="G6">
        <f t="shared" si="1"/>
        <v>-25</v>
      </c>
      <c r="H6">
        <f t="shared" si="2"/>
        <v>10575</v>
      </c>
      <c r="J6">
        <f t="shared" si="3"/>
        <v>-2675</v>
      </c>
      <c r="K6">
        <f>SUM($B$3:B6)</f>
        <v>50</v>
      </c>
      <c r="L6">
        <f>L5</f>
        <v>51.333333333333336</v>
      </c>
      <c r="O6">
        <f>(C6-L6)*-B6</f>
        <v>108.33333333333321</v>
      </c>
    </row>
    <row r="7" spans="1:16" x14ac:dyDescent="0.25">
      <c r="A7">
        <v>5</v>
      </c>
      <c r="D7">
        <v>56</v>
      </c>
      <c r="E7">
        <f t="shared" si="0"/>
        <v>0</v>
      </c>
      <c r="F7">
        <f>SUM($B$3:B6)*(D7-D6)</f>
        <v>100</v>
      </c>
      <c r="G7">
        <f t="shared" si="1"/>
        <v>100</v>
      </c>
      <c r="H7">
        <f t="shared" si="2"/>
        <v>10675</v>
      </c>
    </row>
    <row r="8" spans="1:16" ht="147" customHeight="1" x14ac:dyDescent="0.25">
      <c r="P8" s="2" t="s">
        <v>8</v>
      </c>
    </row>
    <row r="9" spans="1:16" ht="105" x14ac:dyDescent="0.25">
      <c r="P9" s="2" t="s">
        <v>9</v>
      </c>
    </row>
    <row r="10" spans="1:16" x14ac:dyDescent="0.25">
      <c r="P10" s="2"/>
    </row>
  </sheetData>
  <hyperlinks>
    <hyperlink ref="P2" r:id="rId1"/>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abSelected="1" workbookViewId="0">
      <selection activeCell="D32" sqref="D32"/>
    </sheetView>
  </sheetViews>
  <sheetFormatPr defaultRowHeight="15" x14ac:dyDescent="0.25"/>
  <cols>
    <col min="1" max="1" width="12.85546875" bestFit="1" customWidth="1"/>
    <col min="14" max="14" width="10.5703125" bestFit="1" customWidth="1"/>
    <col min="15" max="15" width="12" customWidth="1"/>
    <col min="16" max="16" width="87.140625" customWidth="1"/>
  </cols>
  <sheetData>
    <row r="1" spans="1:16" x14ac:dyDescent="0.25">
      <c r="E1" t="s">
        <v>15</v>
      </c>
      <c r="H1" t="s">
        <v>27</v>
      </c>
    </row>
    <row r="2" spans="1:16" x14ac:dyDescent="0.25">
      <c r="A2" t="s">
        <v>7</v>
      </c>
      <c r="B2" t="s">
        <v>2</v>
      </c>
      <c r="C2" t="s">
        <v>0</v>
      </c>
      <c r="D2" t="s">
        <v>3</v>
      </c>
      <c r="E2" t="s">
        <v>5</v>
      </c>
      <c r="F2" t="s">
        <v>6</v>
      </c>
      <c r="G2" t="s">
        <v>10</v>
      </c>
      <c r="H2">
        <v>10000</v>
      </c>
      <c r="P2" s="1"/>
    </row>
    <row r="3" spans="1:16" x14ac:dyDescent="0.25">
      <c r="A3">
        <v>1</v>
      </c>
      <c r="B3">
        <v>100</v>
      </c>
      <c r="C3">
        <v>50</v>
      </c>
      <c r="D3">
        <v>50.5</v>
      </c>
      <c r="E3">
        <f>(D3-C3)*B3</f>
        <v>50</v>
      </c>
      <c r="F3">
        <v>0</v>
      </c>
      <c r="G3">
        <f>E3+F3</f>
        <v>50</v>
      </c>
      <c r="H3">
        <f>G3+H2</f>
        <v>10050</v>
      </c>
    </row>
    <row r="4" spans="1:16" x14ac:dyDescent="0.25">
      <c r="D4">
        <v>50.5</v>
      </c>
      <c r="F4">
        <f>SUM($B$3:B3)*(D4-D3)</f>
        <v>0</v>
      </c>
      <c r="G4">
        <f>E4+F4</f>
        <v>0</v>
      </c>
      <c r="H4">
        <f t="shared" ref="H4:H9" si="0">G4+H3</f>
        <v>10050</v>
      </c>
    </row>
    <row r="5" spans="1:16" x14ac:dyDescent="0.25">
      <c r="A5">
        <v>2</v>
      </c>
      <c r="B5">
        <v>200</v>
      </c>
      <c r="C5">
        <v>52</v>
      </c>
      <c r="D5">
        <v>52</v>
      </c>
      <c r="E5">
        <f t="shared" ref="E5:E9" si="1">(D5-C5)*B5</f>
        <v>0</v>
      </c>
      <c r="F5">
        <f>SUM($B$3:B4)*(D5-D4)</f>
        <v>150</v>
      </c>
      <c r="G5">
        <f t="shared" ref="G5:G9" si="2">E5+F5</f>
        <v>150</v>
      </c>
      <c r="H5">
        <f t="shared" si="0"/>
        <v>10200</v>
      </c>
      <c r="N5" s="4"/>
    </row>
    <row r="6" spans="1:16" x14ac:dyDescent="0.25">
      <c r="D6">
        <v>52</v>
      </c>
      <c r="E6">
        <f t="shared" si="1"/>
        <v>0</v>
      </c>
      <c r="F6">
        <f>SUM($B$3:B5)*(D6-D5)</f>
        <v>0</v>
      </c>
      <c r="G6">
        <f t="shared" si="2"/>
        <v>0</v>
      </c>
      <c r="H6">
        <f t="shared" si="0"/>
        <v>10200</v>
      </c>
      <c r="N6" s="4"/>
    </row>
    <row r="7" spans="1:16" x14ac:dyDescent="0.25">
      <c r="A7">
        <v>3</v>
      </c>
      <c r="B7">
        <v>-200</v>
      </c>
      <c r="C7">
        <v>53</v>
      </c>
      <c r="D7">
        <v>53</v>
      </c>
      <c r="E7">
        <f>(D7-C7)*B7</f>
        <v>0</v>
      </c>
      <c r="F7">
        <f>SUM($B$3:B6)*(D7-D6)</f>
        <v>300</v>
      </c>
      <c r="G7">
        <f t="shared" si="2"/>
        <v>300</v>
      </c>
      <c r="H7">
        <f t="shared" si="0"/>
        <v>10500</v>
      </c>
      <c r="N7" s="3"/>
    </row>
    <row r="8" spans="1:16" x14ac:dyDescent="0.25">
      <c r="A8">
        <v>4</v>
      </c>
      <c r="B8">
        <v>-50</v>
      </c>
      <c r="C8">
        <v>53.5</v>
      </c>
      <c r="D8">
        <v>54</v>
      </c>
      <c r="E8">
        <f t="shared" si="1"/>
        <v>-25</v>
      </c>
      <c r="F8">
        <f>SUM($B$3:B7)*(D8-D7)</f>
        <v>100</v>
      </c>
      <c r="G8">
        <f t="shared" si="2"/>
        <v>75</v>
      </c>
      <c r="H8">
        <f t="shared" si="0"/>
        <v>10575</v>
      </c>
    </row>
    <row r="9" spans="1:16" x14ac:dyDescent="0.25">
      <c r="A9">
        <v>5</v>
      </c>
      <c r="D9">
        <v>56</v>
      </c>
      <c r="E9">
        <f t="shared" si="1"/>
        <v>0</v>
      </c>
      <c r="F9">
        <f>SUM($B$3:B8)*(D9-D8)</f>
        <v>100</v>
      </c>
      <c r="G9">
        <f t="shared" si="2"/>
        <v>100</v>
      </c>
      <c r="H9">
        <f t="shared" si="0"/>
        <v>10675</v>
      </c>
    </row>
    <row r="10" spans="1:16" ht="15.75" customHeight="1" x14ac:dyDescent="0.25">
      <c r="P10" s="2"/>
    </row>
    <row r="11" spans="1:16" ht="15.75" customHeight="1" x14ac:dyDescent="0.25">
      <c r="H11" t="s">
        <v>27</v>
      </c>
      <c r="P11" s="2"/>
    </row>
    <row r="12" spans="1:16" x14ac:dyDescent="0.25">
      <c r="H12">
        <v>10000</v>
      </c>
      <c r="P12" s="2"/>
    </row>
    <row r="13" spans="1:16" x14ac:dyDescent="0.25">
      <c r="B13" t="s">
        <v>2</v>
      </c>
      <c r="C13" t="s">
        <v>17</v>
      </c>
      <c r="D13" t="s">
        <v>18</v>
      </c>
      <c r="F13" t="s">
        <v>19</v>
      </c>
    </row>
    <row r="14" spans="1:16" x14ac:dyDescent="0.25">
      <c r="A14" t="s">
        <v>23</v>
      </c>
      <c r="B14">
        <v>0</v>
      </c>
      <c r="C14">
        <v>0</v>
      </c>
    </row>
    <row r="16" spans="1:16" x14ac:dyDescent="0.25">
      <c r="A16" t="s">
        <v>21</v>
      </c>
      <c r="B16">
        <v>100</v>
      </c>
      <c r="C16">
        <v>50</v>
      </c>
    </row>
    <row r="17" spans="1:8" x14ac:dyDescent="0.25">
      <c r="A17" t="s">
        <v>24</v>
      </c>
      <c r="B17">
        <f>B14+B16</f>
        <v>100</v>
      </c>
      <c r="C17">
        <f>(B14*C14+B16*C16)/(B14+B16)</f>
        <v>50</v>
      </c>
    </row>
    <row r="19" spans="1:8" x14ac:dyDescent="0.25">
      <c r="A19" t="s">
        <v>25</v>
      </c>
      <c r="B19">
        <v>100</v>
      </c>
      <c r="C19">
        <v>50</v>
      </c>
      <c r="D19">
        <v>50.5</v>
      </c>
      <c r="F19">
        <f>(D19-C19)*B19</f>
        <v>50</v>
      </c>
      <c r="H19">
        <f>F19+H12</f>
        <v>10050</v>
      </c>
    </row>
    <row r="20" spans="1:8" x14ac:dyDescent="0.25">
      <c r="A20" t="s">
        <v>26</v>
      </c>
      <c r="B20">
        <v>100</v>
      </c>
      <c r="C20">
        <v>50.5</v>
      </c>
    </row>
    <row r="23" spans="1:8" x14ac:dyDescent="0.25">
      <c r="A23" t="s">
        <v>20</v>
      </c>
      <c r="B23">
        <v>200</v>
      </c>
      <c r="C23">
        <v>52</v>
      </c>
    </row>
    <row r="24" spans="1:8" x14ac:dyDescent="0.25">
      <c r="A24" t="s">
        <v>24</v>
      </c>
      <c r="B24">
        <v>300</v>
      </c>
      <c r="C24">
        <f>(B20*C20+B23*C23)/(B20+B23)</f>
        <v>51.5</v>
      </c>
    </row>
    <row r="26" spans="1:8" x14ac:dyDescent="0.25">
      <c r="A26" t="s">
        <v>25</v>
      </c>
      <c r="B26">
        <v>300</v>
      </c>
      <c r="C26">
        <v>51.5</v>
      </c>
      <c r="D26">
        <f>C23</f>
        <v>52</v>
      </c>
      <c r="F26">
        <f t="shared" ref="F26" si="3">(D26-C26)*B26</f>
        <v>150</v>
      </c>
      <c r="H26">
        <f>F26+H19</f>
        <v>10200</v>
      </c>
    </row>
    <row r="27" spans="1:8" ht="15.75" customHeight="1" x14ac:dyDescent="0.25">
      <c r="A27" t="s">
        <v>26</v>
      </c>
      <c r="B27">
        <v>300</v>
      </c>
      <c r="C27">
        <v>52</v>
      </c>
    </row>
    <row r="29" spans="1:8" x14ac:dyDescent="0.25">
      <c r="A29" t="s">
        <v>22</v>
      </c>
      <c r="B29">
        <v>-200</v>
      </c>
      <c r="C29">
        <v>53</v>
      </c>
    </row>
    <row r="30" spans="1:8" x14ac:dyDescent="0.25">
      <c r="A30" t="s">
        <v>24</v>
      </c>
      <c r="B30">
        <v>100</v>
      </c>
      <c r="C30">
        <f>(B27*C27+B29*C29)/(B27+B29)</f>
        <v>50</v>
      </c>
    </row>
    <row r="32" spans="1:8" x14ac:dyDescent="0.25">
      <c r="A32" t="s">
        <v>25</v>
      </c>
      <c r="B32">
        <v>100</v>
      </c>
      <c r="C32">
        <v>50</v>
      </c>
      <c r="D32">
        <f>C29</f>
        <v>53</v>
      </c>
      <c r="F32">
        <f t="shared" ref="F32" si="4">(D32-C32)*B32</f>
        <v>300</v>
      </c>
      <c r="H32">
        <f>F32+H26</f>
        <v>10500</v>
      </c>
    </row>
    <row r="33" spans="1:3" x14ac:dyDescent="0.25">
      <c r="A33" t="s">
        <v>26</v>
      </c>
      <c r="B33">
        <v>100</v>
      </c>
      <c r="C33">
        <v>53</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mtm</vt:lpstr>
      <vt:lpstr>mtm broken 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2016-07-24T15:23:54Z</dcterms:modified>
</cp:coreProperties>
</file>