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6GBBACKUPUSB\BACKUP_USB_SEPTEMBER2014\May Baydoun_folder\UK_BIOBANK_PROJECT\UKB_PAPER5_RACESESMRI_SUBCORT_DMRI\MANUSCRIPTS\SMRI\"/>
    </mc:Choice>
  </mc:AlternateContent>
  <xr:revisionPtr revIDLastSave="0" documentId="13_ncr:1_{E4B7260A-F16A-43DA-87D3-217F217A4F8F}" xr6:coauthVersionLast="47" xr6:coauthVersionMax="47" xr10:uidLastSave="{00000000-0000-0000-0000-000000000000}"/>
  <bookViews>
    <workbookView xWindow="-110" yWindow="-110" windowWidth="19420" windowHeight="10420" xr2:uid="{F48CE5F6-2E0F-4E0B-825C-C45BF19D3AF5}"/>
  </bookViews>
  <sheets>
    <sheet name="NONWHITE_VOL" sheetId="1" r:id="rId1"/>
    <sheet name="SES_VOL" sheetId="2" r:id="rId2"/>
    <sheet name="NOT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7" i="1" l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P82" i="1"/>
  <c r="P83" i="1"/>
  <c r="P84" i="1"/>
  <c r="P85" i="1"/>
  <c r="P86" i="1"/>
  <c r="O82" i="1"/>
  <c r="O83" i="1"/>
  <c r="O84" i="1"/>
  <c r="O85" i="1"/>
  <c r="O86" i="1"/>
  <c r="N82" i="1"/>
  <c r="N83" i="1"/>
  <c r="N84" i="1"/>
  <c r="N85" i="1"/>
  <c r="N86" i="1"/>
  <c r="M82" i="1"/>
  <c r="M83" i="1"/>
  <c r="M84" i="1"/>
  <c r="M85" i="1"/>
  <c r="M86" i="1"/>
  <c r="Z84" i="2"/>
  <c r="Z85" i="2"/>
  <c r="Z86" i="2"/>
  <c r="Y84" i="2"/>
  <c r="Y85" i="2"/>
  <c r="Y86" i="2"/>
  <c r="X84" i="2"/>
  <c r="X85" i="2"/>
  <c r="X86" i="2"/>
  <c r="P82" i="2"/>
  <c r="P83" i="2"/>
  <c r="P84" i="2"/>
  <c r="P85" i="2"/>
  <c r="P86" i="2"/>
  <c r="O82" i="2"/>
  <c r="O83" i="2"/>
  <c r="O84" i="2"/>
  <c r="O85" i="2"/>
  <c r="O86" i="2"/>
  <c r="N82" i="2"/>
  <c r="N83" i="2"/>
  <c r="N84" i="2"/>
  <c r="N85" i="2"/>
  <c r="N86" i="2"/>
  <c r="M82" i="2"/>
  <c r="M83" i="2"/>
  <c r="M84" i="2"/>
  <c r="M85" i="2"/>
  <c r="M86" i="2"/>
  <c r="Z80" i="1"/>
  <c r="Z81" i="1"/>
  <c r="X80" i="1"/>
  <c r="X81" i="1"/>
  <c r="Y80" i="1"/>
  <c r="Y81" i="1"/>
  <c r="P72" i="1"/>
  <c r="P73" i="1"/>
  <c r="P74" i="1"/>
  <c r="P75" i="1"/>
  <c r="P76" i="1"/>
  <c r="P77" i="1"/>
  <c r="P78" i="1"/>
  <c r="P79" i="1"/>
  <c r="P80" i="1"/>
  <c r="P81" i="1"/>
  <c r="O72" i="1"/>
  <c r="O73" i="1"/>
  <c r="O74" i="1"/>
  <c r="O75" i="1"/>
  <c r="O76" i="1"/>
  <c r="O77" i="1"/>
  <c r="O78" i="1"/>
  <c r="O79" i="1"/>
  <c r="O80" i="1"/>
  <c r="O81" i="1"/>
  <c r="N72" i="1"/>
  <c r="N73" i="1"/>
  <c r="N74" i="1"/>
  <c r="N75" i="1"/>
  <c r="N76" i="1"/>
  <c r="N77" i="1"/>
  <c r="N78" i="1"/>
  <c r="N79" i="1"/>
  <c r="N80" i="1"/>
  <c r="N81" i="1"/>
  <c r="M72" i="1"/>
  <c r="M73" i="1"/>
  <c r="M74" i="1"/>
  <c r="M75" i="1"/>
  <c r="M76" i="1"/>
  <c r="M77" i="1"/>
  <c r="M78" i="1"/>
  <c r="M79" i="1"/>
  <c r="M80" i="1"/>
  <c r="M81" i="1"/>
  <c r="P81" i="2"/>
  <c r="O81" i="2"/>
  <c r="N81" i="2"/>
  <c r="M81" i="2"/>
  <c r="P77" i="2"/>
  <c r="P78" i="2"/>
  <c r="P79" i="2"/>
  <c r="P80" i="2"/>
  <c r="O77" i="2"/>
  <c r="O78" i="2"/>
  <c r="O79" i="2"/>
  <c r="O80" i="2"/>
  <c r="N77" i="2"/>
  <c r="N78" i="2"/>
  <c r="N79" i="2"/>
  <c r="N80" i="2"/>
  <c r="M77" i="2"/>
  <c r="M78" i="2"/>
  <c r="M79" i="2"/>
  <c r="M80" i="2"/>
  <c r="P72" i="2"/>
  <c r="P73" i="2"/>
  <c r="P74" i="2"/>
  <c r="P75" i="2"/>
  <c r="P76" i="2"/>
  <c r="O72" i="2"/>
  <c r="O73" i="2"/>
  <c r="O74" i="2"/>
  <c r="O75" i="2"/>
  <c r="O76" i="2"/>
  <c r="N72" i="2"/>
  <c r="N73" i="2"/>
  <c r="N74" i="2"/>
  <c r="N75" i="2"/>
  <c r="N76" i="2"/>
  <c r="M72" i="2"/>
  <c r="M73" i="2"/>
  <c r="M74" i="2"/>
  <c r="M75" i="2"/>
  <c r="M76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2" i="2"/>
  <c r="P67" i="1"/>
  <c r="P68" i="1"/>
  <c r="P69" i="1"/>
  <c r="P70" i="1"/>
  <c r="P71" i="1"/>
  <c r="O67" i="1"/>
  <c r="O68" i="1"/>
  <c r="O69" i="1"/>
  <c r="O70" i="1"/>
  <c r="O71" i="1"/>
  <c r="N67" i="1"/>
  <c r="N68" i="1"/>
  <c r="N69" i="1"/>
  <c r="N70" i="1"/>
  <c r="N71" i="1"/>
  <c r="M67" i="1"/>
  <c r="M68" i="1"/>
  <c r="M69" i="1"/>
  <c r="M70" i="1"/>
  <c r="M71" i="1"/>
  <c r="P67" i="2"/>
  <c r="P68" i="2"/>
  <c r="P69" i="2"/>
  <c r="P70" i="2"/>
  <c r="P71" i="2"/>
  <c r="N67" i="2"/>
  <c r="N68" i="2"/>
  <c r="N69" i="2"/>
  <c r="N70" i="2"/>
  <c r="N71" i="2"/>
  <c r="M67" i="2"/>
  <c r="M68" i="2"/>
  <c r="M69" i="2"/>
  <c r="M70" i="2"/>
  <c r="M71" i="2"/>
  <c r="P64" i="2"/>
  <c r="P65" i="2"/>
  <c r="P66" i="2"/>
  <c r="N64" i="2"/>
  <c r="N65" i="2"/>
  <c r="N66" i="2"/>
  <c r="M64" i="2"/>
  <c r="M65" i="2"/>
  <c r="M66" i="2"/>
  <c r="P64" i="1"/>
  <c r="P65" i="1"/>
  <c r="P66" i="1"/>
  <c r="O64" i="1"/>
  <c r="O65" i="1"/>
  <c r="O66" i="1"/>
  <c r="N64" i="1"/>
  <c r="N65" i="1"/>
  <c r="N66" i="1"/>
  <c r="M64" i="1"/>
  <c r="M65" i="1"/>
  <c r="M66" i="1"/>
  <c r="P63" i="1"/>
  <c r="O63" i="1"/>
  <c r="N63" i="1"/>
  <c r="M63" i="1"/>
  <c r="P63" i="2"/>
  <c r="N63" i="2"/>
  <c r="M63" i="2"/>
  <c r="P62" i="1"/>
  <c r="O62" i="1"/>
  <c r="N62" i="1"/>
  <c r="M62" i="1"/>
  <c r="P62" i="2"/>
  <c r="N62" i="2"/>
  <c r="M62" i="2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P57" i="2"/>
  <c r="P58" i="2"/>
  <c r="P59" i="2"/>
  <c r="P60" i="2"/>
  <c r="P61" i="2"/>
  <c r="N57" i="2"/>
  <c r="N58" i="2"/>
  <c r="N59" i="2"/>
  <c r="N60" i="2"/>
  <c r="N61" i="2"/>
  <c r="M57" i="2"/>
  <c r="M58" i="2"/>
  <c r="M59" i="2"/>
  <c r="M60" i="2"/>
  <c r="M61" i="2"/>
  <c r="P52" i="2"/>
  <c r="P53" i="2"/>
  <c r="P54" i="2"/>
  <c r="P55" i="2"/>
  <c r="P56" i="2"/>
  <c r="N52" i="2"/>
  <c r="N53" i="2"/>
  <c r="N54" i="2"/>
  <c r="N55" i="2"/>
  <c r="N56" i="2"/>
  <c r="M52" i="2"/>
  <c r="M53" i="2"/>
  <c r="M54" i="2"/>
  <c r="M55" i="2"/>
  <c r="M56" i="2"/>
  <c r="P47" i="2"/>
  <c r="P48" i="2"/>
  <c r="P49" i="2"/>
  <c r="P50" i="2"/>
  <c r="P51" i="2"/>
  <c r="N47" i="2"/>
  <c r="N48" i="2"/>
  <c r="N49" i="2"/>
  <c r="N50" i="2"/>
  <c r="N51" i="2"/>
  <c r="M47" i="2"/>
  <c r="M48" i="2"/>
  <c r="M49" i="2"/>
  <c r="M50" i="2"/>
  <c r="M51" i="2"/>
  <c r="P42" i="2"/>
  <c r="P43" i="2"/>
  <c r="P44" i="2"/>
  <c r="P45" i="2"/>
  <c r="P46" i="2"/>
  <c r="N42" i="2"/>
  <c r="N43" i="2"/>
  <c r="N44" i="2"/>
  <c r="N45" i="2"/>
  <c r="N46" i="2"/>
  <c r="M42" i="2"/>
  <c r="M43" i="2"/>
  <c r="M44" i="2"/>
  <c r="M45" i="2"/>
  <c r="M46" i="2"/>
  <c r="P42" i="1"/>
  <c r="P43" i="1"/>
  <c r="P44" i="1"/>
  <c r="P45" i="1"/>
  <c r="P46" i="1"/>
  <c r="O42" i="1"/>
  <c r="O43" i="1"/>
  <c r="O44" i="1"/>
  <c r="O45" i="1"/>
  <c r="O46" i="1"/>
  <c r="N42" i="1"/>
  <c r="N43" i="1"/>
  <c r="N44" i="1"/>
  <c r="N45" i="1"/>
  <c r="N46" i="1"/>
  <c r="M42" i="1"/>
  <c r="M43" i="1"/>
  <c r="M44" i="1"/>
  <c r="M45" i="1"/>
  <c r="M46" i="1"/>
  <c r="P37" i="2"/>
  <c r="P38" i="2"/>
  <c r="P39" i="2"/>
  <c r="P40" i="2"/>
  <c r="P41" i="2"/>
  <c r="N37" i="2"/>
  <c r="N38" i="2"/>
  <c r="N39" i="2"/>
  <c r="N40" i="2"/>
  <c r="N41" i="2"/>
  <c r="M37" i="2"/>
  <c r="M38" i="2"/>
  <c r="M39" i="2"/>
  <c r="M40" i="2"/>
  <c r="M41" i="2"/>
  <c r="P37" i="1"/>
  <c r="P38" i="1"/>
  <c r="P39" i="1"/>
  <c r="P40" i="1"/>
  <c r="P41" i="1"/>
  <c r="O37" i="1"/>
  <c r="O38" i="1"/>
  <c r="O39" i="1"/>
  <c r="O40" i="1"/>
  <c r="O41" i="1"/>
  <c r="N37" i="1"/>
  <c r="N38" i="1"/>
  <c r="N39" i="1"/>
  <c r="N40" i="1"/>
  <c r="N41" i="1"/>
  <c r="M37" i="1"/>
  <c r="M38" i="1"/>
  <c r="M39" i="1"/>
  <c r="M40" i="1"/>
  <c r="M41" i="1"/>
  <c r="P32" i="2"/>
  <c r="P33" i="2"/>
  <c r="P34" i="2"/>
  <c r="P35" i="2"/>
  <c r="P36" i="2"/>
  <c r="N32" i="2"/>
  <c r="N33" i="2"/>
  <c r="N34" i="2"/>
  <c r="N35" i="2"/>
  <c r="N36" i="2"/>
  <c r="M32" i="2"/>
  <c r="M33" i="2"/>
  <c r="M34" i="2"/>
  <c r="M35" i="2"/>
  <c r="M36" i="2"/>
  <c r="P32" i="1"/>
  <c r="P33" i="1"/>
  <c r="P34" i="1"/>
  <c r="P35" i="1"/>
  <c r="P36" i="1"/>
  <c r="O32" i="1"/>
  <c r="O33" i="1"/>
  <c r="O34" i="1"/>
  <c r="O35" i="1"/>
  <c r="O36" i="1"/>
  <c r="N32" i="1"/>
  <c r="N33" i="1"/>
  <c r="N34" i="1"/>
  <c r="N35" i="1"/>
  <c r="N36" i="1"/>
  <c r="M32" i="1"/>
  <c r="M33" i="1"/>
  <c r="M34" i="1"/>
  <c r="M35" i="1"/>
  <c r="M36" i="1"/>
  <c r="Z101" i="2"/>
  <c r="Y101" i="2"/>
  <c r="X101" i="2"/>
  <c r="Z100" i="2"/>
  <c r="Y100" i="2"/>
  <c r="X100" i="2"/>
  <c r="Z99" i="2"/>
  <c r="Y99" i="2"/>
  <c r="X99" i="2"/>
  <c r="Z98" i="2"/>
  <c r="Y98" i="2"/>
  <c r="X98" i="2"/>
  <c r="Z97" i="2"/>
  <c r="Y97" i="2"/>
  <c r="X97" i="2"/>
  <c r="Z96" i="2"/>
  <c r="Y96" i="2"/>
  <c r="X96" i="2"/>
  <c r="Z95" i="2"/>
  <c r="Y95" i="2"/>
  <c r="X95" i="2"/>
  <c r="Z94" i="2"/>
  <c r="Y94" i="2"/>
  <c r="X94" i="2"/>
  <c r="Z93" i="2"/>
  <c r="Y93" i="2"/>
  <c r="X93" i="2"/>
  <c r="Z92" i="2"/>
  <c r="Y92" i="2"/>
  <c r="X92" i="2"/>
  <c r="Z91" i="2"/>
  <c r="Y91" i="2"/>
  <c r="X91" i="2"/>
  <c r="Z90" i="2"/>
  <c r="Y90" i="2"/>
  <c r="X90" i="2"/>
  <c r="Z89" i="2"/>
  <c r="Y89" i="2"/>
  <c r="X89" i="2"/>
  <c r="Z88" i="2"/>
  <c r="Y88" i="2"/>
  <c r="X88" i="2"/>
  <c r="Z87" i="2"/>
  <c r="Y87" i="2"/>
  <c r="X87" i="2"/>
  <c r="Z83" i="2"/>
  <c r="Y83" i="2"/>
  <c r="X83" i="2"/>
  <c r="Z82" i="2"/>
  <c r="Y82" i="2"/>
  <c r="X82" i="2"/>
  <c r="Z81" i="2"/>
  <c r="Y81" i="2"/>
  <c r="X81" i="2"/>
  <c r="Z80" i="2"/>
  <c r="Y80" i="2"/>
  <c r="X80" i="2"/>
  <c r="Z79" i="2"/>
  <c r="Y79" i="2"/>
  <c r="X79" i="2"/>
  <c r="Z78" i="2"/>
  <c r="Y78" i="2"/>
  <c r="X78" i="2"/>
  <c r="Z77" i="2"/>
  <c r="Y77" i="2"/>
  <c r="X77" i="2"/>
  <c r="Z76" i="2"/>
  <c r="Y76" i="2"/>
  <c r="X76" i="2"/>
  <c r="Z75" i="2"/>
  <c r="Y75" i="2"/>
  <c r="X75" i="2"/>
  <c r="Z74" i="2"/>
  <c r="Y74" i="2"/>
  <c r="X74" i="2"/>
  <c r="Z73" i="2"/>
  <c r="Y73" i="2"/>
  <c r="X73" i="2"/>
  <c r="Z72" i="2"/>
  <c r="Y72" i="2"/>
  <c r="X72" i="2"/>
  <c r="Z71" i="2"/>
  <c r="Y71" i="2"/>
  <c r="X71" i="2"/>
  <c r="Z70" i="2"/>
  <c r="Y70" i="2"/>
  <c r="X70" i="2"/>
  <c r="Z69" i="2"/>
  <c r="Y69" i="2"/>
  <c r="X69" i="2"/>
  <c r="Z68" i="2"/>
  <c r="Y68" i="2"/>
  <c r="X68" i="2"/>
  <c r="Z67" i="2"/>
  <c r="Y67" i="2"/>
  <c r="X67" i="2"/>
  <c r="Z66" i="2"/>
  <c r="Y66" i="2"/>
  <c r="X66" i="2"/>
  <c r="Z65" i="2"/>
  <c r="Y65" i="2"/>
  <c r="X65" i="2"/>
  <c r="Z64" i="2"/>
  <c r="Y64" i="2"/>
  <c r="X64" i="2"/>
  <c r="Z63" i="2"/>
  <c r="Y63" i="2"/>
  <c r="X63" i="2"/>
  <c r="Z62" i="2"/>
  <c r="Y62" i="2"/>
  <c r="X62" i="2"/>
  <c r="Z61" i="2"/>
  <c r="Y61" i="2"/>
  <c r="X61" i="2"/>
  <c r="Z60" i="2"/>
  <c r="Y60" i="2"/>
  <c r="X60" i="2"/>
  <c r="Z59" i="2"/>
  <c r="Y59" i="2"/>
  <c r="X59" i="2"/>
  <c r="Z58" i="2"/>
  <c r="Y58" i="2"/>
  <c r="X58" i="2"/>
  <c r="Z57" i="2"/>
  <c r="Y57" i="2"/>
  <c r="X57" i="2"/>
  <c r="Z56" i="2"/>
  <c r="Y56" i="2"/>
  <c r="X56" i="2"/>
  <c r="Z55" i="2"/>
  <c r="Y55" i="2"/>
  <c r="X55" i="2"/>
  <c r="Z54" i="2"/>
  <c r="Y54" i="2"/>
  <c r="X54" i="2"/>
  <c r="Z53" i="2"/>
  <c r="Y53" i="2"/>
  <c r="X53" i="2"/>
  <c r="Z52" i="2"/>
  <c r="Y52" i="2"/>
  <c r="X52" i="2"/>
  <c r="Z51" i="2"/>
  <c r="Y51" i="2"/>
  <c r="X51" i="2"/>
  <c r="Z50" i="2"/>
  <c r="Y50" i="2"/>
  <c r="X50" i="2"/>
  <c r="Z49" i="2"/>
  <c r="Y49" i="2"/>
  <c r="X49" i="2"/>
  <c r="Z48" i="2"/>
  <c r="Y48" i="2"/>
  <c r="X48" i="2"/>
  <c r="Z47" i="2"/>
  <c r="Y47" i="2"/>
  <c r="X47" i="2"/>
  <c r="Z46" i="2"/>
  <c r="Y46" i="2"/>
  <c r="X46" i="2"/>
  <c r="Z45" i="2"/>
  <c r="Y45" i="2"/>
  <c r="X45" i="2"/>
  <c r="Z44" i="2"/>
  <c r="Y44" i="2"/>
  <c r="X44" i="2"/>
  <c r="Z43" i="2"/>
  <c r="Y43" i="2"/>
  <c r="X43" i="2"/>
  <c r="Z42" i="2"/>
  <c r="Y42" i="2"/>
  <c r="X42" i="2"/>
  <c r="Z41" i="2"/>
  <c r="Y41" i="2"/>
  <c r="X41" i="2"/>
  <c r="Z40" i="2"/>
  <c r="Y40" i="2"/>
  <c r="X40" i="2"/>
  <c r="Z39" i="2"/>
  <c r="Y39" i="2"/>
  <c r="X39" i="2"/>
  <c r="Z38" i="2"/>
  <c r="Y38" i="2"/>
  <c r="X38" i="2"/>
  <c r="Z37" i="2"/>
  <c r="Y37" i="2"/>
  <c r="X37" i="2"/>
  <c r="Z36" i="2"/>
  <c r="Y36" i="2"/>
  <c r="X36" i="2"/>
  <c r="Z35" i="2"/>
  <c r="Y35" i="2"/>
  <c r="X35" i="2"/>
  <c r="Z34" i="2"/>
  <c r="Y34" i="2"/>
  <c r="X34" i="2"/>
  <c r="Z33" i="2"/>
  <c r="Y33" i="2"/>
  <c r="X33" i="2"/>
  <c r="Z32" i="2"/>
  <c r="Y32" i="2"/>
  <c r="X32" i="2"/>
  <c r="Z31" i="2"/>
  <c r="Y31" i="2"/>
  <c r="X31" i="2"/>
  <c r="Z30" i="2"/>
  <c r="Y30" i="2"/>
  <c r="X30" i="2"/>
  <c r="Z29" i="2"/>
  <c r="Y29" i="2"/>
  <c r="X29" i="2"/>
  <c r="Z28" i="2"/>
  <c r="Y28" i="2"/>
  <c r="X28" i="2"/>
  <c r="Z27" i="2"/>
  <c r="Y27" i="2"/>
  <c r="X27" i="2"/>
  <c r="Z26" i="2"/>
  <c r="Y26" i="2"/>
  <c r="X26" i="2"/>
  <c r="Z25" i="2"/>
  <c r="Y25" i="2"/>
  <c r="X25" i="2"/>
  <c r="Z24" i="2"/>
  <c r="Y24" i="2"/>
  <c r="X24" i="2"/>
  <c r="Z23" i="2"/>
  <c r="Y23" i="2"/>
  <c r="X23" i="2"/>
  <c r="Z22" i="2"/>
  <c r="Y22" i="2"/>
  <c r="X22" i="2"/>
  <c r="Z21" i="2"/>
  <c r="Y21" i="2"/>
  <c r="X21" i="2"/>
  <c r="Z20" i="2"/>
  <c r="Y20" i="2"/>
  <c r="X20" i="2"/>
  <c r="Z19" i="2"/>
  <c r="Y19" i="2"/>
  <c r="X19" i="2"/>
  <c r="Z18" i="2"/>
  <c r="Y18" i="2"/>
  <c r="X18" i="2"/>
  <c r="Z17" i="2"/>
  <c r="Y17" i="2"/>
  <c r="X17" i="2"/>
  <c r="Z16" i="2"/>
  <c r="Y16" i="2"/>
  <c r="X16" i="2"/>
  <c r="Z15" i="2"/>
  <c r="Y15" i="2"/>
  <c r="X15" i="2"/>
  <c r="Z14" i="2"/>
  <c r="Y14" i="2"/>
  <c r="X14" i="2"/>
  <c r="Z13" i="2"/>
  <c r="Y13" i="2"/>
  <c r="X13" i="2"/>
  <c r="Z12" i="2"/>
  <c r="Y12" i="2"/>
  <c r="X12" i="2"/>
  <c r="Z11" i="2"/>
  <c r="Y11" i="2"/>
  <c r="X11" i="2"/>
  <c r="Z10" i="2"/>
  <c r="Y10" i="2"/>
  <c r="X10" i="2"/>
  <c r="Z9" i="2"/>
  <c r="Y9" i="2"/>
  <c r="X9" i="2"/>
  <c r="Z8" i="2"/>
  <c r="Y8" i="2"/>
  <c r="X8" i="2"/>
  <c r="Z7" i="2"/>
  <c r="Y7" i="2"/>
  <c r="X7" i="2"/>
  <c r="Z6" i="2"/>
  <c r="Y6" i="2"/>
  <c r="X6" i="2"/>
  <c r="Z5" i="2"/>
  <c r="Y5" i="2"/>
  <c r="X5" i="2"/>
  <c r="Z4" i="2"/>
  <c r="Y4" i="2"/>
  <c r="X4" i="2"/>
  <c r="Z3" i="2"/>
  <c r="Y3" i="2"/>
  <c r="X3" i="2"/>
  <c r="Z2" i="2"/>
  <c r="Y2" i="2"/>
  <c r="X2" i="2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W98" i="2"/>
  <c r="W99" i="2"/>
  <c r="W100" i="2"/>
  <c r="W101" i="2"/>
  <c r="W97" i="2"/>
  <c r="W93" i="2"/>
  <c r="W94" i="2"/>
  <c r="W95" i="2"/>
  <c r="W96" i="2"/>
  <c r="W92" i="2"/>
  <c r="W88" i="2"/>
  <c r="W89" i="2"/>
  <c r="W90" i="2"/>
  <c r="W91" i="2"/>
  <c r="W87" i="2"/>
  <c r="W83" i="2"/>
  <c r="W84" i="2"/>
  <c r="W85" i="2"/>
  <c r="W86" i="2"/>
  <c r="W82" i="2"/>
  <c r="W78" i="2"/>
  <c r="W79" i="2"/>
  <c r="W80" i="2"/>
  <c r="W81" i="2"/>
  <c r="W77" i="2"/>
  <c r="W73" i="2"/>
  <c r="W74" i="2"/>
  <c r="W75" i="2"/>
  <c r="W76" i="2"/>
  <c r="W72" i="2"/>
  <c r="W68" i="2"/>
  <c r="W69" i="2"/>
  <c r="W70" i="2"/>
  <c r="W71" i="2"/>
  <c r="W67" i="2"/>
  <c r="W63" i="2"/>
  <c r="W64" i="2"/>
  <c r="W65" i="2"/>
  <c r="W66" i="2"/>
  <c r="W62" i="2"/>
  <c r="W58" i="2"/>
  <c r="W59" i="2"/>
  <c r="W60" i="2"/>
  <c r="W61" i="2"/>
  <c r="W57" i="2"/>
  <c r="W53" i="2"/>
  <c r="W54" i="2"/>
  <c r="W55" i="2"/>
  <c r="W56" i="2"/>
  <c r="W52" i="2"/>
  <c r="W48" i="2"/>
  <c r="W49" i="2"/>
  <c r="W50" i="2"/>
  <c r="W51" i="2"/>
  <c r="W47" i="2"/>
  <c r="W43" i="2"/>
  <c r="W44" i="2"/>
  <c r="W45" i="2"/>
  <c r="W46" i="2"/>
  <c r="W42" i="2"/>
  <c r="W38" i="2"/>
  <c r="W39" i="2"/>
  <c r="W40" i="2"/>
  <c r="W41" i="2"/>
  <c r="W37" i="2"/>
  <c r="W33" i="2"/>
  <c r="W34" i="2"/>
  <c r="W35" i="2"/>
  <c r="W36" i="2"/>
  <c r="W32" i="2"/>
  <c r="W28" i="2"/>
  <c r="W29" i="2"/>
  <c r="W30" i="2"/>
  <c r="W31" i="2"/>
  <c r="W27" i="2"/>
  <c r="W23" i="2"/>
  <c r="W24" i="2"/>
  <c r="W25" i="2"/>
  <c r="W26" i="2"/>
  <c r="W22" i="2"/>
  <c r="W18" i="2"/>
  <c r="W19" i="2"/>
  <c r="W20" i="2"/>
  <c r="W21" i="2"/>
  <c r="W17" i="2"/>
  <c r="W13" i="2"/>
  <c r="W14" i="2"/>
  <c r="W15" i="2"/>
  <c r="W16" i="2"/>
  <c r="W12" i="2"/>
  <c r="W8" i="2"/>
  <c r="W9" i="2"/>
  <c r="W10" i="2"/>
  <c r="W11" i="2"/>
  <c r="W7" i="2"/>
  <c r="W3" i="2"/>
  <c r="W4" i="2"/>
  <c r="W5" i="2"/>
  <c r="W6" i="2"/>
  <c r="W2" i="2"/>
  <c r="P28" i="1"/>
  <c r="P29" i="1"/>
  <c r="P30" i="1"/>
  <c r="P31" i="1"/>
  <c r="O28" i="1"/>
  <c r="O29" i="1"/>
  <c r="O30" i="1"/>
  <c r="O31" i="1"/>
  <c r="N28" i="1"/>
  <c r="N29" i="1"/>
  <c r="N30" i="1"/>
  <c r="N31" i="1"/>
  <c r="M29" i="1"/>
  <c r="M30" i="1"/>
  <c r="M31" i="1"/>
  <c r="P29" i="2"/>
  <c r="P30" i="2"/>
  <c r="P31" i="2"/>
  <c r="N29" i="2"/>
  <c r="N30" i="2"/>
  <c r="N31" i="2"/>
  <c r="M29" i="2"/>
  <c r="M30" i="2"/>
  <c r="M31" i="2"/>
  <c r="P28" i="2"/>
  <c r="N28" i="2"/>
  <c r="M28" i="2"/>
  <c r="M2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" i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" i="2"/>
  <c r="M27" i="1"/>
  <c r="M27" i="2"/>
  <c r="M22" i="2"/>
  <c r="M23" i="2"/>
  <c r="M24" i="2"/>
  <c r="M25" i="2"/>
  <c r="M26" i="2"/>
  <c r="M25" i="1"/>
  <c r="M26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" i="1"/>
</calcChain>
</file>

<file path=xl/sharedStrings.xml><?xml version="1.0" encoding="utf-8"?>
<sst xmlns="http://schemas.openxmlformats.org/spreadsheetml/2006/main" count="645" uniqueCount="77">
  <si>
    <t>IMPUTATION</t>
  </si>
  <si>
    <t>ID</t>
  </si>
  <si>
    <t>DE_NONWHITE_EST</t>
  </si>
  <si>
    <t>DE_NONWHITE_SE</t>
  </si>
  <si>
    <t>IE_NONWHITE_EST</t>
  </si>
  <si>
    <t>IE_NONWHITE_SE</t>
  </si>
  <si>
    <t>DE_NONWHITE_P</t>
  </si>
  <si>
    <t>IE_NONWHITE_P</t>
  </si>
  <si>
    <t>TE_NONWHITE_EST</t>
  </si>
  <si>
    <t>TE_NONWHITE_SE</t>
  </si>
  <si>
    <t>TE_NONWHITE_P</t>
  </si>
  <si>
    <t>DE_SES_EST</t>
  </si>
  <si>
    <t>DE_SES_SE</t>
  </si>
  <si>
    <t>DE_SES_P</t>
  </si>
  <si>
    <t>IE_SES_EST</t>
  </si>
  <si>
    <t>IE_SES_SE</t>
  </si>
  <si>
    <t>IE_SES_P</t>
  </si>
  <si>
    <t>TE_SES_EST</t>
  </si>
  <si>
    <t>TE_SES_SE</t>
  </si>
  <si>
    <t>TE_SES_P</t>
  </si>
  <si>
    <t>TOTALBRAIN</t>
  </si>
  <si>
    <t>GM</t>
  </si>
  <si>
    <t>WM</t>
  </si>
  <si>
    <t>WMH</t>
  </si>
  <si>
    <t>FRONTAL GM LEFT</t>
  </si>
  <si>
    <t>FRONTAL GM RIGHT</t>
  </si>
  <si>
    <t>ROI</t>
  </si>
  <si>
    <t>&lt;0.001</t>
  </si>
  <si>
    <t>&lt;0.010</t>
  </si>
  <si>
    <t>LEFT ACCUMBENS</t>
  </si>
  <si>
    <t>RIGHT ACCUMBENS</t>
  </si>
  <si>
    <t>LEFT AMYGDALA</t>
  </si>
  <si>
    <t>RIGHT AMYGDALA</t>
  </si>
  <si>
    <t>VAR_DE_NONWHITE</t>
  </si>
  <si>
    <t>VAR_IE_NONWHITE</t>
  </si>
  <si>
    <t>VAR_TE_NONWHITE</t>
  </si>
  <si>
    <t>VAR_DE_SES</t>
  </si>
  <si>
    <t>VAR_IE_SES</t>
  </si>
  <si>
    <t>VAR_TE_SES</t>
  </si>
  <si>
    <t>In Stata to get p-value two sided</t>
  </si>
  <si>
    <t>LEFT CAUDATE</t>
  </si>
  <si>
    <t>RIGHT CAUDATE</t>
  </si>
  <si>
    <t>LEFT HIPPOCAMPUS</t>
  </si>
  <si>
    <t>RIGHT HIPPOCAMPUS</t>
  </si>
  <si>
    <t>LEFT PALLIDUM</t>
  </si>
  <si>
    <t>RIGHT PALLIDUM</t>
  </si>
  <si>
    <t>LEFT PUTAMEN</t>
  </si>
  <si>
    <t>RIGHT PUTAMEN</t>
  </si>
  <si>
    <t>LEFT THALAMUS</t>
  </si>
  <si>
    <t>RIGHT THALAMUS</t>
  </si>
  <si>
    <t>Z_DE_SES</t>
  </si>
  <si>
    <t>Z_IE_SES</t>
  </si>
  <si>
    <t>Z_TE_SES</t>
  </si>
  <si>
    <t>Z_DE_NONWHITE</t>
  </si>
  <si>
    <t>Z_IE_NONWHITE</t>
  </si>
  <si>
    <t>Z_TE_NONWHITE</t>
  </si>
  <si>
    <t>Percent_mediated_NONWHITE</t>
  </si>
  <si>
    <t>Percent_mediated_SES</t>
  </si>
  <si>
    <t>P_DE_NONWHITE</t>
  </si>
  <si>
    <t>P_IE_NONWHITE</t>
  </si>
  <si>
    <t>P_TE_NONWHITE</t>
  </si>
  <si>
    <t>P_DE_SES</t>
  </si>
  <si>
    <t>P_IE_SES</t>
  </si>
  <si>
    <t>P_TE_SES</t>
  </si>
  <si>
    <t>SD_ROI</t>
  </si>
  <si>
    <t>TE_NONWHITE_ST</t>
  </si>
  <si>
    <t>IE_NONWHITE_ST</t>
  </si>
  <si>
    <t>DE_NONWHITE_ST</t>
  </si>
  <si>
    <t>TE_SES_ST</t>
  </si>
  <si>
    <t>IE_SES_ST</t>
  </si>
  <si>
    <t>DE_SES_ST</t>
  </si>
  <si>
    <t>replace p_de_nonwhite=2*normal(-abs(z_de_nonwhite))</t>
  </si>
  <si>
    <t>replace p_ie_nonwhite=2*normal(-abs(z_ie_nonwhite))</t>
  </si>
  <si>
    <t>replace p_te_nonwhite=2*normal(-abs(z_te_nonwhite))</t>
  </si>
  <si>
    <t>replace p_de_ses=2*normal(-abs(z_de_ses))</t>
  </si>
  <si>
    <t>replace p_ie_ses=2*normal(-abs(z_ie_ses))</t>
  </si>
  <si>
    <t>replace p_te_ses=2*normal(-abs(z_te_ses))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</si>
</sst>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0" fillId="0" borderId="0" xfId="0" applyFill="1"/>
    <xf numFmtId="0" fontId="1" fillId="0" borderId="0" xfId="0" applyFont="1" applyFill="1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3721F-45CB-49CF-B3EE-94381A93B19F}">
  <dimension ref="A1:Z101"/>
  <sheetViews>
    <sheetView tabSelected="1" topLeftCell="V1" zoomScale="108" zoomScaleNormal="108" workbookViewId="0">
      <selection activeCell="X13" sqref="X13"/>
    </sheetView>
  </sheetViews>
  <sheetFormatPr defaultRowHeight="14.5"/>
  <cols>
    <col min="2" max="2" width="23.6328125" customWidth="1"/>
    <col min="3" max="3" width="17.453125" customWidth="1"/>
    <col min="4" max="4" width="21.1796875" customWidth="1"/>
    <col min="5" max="5" width="21.54296875" customWidth="1"/>
    <col min="6" max="6" width="21.54296875" style="3" customWidth="1"/>
    <col min="7" max="7" width="18.7265625" customWidth="1"/>
    <col min="8" max="8" width="18.81640625" customWidth="1"/>
    <col min="9" max="9" width="16.6328125" style="3" customWidth="1"/>
    <col min="10" max="10" width="18.81640625" customWidth="1"/>
    <col min="11" max="11" width="19.7265625" customWidth="1"/>
    <col min="12" max="12" width="22.6328125" style="3" customWidth="1"/>
    <col min="13" max="13" width="37.81640625" customWidth="1"/>
    <col min="14" max="14" width="33.1796875" customWidth="1"/>
    <col min="15" max="15" width="21.54296875" customWidth="1"/>
    <col min="16" max="16" width="19.7265625" customWidth="1"/>
    <col min="17" max="17" width="25.6328125" customWidth="1"/>
    <col min="18" max="18" width="18.81640625" customWidth="1"/>
    <col min="19" max="19" width="20" customWidth="1"/>
    <col min="20" max="20" width="31.81640625" customWidth="1"/>
    <col min="21" max="21" width="23.08984375" customWidth="1"/>
    <col min="22" max="22" width="17.54296875" customWidth="1"/>
    <col min="24" max="24" width="20.36328125" customWidth="1"/>
    <col min="25" max="25" width="22.08984375" customWidth="1"/>
    <col min="26" max="26" width="19.453125" customWidth="1"/>
  </cols>
  <sheetData>
    <row r="1" spans="1:26">
      <c r="A1" s="1" t="s">
        <v>1</v>
      </c>
      <c r="B1" s="1" t="s">
        <v>26</v>
      </c>
      <c r="C1" s="1" t="s">
        <v>0</v>
      </c>
      <c r="D1" s="1" t="s">
        <v>2</v>
      </c>
      <c r="E1" s="1" t="s">
        <v>3</v>
      </c>
      <c r="F1" s="2" t="s">
        <v>6</v>
      </c>
      <c r="G1" s="1" t="s">
        <v>4</v>
      </c>
      <c r="H1" s="1" t="s">
        <v>5</v>
      </c>
      <c r="I1" s="2" t="s">
        <v>7</v>
      </c>
      <c r="J1" s="1" t="s">
        <v>8</v>
      </c>
      <c r="K1" s="1" t="s">
        <v>9</v>
      </c>
      <c r="L1" s="2" t="s">
        <v>10</v>
      </c>
      <c r="M1" s="1" t="s">
        <v>56</v>
      </c>
      <c r="N1" s="1" t="s">
        <v>33</v>
      </c>
      <c r="O1" s="1" t="s">
        <v>34</v>
      </c>
      <c r="P1" s="1" t="s">
        <v>35</v>
      </c>
      <c r="Q1" s="1" t="s">
        <v>53</v>
      </c>
      <c r="R1" s="1" t="s">
        <v>54</v>
      </c>
      <c r="S1" s="1" t="s">
        <v>55</v>
      </c>
      <c r="T1" s="7" t="s">
        <v>58</v>
      </c>
      <c r="U1" s="7" t="s">
        <v>59</v>
      </c>
      <c r="V1" s="7" t="s">
        <v>60</v>
      </c>
      <c r="W1" s="7" t="s">
        <v>64</v>
      </c>
      <c r="X1" s="7" t="s">
        <v>65</v>
      </c>
      <c r="Y1" s="7" t="s">
        <v>66</v>
      </c>
      <c r="Z1" s="7" t="s">
        <v>67</v>
      </c>
    </row>
    <row r="2" spans="1:26">
      <c r="A2">
        <v>1</v>
      </c>
      <c r="B2" t="s">
        <v>20</v>
      </c>
      <c r="C2">
        <v>1</v>
      </c>
      <c r="D2">
        <v>-61220.32</v>
      </c>
      <c r="E2">
        <v>2731.4140000000002</v>
      </c>
      <c r="F2" s="3" t="s">
        <v>27</v>
      </c>
      <c r="G2">
        <v>-5391.15</v>
      </c>
      <c r="H2">
        <v>639.86710000000005</v>
      </c>
      <c r="I2" s="3" t="s">
        <v>27</v>
      </c>
      <c r="J2">
        <v>-66611.47</v>
      </c>
      <c r="K2">
        <v>2697.402</v>
      </c>
      <c r="L2" s="3" t="s">
        <v>27</v>
      </c>
      <c r="M2">
        <f>G2*100/J2</f>
        <v>8.0934259520169718</v>
      </c>
      <c r="N2">
        <f>E2*E2</f>
        <v>7460622.4393960014</v>
      </c>
      <c r="O2">
        <f>H2*H2</f>
        <v>409429.90566241008</v>
      </c>
      <c r="P2">
        <f>K2*K2</f>
        <v>7275977.5496040005</v>
      </c>
      <c r="T2" s="6"/>
      <c r="U2" s="6"/>
      <c r="V2" s="6"/>
      <c r="W2">
        <f>585*SQRT(36184)</f>
        <v>111279.2406516148</v>
      </c>
      <c r="X2">
        <f>J2/W2</f>
        <v>-0.59859745276787513</v>
      </c>
      <c r="Y2">
        <f>G2/W2</f>
        <v>-4.8447041590427738E-2</v>
      </c>
      <c r="Z2">
        <f>D2/W2</f>
        <v>-0.55015041117744734</v>
      </c>
    </row>
    <row r="3" spans="1:26">
      <c r="A3">
        <v>1</v>
      </c>
      <c r="B3" t="s">
        <v>20</v>
      </c>
      <c r="C3">
        <v>2</v>
      </c>
      <c r="D3">
        <v>-61444.11</v>
      </c>
      <c r="E3">
        <v>2730.768</v>
      </c>
      <c r="F3" s="3" t="s">
        <v>27</v>
      </c>
      <c r="G3">
        <v>-5168.4380000000001</v>
      </c>
      <c r="H3">
        <v>635.47400000000005</v>
      </c>
      <c r="I3" s="3" t="s">
        <v>27</v>
      </c>
      <c r="J3">
        <v>-66612.55</v>
      </c>
      <c r="K3">
        <v>2697.4259999999999</v>
      </c>
      <c r="L3" s="3" t="s">
        <v>27</v>
      </c>
      <c r="M3">
        <f t="shared" ref="M3:M67" si="0">G3*100/J3</f>
        <v>7.7589553319907427</v>
      </c>
      <c r="N3">
        <f t="shared" ref="N3:N67" si="1">E3*E3</f>
        <v>7457093.8698239997</v>
      </c>
      <c r="O3">
        <f t="shared" ref="O3:O67" si="2">H3*H3</f>
        <v>403827.20467600005</v>
      </c>
      <c r="P3">
        <f t="shared" ref="P3:P67" si="3">K3*K3</f>
        <v>7276107.0254759993</v>
      </c>
      <c r="W3">
        <f t="shared" ref="W3:W6" si="4">585*SQRT(36184)</f>
        <v>111279.2406516148</v>
      </c>
      <c r="X3">
        <f t="shared" ref="X3:X66" si="5">J3/W3</f>
        <v>-0.59860715808212495</v>
      </c>
      <c r="Y3">
        <f t="shared" ref="Y3:Y66" si="6">G3/W3</f>
        <v>-4.6445662009691288E-2</v>
      </c>
      <c r="Z3">
        <f t="shared" ref="Z3:Z66" si="7">D3/W3</f>
        <v>-0.55216147809962945</v>
      </c>
    </row>
    <row r="4" spans="1:26">
      <c r="A4">
        <v>1</v>
      </c>
      <c r="B4" t="s">
        <v>20</v>
      </c>
      <c r="C4">
        <v>3</v>
      </c>
      <c r="D4">
        <v>-61540.46</v>
      </c>
      <c r="E4">
        <v>2731.1489999999999</v>
      </c>
      <c r="F4" s="3" t="s">
        <v>27</v>
      </c>
      <c r="G4">
        <v>-5071.1499999999996</v>
      </c>
      <c r="H4">
        <v>637.99469999999997</v>
      </c>
      <c r="I4" s="3" t="s">
        <v>27</v>
      </c>
      <c r="J4">
        <v>-66611.61</v>
      </c>
      <c r="K4">
        <v>2697.433</v>
      </c>
      <c r="L4" s="3" t="s">
        <v>27</v>
      </c>
      <c r="M4">
        <f t="shared" si="0"/>
        <v>7.6130122061304322</v>
      </c>
      <c r="N4">
        <f t="shared" si="1"/>
        <v>7459174.8602009993</v>
      </c>
      <c r="O4">
        <f t="shared" si="2"/>
        <v>407037.23722808994</v>
      </c>
      <c r="P4">
        <f t="shared" si="3"/>
        <v>7276144.7894890001</v>
      </c>
      <c r="W4">
        <f t="shared" si="4"/>
        <v>111279.2406516148</v>
      </c>
      <c r="X4">
        <f t="shared" si="5"/>
        <v>-0.59859871086416672</v>
      </c>
      <c r="Y4">
        <f t="shared" si="6"/>
        <v>-4.5571392923828426E-2</v>
      </c>
      <c r="Z4">
        <f t="shared" si="7"/>
        <v>-0.55302731794033833</v>
      </c>
    </row>
    <row r="5" spans="1:26">
      <c r="A5">
        <v>1</v>
      </c>
      <c r="B5" t="s">
        <v>20</v>
      </c>
      <c r="C5">
        <v>4</v>
      </c>
      <c r="D5">
        <v>-61526.11</v>
      </c>
      <c r="E5">
        <v>2730.19</v>
      </c>
      <c r="F5" s="3" t="s">
        <v>27</v>
      </c>
      <c r="G5">
        <v>-5083.3680000000004</v>
      </c>
      <c r="H5">
        <v>633.68719999999996</v>
      </c>
      <c r="I5" s="3" t="s">
        <v>27</v>
      </c>
      <c r="J5">
        <v>-66609.47</v>
      </c>
      <c r="K5">
        <v>2697.4279999999999</v>
      </c>
      <c r="L5" s="3" t="s">
        <v>27</v>
      </c>
      <c r="M5">
        <f t="shared" si="0"/>
        <v>7.6315995308174651</v>
      </c>
      <c r="N5">
        <f t="shared" si="1"/>
        <v>7453937.4361000005</v>
      </c>
      <c r="O5">
        <f t="shared" si="2"/>
        <v>401559.46744383994</v>
      </c>
      <c r="P5">
        <f t="shared" si="3"/>
        <v>7276117.815183999</v>
      </c>
      <c r="W5">
        <f t="shared" si="4"/>
        <v>111279.2406516148</v>
      </c>
      <c r="X5">
        <f t="shared" si="5"/>
        <v>-0.59857947996370886</v>
      </c>
      <c r="Y5">
        <f t="shared" si="6"/>
        <v>-4.5681188784480027E-2</v>
      </c>
      <c r="Z5">
        <f t="shared" si="7"/>
        <v>-0.55289836307044549</v>
      </c>
    </row>
    <row r="6" spans="1:26">
      <c r="A6">
        <v>1</v>
      </c>
      <c r="B6" t="s">
        <v>20</v>
      </c>
      <c r="C6">
        <v>5</v>
      </c>
      <c r="D6">
        <v>-61480.3</v>
      </c>
      <c r="E6">
        <v>2730.8380000000002</v>
      </c>
      <c r="F6" s="3" t="s">
        <v>27</v>
      </c>
      <c r="G6">
        <v>-5129.8950000000004</v>
      </c>
      <c r="H6">
        <v>635.24490000000003</v>
      </c>
      <c r="I6" s="3" t="s">
        <v>27</v>
      </c>
      <c r="J6">
        <v>-66610.2</v>
      </c>
      <c r="K6">
        <v>2697.4209999999998</v>
      </c>
      <c r="L6" s="3" t="s">
        <v>27</v>
      </c>
      <c r="M6">
        <f t="shared" si="0"/>
        <v>7.701365556626464</v>
      </c>
      <c r="N6">
        <f t="shared" si="1"/>
        <v>7457476.182244001</v>
      </c>
      <c r="O6">
        <f t="shared" si="2"/>
        <v>403536.08297601005</v>
      </c>
      <c r="P6">
        <f t="shared" si="3"/>
        <v>7276080.0512409993</v>
      </c>
      <c r="W6">
        <f t="shared" si="4"/>
        <v>111279.2406516148</v>
      </c>
      <c r="X6">
        <f t="shared" si="5"/>
        <v>-0.59858604003722948</v>
      </c>
      <c r="Y6">
        <f t="shared" si="6"/>
        <v>-4.6099299114201485E-2</v>
      </c>
      <c r="Z6">
        <f t="shared" si="7"/>
        <v>-0.55248669599101763</v>
      </c>
    </row>
    <row r="7" spans="1:26">
      <c r="A7">
        <v>2</v>
      </c>
      <c r="B7" t="s">
        <v>21</v>
      </c>
      <c r="C7">
        <v>1</v>
      </c>
      <c r="D7">
        <v>-34311.68</v>
      </c>
      <c r="E7">
        <v>1384.152</v>
      </c>
      <c r="F7" s="3" t="s">
        <v>27</v>
      </c>
      <c r="G7">
        <v>-2442.4780000000001</v>
      </c>
      <c r="H7">
        <v>337.05610000000001</v>
      </c>
      <c r="I7" s="3" t="s">
        <v>27</v>
      </c>
      <c r="J7">
        <v>-36754.160000000003</v>
      </c>
      <c r="K7">
        <v>1370.009</v>
      </c>
      <c r="L7" s="3" t="s">
        <v>27</v>
      </c>
      <c r="M7">
        <f t="shared" si="0"/>
        <v>6.6454463930069414</v>
      </c>
      <c r="N7">
        <f t="shared" si="1"/>
        <v>1915876.7591040002</v>
      </c>
      <c r="O7">
        <f t="shared" si="2"/>
        <v>113606.81454721002</v>
      </c>
      <c r="P7">
        <f t="shared" si="3"/>
        <v>1876924.6600810001</v>
      </c>
      <c r="W7">
        <f>293*SQRT(36184)</f>
        <v>55734.730787902801</v>
      </c>
      <c r="X7">
        <f t="shared" si="5"/>
        <v>-0.65944805833667863</v>
      </c>
      <c r="Y7">
        <f t="shared" si="6"/>
        <v>-4.3823267206489117E-2</v>
      </c>
      <c r="Z7">
        <f t="shared" si="7"/>
        <v>-0.61562475524592175</v>
      </c>
    </row>
    <row r="8" spans="1:26">
      <c r="A8">
        <v>2</v>
      </c>
      <c r="B8" t="s">
        <v>21</v>
      </c>
      <c r="C8">
        <v>2</v>
      </c>
      <c r="D8">
        <v>-34414.06</v>
      </c>
      <c r="E8">
        <v>1383.8389999999999</v>
      </c>
      <c r="F8" s="3" t="s">
        <v>27</v>
      </c>
      <c r="G8">
        <v>-2340.7860000000001</v>
      </c>
      <c r="H8">
        <v>334.86660000000001</v>
      </c>
      <c r="I8" s="3" t="s">
        <v>27</v>
      </c>
      <c r="J8">
        <v>-36754.85</v>
      </c>
      <c r="K8">
        <v>1370.0229999999999</v>
      </c>
      <c r="L8" s="3" t="s">
        <v>27</v>
      </c>
      <c r="M8">
        <f t="shared" si="0"/>
        <v>6.3686452264122968</v>
      </c>
      <c r="N8">
        <f t="shared" si="1"/>
        <v>1915010.3779209999</v>
      </c>
      <c r="O8">
        <f t="shared" si="2"/>
        <v>112135.63979556</v>
      </c>
      <c r="P8">
        <f t="shared" si="3"/>
        <v>1876963.0205289999</v>
      </c>
      <c r="W8">
        <f t="shared" ref="W8:W11" si="8">293*SQRT(36184)</f>
        <v>55734.730787902801</v>
      </c>
      <c r="X8">
        <f t="shared" si="5"/>
        <v>-0.65946043840903634</v>
      </c>
      <c r="Y8">
        <f t="shared" si="6"/>
        <v>-4.1998695730814703E-2</v>
      </c>
      <c r="Z8">
        <f t="shared" si="7"/>
        <v>-0.61746167090968629</v>
      </c>
    </row>
    <row r="9" spans="1:26">
      <c r="A9">
        <v>2</v>
      </c>
      <c r="B9" t="s">
        <v>21</v>
      </c>
      <c r="C9">
        <v>3</v>
      </c>
      <c r="D9">
        <v>-34478.32</v>
      </c>
      <c r="E9">
        <v>1384.096</v>
      </c>
      <c r="F9" s="3" t="s">
        <v>27</v>
      </c>
      <c r="G9">
        <v>-2275.9870000000001</v>
      </c>
      <c r="H9">
        <v>335.84469999999999</v>
      </c>
      <c r="I9" s="3" t="s">
        <v>27</v>
      </c>
      <c r="J9">
        <v>-36754.31</v>
      </c>
      <c r="K9">
        <v>1370.0239999999999</v>
      </c>
      <c r="L9" s="3" t="s">
        <v>27</v>
      </c>
      <c r="M9">
        <f t="shared" si="0"/>
        <v>6.1924356626474566</v>
      </c>
      <c r="N9">
        <f t="shared" si="1"/>
        <v>1915721.737216</v>
      </c>
      <c r="O9">
        <f t="shared" si="2"/>
        <v>112791.66251808999</v>
      </c>
      <c r="P9">
        <f t="shared" si="3"/>
        <v>1876965.7605759997</v>
      </c>
      <c r="W9">
        <f t="shared" si="8"/>
        <v>55734.730787902801</v>
      </c>
      <c r="X9">
        <f t="shared" si="5"/>
        <v>-0.65945074965675632</v>
      </c>
      <c r="Y9">
        <f t="shared" si="6"/>
        <v>-4.0836063399340976E-2</v>
      </c>
      <c r="Z9">
        <f t="shared" si="7"/>
        <v>-0.61861463243101378</v>
      </c>
    </row>
    <row r="10" spans="1:26">
      <c r="A10">
        <v>2</v>
      </c>
      <c r="B10" t="s">
        <v>21</v>
      </c>
      <c r="C10">
        <v>4</v>
      </c>
      <c r="D10">
        <v>-34458.61</v>
      </c>
      <c r="E10">
        <v>1383.626</v>
      </c>
      <c r="F10" s="3" t="s">
        <v>27</v>
      </c>
      <c r="G10">
        <v>-2294.377</v>
      </c>
      <c r="H10">
        <v>333.67529999999999</v>
      </c>
      <c r="I10" s="3" t="s">
        <v>27</v>
      </c>
      <c r="J10">
        <v>-36752.980000000003</v>
      </c>
      <c r="K10">
        <v>1370.02</v>
      </c>
      <c r="L10" s="3" t="s">
        <v>27</v>
      </c>
      <c r="M10">
        <f t="shared" si="0"/>
        <v>6.2426965105958745</v>
      </c>
      <c r="N10">
        <f t="shared" si="1"/>
        <v>1914420.907876</v>
      </c>
      <c r="O10">
        <f t="shared" si="2"/>
        <v>111339.20583009</v>
      </c>
      <c r="P10">
        <f t="shared" si="3"/>
        <v>1876954.8004000001</v>
      </c>
      <c r="W10">
        <f t="shared" si="8"/>
        <v>55734.730787902801</v>
      </c>
      <c r="X10">
        <f t="shared" si="5"/>
        <v>-0.65942688661873328</v>
      </c>
      <c r="Y10">
        <f t="shared" si="6"/>
        <v>-4.1166019240878676E-2</v>
      </c>
      <c r="Z10">
        <f t="shared" si="7"/>
        <v>-0.61826099297279147</v>
      </c>
    </row>
    <row r="11" spans="1:26">
      <c r="A11">
        <v>2</v>
      </c>
      <c r="B11" t="s">
        <v>21</v>
      </c>
      <c r="C11">
        <v>5</v>
      </c>
      <c r="D11">
        <v>-34429.18</v>
      </c>
      <c r="E11">
        <v>1384.0119999999999</v>
      </c>
      <c r="F11" s="3" t="s">
        <v>27</v>
      </c>
      <c r="G11">
        <v>-2324.2199999999998</v>
      </c>
      <c r="H11">
        <v>334.2063</v>
      </c>
      <c r="I11" s="3" t="s">
        <v>27</v>
      </c>
      <c r="J11">
        <v>-36753.4</v>
      </c>
      <c r="K11">
        <v>1370.0150000000001</v>
      </c>
      <c r="L11" s="3" t="s">
        <v>27</v>
      </c>
      <c r="M11">
        <f t="shared" si="0"/>
        <v>6.3238231020803504</v>
      </c>
      <c r="N11">
        <f t="shared" si="1"/>
        <v>1915489.2161439999</v>
      </c>
      <c r="O11">
        <f t="shared" si="2"/>
        <v>111693.85095969</v>
      </c>
      <c r="P11">
        <f t="shared" si="3"/>
        <v>1876941.1002250002</v>
      </c>
      <c r="W11">
        <f t="shared" si="8"/>
        <v>55734.730787902801</v>
      </c>
      <c r="X11">
        <f t="shared" si="5"/>
        <v>-0.65943442231495109</v>
      </c>
      <c r="Y11">
        <f t="shared" si="6"/>
        <v>-4.170146634142298E-2</v>
      </c>
      <c r="Z11">
        <f t="shared" si="7"/>
        <v>-0.61773295597352806</v>
      </c>
    </row>
    <row r="12" spans="1:26">
      <c r="A12">
        <v>3</v>
      </c>
      <c r="B12" t="s">
        <v>22</v>
      </c>
      <c r="C12">
        <v>1</v>
      </c>
      <c r="D12">
        <v>-26908.66</v>
      </c>
      <c r="E12">
        <v>1536.62</v>
      </c>
      <c r="F12" s="3" t="s">
        <v>27</v>
      </c>
      <c r="G12">
        <v>-2948.674</v>
      </c>
      <c r="H12">
        <v>344.53390000000002</v>
      </c>
      <c r="I12" s="3" t="s">
        <v>27</v>
      </c>
      <c r="J12">
        <v>-29857.33</v>
      </c>
      <c r="K12">
        <v>1513.8979999999999</v>
      </c>
      <c r="L12" s="3" t="s">
        <v>27</v>
      </c>
      <c r="M12">
        <f t="shared" si="0"/>
        <v>9.8758797253471755</v>
      </c>
      <c r="N12">
        <f t="shared" si="1"/>
        <v>2361201.0243999995</v>
      </c>
      <c r="O12">
        <f t="shared" si="2"/>
        <v>118703.60824921001</v>
      </c>
      <c r="P12">
        <f t="shared" si="3"/>
        <v>2291887.1544039999</v>
      </c>
      <c r="W12">
        <f>323*SQRT(36184)</f>
        <v>61441.358513626634</v>
      </c>
      <c r="X12">
        <f t="shared" si="5"/>
        <v>-0.48594840222125235</v>
      </c>
      <c r="Y12">
        <f t="shared" si="6"/>
        <v>-4.7991679730617201E-2</v>
      </c>
      <c r="Z12">
        <f t="shared" si="7"/>
        <v>-0.43795678759336226</v>
      </c>
    </row>
    <row r="13" spans="1:26">
      <c r="A13">
        <v>3</v>
      </c>
      <c r="B13" t="s">
        <v>22</v>
      </c>
      <c r="C13">
        <v>2</v>
      </c>
      <c r="D13">
        <v>-27030.080000000002</v>
      </c>
      <c r="E13">
        <v>1536.191</v>
      </c>
      <c r="F13" s="3" t="s">
        <v>27</v>
      </c>
      <c r="G13">
        <v>-2827.654</v>
      </c>
      <c r="H13">
        <v>342.20850000000002</v>
      </c>
      <c r="I13" s="3" t="s">
        <v>27</v>
      </c>
      <c r="J13">
        <v>-29857.73</v>
      </c>
      <c r="K13">
        <v>1513.9090000000001</v>
      </c>
      <c r="L13" s="3" t="s">
        <v>27</v>
      </c>
      <c r="M13">
        <f t="shared" si="0"/>
        <v>9.4704252466614189</v>
      </c>
      <c r="N13">
        <f t="shared" si="1"/>
        <v>2359882.7884809999</v>
      </c>
      <c r="O13">
        <f t="shared" si="2"/>
        <v>117106.65747225001</v>
      </c>
      <c r="P13">
        <f t="shared" si="3"/>
        <v>2291920.4602810005</v>
      </c>
      <c r="W13">
        <f t="shared" ref="W13:W16" si="9">323*SQRT(36184)</f>
        <v>61441.358513626634</v>
      </c>
      <c r="X13">
        <f t="shared" si="5"/>
        <v>-0.48595491249396888</v>
      </c>
      <c r="Y13">
        <f t="shared" si="6"/>
        <v>-4.6021996720220226E-2</v>
      </c>
      <c r="Z13">
        <f t="shared" si="7"/>
        <v>-0.43993298087647581</v>
      </c>
    </row>
    <row r="14" spans="1:26">
      <c r="A14">
        <v>3</v>
      </c>
      <c r="B14" t="s">
        <v>22</v>
      </c>
      <c r="C14">
        <v>3</v>
      </c>
      <c r="D14">
        <v>-27062.16</v>
      </c>
      <c r="E14">
        <v>1536.38</v>
      </c>
      <c r="F14" s="3" t="s">
        <v>27</v>
      </c>
      <c r="G14">
        <v>-2795.17</v>
      </c>
      <c r="H14">
        <v>343.78739999999999</v>
      </c>
      <c r="I14" s="3" t="s">
        <v>27</v>
      </c>
      <c r="J14">
        <v>-29857.33</v>
      </c>
      <c r="K14">
        <v>1513.9110000000001</v>
      </c>
      <c r="L14" s="3" t="s">
        <v>27</v>
      </c>
      <c r="M14">
        <f t="shared" si="0"/>
        <v>9.3617547181881289</v>
      </c>
      <c r="N14">
        <f t="shared" si="1"/>
        <v>2360463.5044000004</v>
      </c>
      <c r="O14">
        <f t="shared" si="2"/>
        <v>118189.77639875999</v>
      </c>
      <c r="P14">
        <f t="shared" si="3"/>
        <v>2291926.5159210004</v>
      </c>
      <c r="W14">
        <f t="shared" si="9"/>
        <v>61441.358513626634</v>
      </c>
      <c r="X14">
        <f t="shared" si="5"/>
        <v>-0.48594840222125235</v>
      </c>
      <c r="Y14">
        <f t="shared" si="6"/>
        <v>-4.5493297472907923E-2</v>
      </c>
      <c r="Z14">
        <f t="shared" si="7"/>
        <v>-0.44045510474834437</v>
      </c>
    </row>
    <row r="15" spans="1:26">
      <c r="A15">
        <v>3</v>
      </c>
      <c r="B15" t="s">
        <v>22</v>
      </c>
      <c r="C15">
        <v>4</v>
      </c>
      <c r="D15">
        <v>-27067.52</v>
      </c>
      <c r="E15">
        <v>1535.8389999999999</v>
      </c>
      <c r="F15" s="3" t="s">
        <v>27</v>
      </c>
      <c r="G15">
        <v>-2788.9929999999999</v>
      </c>
      <c r="H15">
        <v>341.28</v>
      </c>
      <c r="I15" s="3" t="s">
        <v>27</v>
      </c>
      <c r="J15">
        <v>-29856.52</v>
      </c>
      <c r="K15">
        <v>1513.9110000000001</v>
      </c>
      <c r="L15" s="3" t="s">
        <v>27</v>
      </c>
      <c r="M15">
        <f t="shared" si="0"/>
        <v>9.3413197519335807</v>
      </c>
      <c r="N15">
        <f t="shared" si="1"/>
        <v>2358801.433921</v>
      </c>
      <c r="O15">
        <f t="shared" si="2"/>
        <v>116472.03839999998</v>
      </c>
      <c r="P15">
        <f t="shared" si="3"/>
        <v>2291926.5159210004</v>
      </c>
      <c r="W15">
        <f t="shared" si="9"/>
        <v>61441.358513626634</v>
      </c>
      <c r="X15">
        <f t="shared" si="5"/>
        <v>-0.48593521891900127</v>
      </c>
      <c r="Y15">
        <f t="shared" si="6"/>
        <v>-4.5392762586482352E-2</v>
      </c>
      <c r="Z15">
        <f t="shared" si="7"/>
        <v>-0.44054234240274637</v>
      </c>
    </row>
    <row r="16" spans="1:26">
      <c r="A16">
        <v>3</v>
      </c>
      <c r="B16" t="s">
        <v>22</v>
      </c>
      <c r="C16">
        <v>5</v>
      </c>
      <c r="D16">
        <v>-27051.14</v>
      </c>
      <c r="E16">
        <v>1536.106</v>
      </c>
      <c r="F16" s="3" t="s">
        <v>27</v>
      </c>
      <c r="G16">
        <v>-2805.6779999999999</v>
      </c>
      <c r="H16">
        <v>342.61009999999999</v>
      </c>
      <c r="I16" s="3" t="s">
        <v>27</v>
      </c>
      <c r="J16">
        <v>-29856.82</v>
      </c>
      <c r="K16">
        <v>1513.91</v>
      </c>
      <c r="L16" s="3" t="s">
        <v>27</v>
      </c>
      <c r="M16">
        <f t="shared" si="0"/>
        <v>9.3971092701767969</v>
      </c>
      <c r="N16">
        <f t="shared" si="1"/>
        <v>2359621.6432360001</v>
      </c>
      <c r="O16">
        <f t="shared" si="2"/>
        <v>117381.68062201</v>
      </c>
      <c r="P16">
        <f t="shared" si="3"/>
        <v>2291923.4881000002</v>
      </c>
      <c r="W16">
        <f t="shared" si="9"/>
        <v>61441.358513626634</v>
      </c>
      <c r="X16">
        <f t="shared" si="5"/>
        <v>-0.48594010162353868</v>
      </c>
      <c r="Y16">
        <f t="shared" si="6"/>
        <v>-4.5664322337172103E-2</v>
      </c>
      <c r="Z16">
        <f t="shared" si="7"/>
        <v>-0.44027574673500297</v>
      </c>
    </row>
    <row r="17" spans="1:26">
      <c r="A17">
        <v>4</v>
      </c>
      <c r="B17" t="s">
        <v>23</v>
      </c>
      <c r="C17">
        <v>1</v>
      </c>
      <c r="D17">
        <v>5.5226999999999998E-2</v>
      </c>
      <c r="E17">
        <v>2.632E-2</v>
      </c>
      <c r="F17" s="3">
        <v>3.5999999999999997E-2</v>
      </c>
      <c r="G17">
        <v>1.54173E-2</v>
      </c>
      <c r="H17">
        <v>6.7140000000000003E-3</v>
      </c>
      <c r="I17" s="3">
        <v>0.02</v>
      </c>
      <c r="J17">
        <v>7.0644299999999993E-2</v>
      </c>
      <c r="K17">
        <v>2.61278E-2</v>
      </c>
      <c r="L17" s="3">
        <v>7.0000000000000001E-3</v>
      </c>
      <c r="M17">
        <f t="shared" si="0"/>
        <v>21.823841413956966</v>
      </c>
      <c r="N17">
        <f t="shared" si="1"/>
        <v>6.9274240000000002E-4</v>
      </c>
      <c r="O17">
        <f t="shared" si="2"/>
        <v>4.5077796000000006E-5</v>
      </c>
      <c r="P17">
        <f t="shared" si="3"/>
        <v>6.8266193284E-4</v>
      </c>
      <c r="W17">
        <f>0.005*SQRT(36184)</f>
        <v>0.95110462095397263</v>
      </c>
      <c r="X17">
        <f t="shared" si="5"/>
        <v>7.4276055907648381E-2</v>
      </c>
      <c r="Y17">
        <f t="shared" si="6"/>
        <v>1.6209888649827198E-2</v>
      </c>
      <c r="Z17">
        <f t="shared" si="7"/>
        <v>5.806616725782119E-2</v>
      </c>
    </row>
    <row r="18" spans="1:26">
      <c r="A18">
        <v>4</v>
      </c>
      <c r="B18" t="s">
        <v>23</v>
      </c>
      <c r="C18">
        <v>2</v>
      </c>
      <c r="D18">
        <v>5.4039499999999997E-2</v>
      </c>
      <c r="E18">
        <v>2.6307799999999999E-2</v>
      </c>
      <c r="F18" s="3">
        <v>0.04</v>
      </c>
      <c r="G18">
        <v>1.6617E-2</v>
      </c>
      <c r="H18">
        <v>6.6962000000000002E-3</v>
      </c>
      <c r="I18" s="3">
        <v>1.2999999999999999E-2</v>
      </c>
      <c r="J18">
        <v>7.06566E-2</v>
      </c>
      <c r="K18">
        <v>2.61278E-2</v>
      </c>
      <c r="L18" s="3">
        <v>7.0000000000000001E-3</v>
      </c>
      <c r="M18">
        <f t="shared" si="0"/>
        <v>23.517972843301262</v>
      </c>
      <c r="N18">
        <f t="shared" si="1"/>
        <v>6.9210034083999996E-4</v>
      </c>
      <c r="O18">
        <f t="shared" si="2"/>
        <v>4.4839094440000005E-5</v>
      </c>
      <c r="P18">
        <f t="shared" si="3"/>
        <v>6.8266193284E-4</v>
      </c>
      <c r="W18">
        <f t="shared" ref="W18:W21" si="10">0.005*SQRT(36184)</f>
        <v>0.95110462095397263</v>
      </c>
      <c r="X18">
        <f t="shared" si="5"/>
        <v>7.4288988238886217E-2</v>
      </c>
      <c r="Y18">
        <f t="shared" si="6"/>
        <v>1.7471264079584527E-2</v>
      </c>
      <c r="Z18">
        <f t="shared" si="7"/>
        <v>5.6817619018397304E-2</v>
      </c>
    </row>
    <row r="19" spans="1:26">
      <c r="A19">
        <v>4</v>
      </c>
      <c r="B19" t="s">
        <v>23</v>
      </c>
      <c r="C19">
        <v>3</v>
      </c>
      <c r="D19">
        <v>5.5960000000000003E-2</v>
      </c>
      <c r="E19">
        <v>2.6314000000000001E-2</v>
      </c>
      <c r="F19" s="3">
        <v>3.3000000000000002E-2</v>
      </c>
      <c r="G19">
        <v>1.4692500000000001E-2</v>
      </c>
      <c r="H19">
        <v>6.7095000000000002E-3</v>
      </c>
      <c r="I19" s="3">
        <v>2.9000000000000001E-2</v>
      </c>
      <c r="J19">
        <v>7.0652499999999993E-2</v>
      </c>
      <c r="K19">
        <v>2.6127899999999999E-2</v>
      </c>
      <c r="L19" s="3">
        <v>7.0000000000000001E-3</v>
      </c>
      <c r="M19">
        <f t="shared" si="0"/>
        <v>20.795442482573161</v>
      </c>
      <c r="N19">
        <f t="shared" si="1"/>
        <v>6.92426596E-4</v>
      </c>
      <c r="O19">
        <f t="shared" si="2"/>
        <v>4.5017390250000005E-5</v>
      </c>
      <c r="P19">
        <f t="shared" si="3"/>
        <v>6.8266715840999994E-4</v>
      </c>
      <c r="W19">
        <f t="shared" si="10"/>
        <v>0.95110462095397263</v>
      </c>
      <c r="X19">
        <f t="shared" si="5"/>
        <v>7.4284677461806933E-2</v>
      </c>
      <c r="Y19">
        <f t="shared" si="6"/>
        <v>1.5447827374935047E-2</v>
      </c>
      <c r="Z19">
        <f t="shared" si="7"/>
        <v>5.8836850086871895E-2</v>
      </c>
    </row>
    <row r="20" spans="1:26">
      <c r="A20">
        <v>4</v>
      </c>
      <c r="B20" t="s">
        <v>23</v>
      </c>
      <c r="C20">
        <v>4</v>
      </c>
      <c r="D20">
        <v>5.6520899999999999E-2</v>
      </c>
      <c r="E20">
        <v>2.631E-2</v>
      </c>
      <c r="F20" s="3">
        <v>3.2000000000000001E-2</v>
      </c>
      <c r="G20">
        <v>1.41076E-2</v>
      </c>
      <c r="H20">
        <v>6.6530000000000001E-3</v>
      </c>
      <c r="I20" s="3">
        <v>3.2000000000000001E-2</v>
      </c>
      <c r="J20">
        <v>7.0628399999999994E-2</v>
      </c>
      <c r="K20">
        <v>2.6127999999999998E-2</v>
      </c>
      <c r="L20" s="3">
        <v>7.0000000000000001E-3</v>
      </c>
      <c r="M20">
        <f t="shared" si="0"/>
        <v>19.974401232365452</v>
      </c>
      <c r="N20">
        <f t="shared" si="1"/>
        <v>6.9221609999999998E-4</v>
      </c>
      <c r="O20">
        <f t="shared" si="2"/>
        <v>4.4262409000000003E-5</v>
      </c>
      <c r="P20">
        <f t="shared" si="3"/>
        <v>6.8267238399999993E-4</v>
      </c>
      <c r="W20">
        <f t="shared" si="10"/>
        <v>0.95110462095397263</v>
      </c>
      <c r="X20">
        <f t="shared" si="5"/>
        <v>7.4259338503853148E-2</v>
      </c>
      <c r="Y20">
        <f t="shared" si="6"/>
        <v>1.4832858225260075E-2</v>
      </c>
      <c r="Z20">
        <f t="shared" si="7"/>
        <v>5.9426585419497448E-2</v>
      </c>
    </row>
    <row r="21" spans="1:26">
      <c r="A21">
        <v>4</v>
      </c>
      <c r="B21" t="s">
        <v>23</v>
      </c>
      <c r="C21">
        <v>5</v>
      </c>
      <c r="D21">
        <v>5.6039800000000001E-2</v>
      </c>
      <c r="E21">
        <v>2.63106E-2</v>
      </c>
      <c r="F21" s="3">
        <v>3.3000000000000002E-2</v>
      </c>
      <c r="G21">
        <v>1.45957E-2</v>
      </c>
      <c r="H21">
        <v>6.6870999999999996E-3</v>
      </c>
      <c r="I21" s="3">
        <v>2.9000000000000001E-2</v>
      </c>
      <c r="J21">
        <v>7.0635500000000004E-2</v>
      </c>
      <c r="K21">
        <v>2.6127899999999999E-2</v>
      </c>
      <c r="L21" s="3">
        <v>7.0000000000000001E-3</v>
      </c>
      <c r="M21">
        <f t="shared" si="0"/>
        <v>20.66340579453674</v>
      </c>
      <c r="N21">
        <f t="shared" si="1"/>
        <v>6.9224767236000003E-4</v>
      </c>
      <c r="O21">
        <f t="shared" si="2"/>
        <v>4.4717306409999992E-5</v>
      </c>
      <c r="P21">
        <f t="shared" si="3"/>
        <v>6.8266715840999994E-4</v>
      </c>
      <c r="W21">
        <f t="shared" si="10"/>
        <v>0.95110462095397263</v>
      </c>
      <c r="X21">
        <f t="shared" si="5"/>
        <v>7.4266803508063611E-2</v>
      </c>
      <c r="Y21">
        <f t="shared" si="6"/>
        <v>1.5346050979502431E-2</v>
      </c>
      <c r="Z21">
        <f t="shared" si="7"/>
        <v>5.8920752528561174E-2</v>
      </c>
    </row>
    <row r="22" spans="1:26">
      <c r="A22">
        <v>5</v>
      </c>
      <c r="B22" t="s">
        <v>24</v>
      </c>
      <c r="C22">
        <v>1</v>
      </c>
      <c r="D22">
        <v>-3935.7420000000002</v>
      </c>
      <c r="E22">
        <v>211.14179999999999</v>
      </c>
      <c r="F22" s="3" t="s">
        <v>27</v>
      </c>
      <c r="G22">
        <v>-225.05609999999999</v>
      </c>
      <c r="H22">
        <v>48.305819999999997</v>
      </c>
      <c r="I22" s="3" t="s">
        <v>27</v>
      </c>
      <c r="J22">
        <v>-4160.7979999999998</v>
      </c>
      <c r="K22">
        <v>208.24119999999999</v>
      </c>
      <c r="L22" s="3" t="s">
        <v>27</v>
      </c>
      <c r="M22">
        <f t="shared" si="0"/>
        <v>5.408964818767938</v>
      </c>
      <c r="N22">
        <f t="shared" si="1"/>
        <v>44580.859707239993</v>
      </c>
      <c r="O22">
        <f t="shared" si="2"/>
        <v>2333.4522458723995</v>
      </c>
      <c r="P22">
        <f t="shared" si="3"/>
        <v>43364.39737744</v>
      </c>
      <c r="W22">
        <f>42*SQRT(36184)</f>
        <v>7989.2788160133705</v>
      </c>
      <c r="X22">
        <f t="shared" si="5"/>
        <v>-0.52079769598981496</v>
      </c>
      <c r="Y22">
        <f t="shared" si="6"/>
        <v>-2.8169764153043089E-2</v>
      </c>
      <c r="Z22">
        <f t="shared" si="7"/>
        <v>-0.49262794435354623</v>
      </c>
    </row>
    <row r="23" spans="1:26">
      <c r="A23">
        <v>5</v>
      </c>
      <c r="B23" t="s">
        <v>24</v>
      </c>
      <c r="C23">
        <v>2</v>
      </c>
      <c r="D23">
        <v>-3945.7420000000002</v>
      </c>
      <c r="E23">
        <v>211.09180000000001</v>
      </c>
      <c r="F23" s="3" t="s">
        <v>27</v>
      </c>
      <c r="G23">
        <v>-215.1652</v>
      </c>
      <c r="H23">
        <v>47.954180000000001</v>
      </c>
      <c r="I23" s="3" t="s">
        <v>27</v>
      </c>
      <c r="J23">
        <v>-4160.9070000000002</v>
      </c>
      <c r="K23">
        <v>208.24209999999999</v>
      </c>
      <c r="L23" s="3" t="s">
        <v>27</v>
      </c>
      <c r="M23">
        <f t="shared" si="0"/>
        <v>5.1711129328293088</v>
      </c>
      <c r="N23">
        <f t="shared" si="1"/>
        <v>44559.748027240006</v>
      </c>
      <c r="O23">
        <f t="shared" si="2"/>
        <v>2299.6033794723999</v>
      </c>
      <c r="P23">
        <f t="shared" si="3"/>
        <v>43364.772212409996</v>
      </c>
      <c r="W23">
        <f t="shared" ref="W23:W26" si="11">42*SQRT(36184)</f>
        <v>7989.2788160133705</v>
      </c>
      <c r="X23">
        <f t="shared" si="5"/>
        <v>-0.52081133927383472</v>
      </c>
      <c r="Y23">
        <f t="shared" si="6"/>
        <v>-2.6931742520830793E-2</v>
      </c>
      <c r="Z23">
        <f t="shared" si="7"/>
        <v>-0.49387962178655259</v>
      </c>
    </row>
    <row r="24" spans="1:26">
      <c r="A24">
        <v>5</v>
      </c>
      <c r="B24" t="s">
        <v>24</v>
      </c>
      <c r="C24">
        <v>3</v>
      </c>
      <c r="D24">
        <v>-3956.7150000000001</v>
      </c>
      <c r="E24">
        <v>211.1086</v>
      </c>
      <c r="F24" s="3" t="s">
        <v>27</v>
      </c>
      <c r="G24">
        <v>-204.14429999999999</v>
      </c>
      <c r="H24">
        <v>48.203029999999998</v>
      </c>
      <c r="I24" s="3" t="s">
        <v>27</v>
      </c>
      <c r="J24">
        <v>-4160.8590000000004</v>
      </c>
      <c r="K24">
        <v>208.2423</v>
      </c>
      <c r="L24" s="3" t="s">
        <v>27</v>
      </c>
      <c r="M24">
        <f t="shared" si="0"/>
        <v>4.9063017997004943</v>
      </c>
      <c r="N24">
        <f t="shared" si="1"/>
        <v>44566.840993959995</v>
      </c>
      <c r="O24">
        <f t="shared" si="2"/>
        <v>2323.5321011808996</v>
      </c>
      <c r="P24">
        <f t="shared" si="3"/>
        <v>43364.855509289999</v>
      </c>
      <c r="W24">
        <f t="shared" si="11"/>
        <v>7989.2788160133705</v>
      </c>
      <c r="X24">
        <f t="shared" si="5"/>
        <v>-0.52080533122215633</v>
      </c>
      <c r="Y24">
        <f t="shared" si="6"/>
        <v>-2.5552281338688775E-2</v>
      </c>
      <c r="Z24">
        <f t="shared" si="7"/>
        <v>-0.49525308743379054</v>
      </c>
    </row>
    <row r="25" spans="1:26">
      <c r="A25">
        <v>5</v>
      </c>
      <c r="B25" t="s">
        <v>24</v>
      </c>
      <c r="C25">
        <v>4</v>
      </c>
      <c r="D25">
        <v>-3951.375</v>
      </c>
      <c r="E25">
        <v>211.0471</v>
      </c>
      <c r="F25" s="3" t="s">
        <v>27</v>
      </c>
      <c r="G25">
        <v>-209.28380000000001</v>
      </c>
      <c r="H25">
        <v>47.812309999999997</v>
      </c>
      <c r="I25" s="3" t="s">
        <v>27</v>
      </c>
      <c r="J25">
        <v>-4160.6589999999997</v>
      </c>
      <c r="K25">
        <v>208.2422</v>
      </c>
      <c r="L25" s="3" t="s">
        <v>27</v>
      </c>
      <c r="M25">
        <f t="shared" si="0"/>
        <v>5.0300637471131386</v>
      </c>
      <c r="N25">
        <f t="shared" si="1"/>
        <v>44540.87841841</v>
      </c>
      <c r="O25">
        <f t="shared" si="2"/>
        <v>2286.0169875360998</v>
      </c>
      <c r="P25">
        <f t="shared" si="3"/>
        <v>43364.813860839997</v>
      </c>
      <c r="W25">
        <f t="shared" si="11"/>
        <v>7989.2788160133705</v>
      </c>
      <c r="X25">
        <f t="shared" si="5"/>
        <v>-0.5207802976734961</v>
      </c>
      <c r="Y25">
        <f t="shared" si="6"/>
        <v>-2.6195580955382415E-2</v>
      </c>
      <c r="Z25">
        <f t="shared" si="7"/>
        <v>-0.49458469168456509</v>
      </c>
    </row>
    <row r="26" spans="1:26">
      <c r="A26">
        <v>5</v>
      </c>
      <c r="B26" t="s">
        <v>24</v>
      </c>
      <c r="C26">
        <v>5</v>
      </c>
      <c r="D26">
        <v>-3945.8739999999998</v>
      </c>
      <c r="E26">
        <v>211.10890000000001</v>
      </c>
      <c r="F26" s="3" t="s">
        <v>27</v>
      </c>
      <c r="G26">
        <v>-214.83670000000001</v>
      </c>
      <c r="H26">
        <v>47.887830000000001</v>
      </c>
      <c r="I26" s="3" t="s">
        <v>27</v>
      </c>
      <c r="J26">
        <v>-4160.7110000000002</v>
      </c>
      <c r="K26">
        <v>208.24160000000001</v>
      </c>
      <c r="L26" s="3" t="s">
        <v>27</v>
      </c>
      <c r="M26">
        <f t="shared" si="0"/>
        <v>5.1634612449651032</v>
      </c>
      <c r="N26">
        <f t="shared" si="1"/>
        <v>44566.96765921</v>
      </c>
      <c r="O26">
        <f t="shared" si="2"/>
        <v>2293.2442621088999</v>
      </c>
      <c r="P26">
        <f t="shared" si="3"/>
        <v>43364.563970560004</v>
      </c>
      <c r="W26">
        <f t="shared" si="11"/>
        <v>7989.2788160133705</v>
      </c>
      <c r="X26">
        <f t="shared" si="5"/>
        <v>-0.52078680639614783</v>
      </c>
      <c r="Y26">
        <f t="shared" si="6"/>
        <v>-2.6890624917156537E-2</v>
      </c>
      <c r="Z26">
        <f t="shared" si="7"/>
        <v>-0.49389614392866826</v>
      </c>
    </row>
    <row r="27" spans="1:26">
      <c r="A27">
        <v>6</v>
      </c>
      <c r="B27" t="s">
        <v>25</v>
      </c>
      <c r="C27">
        <v>1</v>
      </c>
      <c r="D27">
        <v>-3899.9430000000002</v>
      </c>
      <c r="E27">
        <v>210.32509999999999</v>
      </c>
      <c r="F27" s="3" t="s">
        <v>27</v>
      </c>
      <c r="G27">
        <v>-225.1515</v>
      </c>
      <c r="H27">
        <v>48.20581</v>
      </c>
      <c r="I27" s="3" t="s">
        <v>27</v>
      </c>
      <c r="J27">
        <v>-4125.0950000000003</v>
      </c>
      <c r="K27">
        <v>207.45590000000001</v>
      </c>
      <c r="L27" s="3" t="s">
        <v>27</v>
      </c>
      <c r="M27">
        <f t="shared" si="0"/>
        <v>5.4580924802943933</v>
      </c>
      <c r="N27">
        <f t="shared" si="1"/>
        <v>44236.647690009995</v>
      </c>
      <c r="O27">
        <f t="shared" si="2"/>
        <v>2323.8001177561</v>
      </c>
      <c r="P27">
        <f t="shared" si="3"/>
        <v>43037.950444810005</v>
      </c>
      <c r="W27">
        <f>42*SQRT(36184)</f>
        <v>7989.2788160133705</v>
      </c>
      <c r="X27">
        <f t="shared" si="5"/>
        <v>-0.5163288320507522</v>
      </c>
      <c r="Y27">
        <f t="shared" si="6"/>
        <v>-2.8181705155753974E-2</v>
      </c>
      <c r="Z27">
        <f t="shared" si="7"/>
        <v>-0.48814706431112659</v>
      </c>
    </row>
    <row r="28" spans="1:26">
      <c r="A28">
        <v>6</v>
      </c>
      <c r="B28" t="s">
        <v>25</v>
      </c>
      <c r="C28">
        <v>2</v>
      </c>
      <c r="D28">
        <v>-3908.6329999999998</v>
      </c>
      <c r="E28">
        <v>210.27869999999999</v>
      </c>
      <c r="F28" s="3" t="s">
        <v>27</v>
      </c>
      <c r="G28">
        <v>-216.57140000000001</v>
      </c>
      <c r="H28">
        <v>47.843000000000004</v>
      </c>
      <c r="I28" s="3" t="s">
        <v>27</v>
      </c>
      <c r="J28">
        <v>-4125.2049999999999</v>
      </c>
      <c r="K28">
        <v>207.45699999999999</v>
      </c>
      <c r="L28" s="3" t="s">
        <v>27</v>
      </c>
      <c r="M28">
        <f t="shared" si="0"/>
        <v>5.2499548507286304</v>
      </c>
      <c r="N28">
        <f t="shared" si="1"/>
        <v>44217.131673689997</v>
      </c>
      <c r="O28">
        <f t="shared" si="2"/>
        <v>2288.9526490000003</v>
      </c>
      <c r="P28">
        <f t="shared" si="3"/>
        <v>43038.406848999999</v>
      </c>
      <c r="W28">
        <f t="shared" ref="W28:W31" si="12">42*SQRT(36184)</f>
        <v>7989.2788160133705</v>
      </c>
      <c r="X28">
        <f t="shared" si="5"/>
        <v>-0.51634260050251524</v>
      </c>
      <c r="Y28">
        <f t="shared" si="6"/>
        <v>-2.7107753401460155E-2</v>
      </c>
      <c r="Z28">
        <f t="shared" si="7"/>
        <v>-0.4892347720004091</v>
      </c>
    </row>
    <row r="29" spans="1:26">
      <c r="A29">
        <v>6</v>
      </c>
      <c r="B29" t="s">
        <v>25</v>
      </c>
      <c r="C29">
        <v>3</v>
      </c>
      <c r="D29">
        <v>-3922.0189999999998</v>
      </c>
      <c r="E29">
        <v>210.30119999999999</v>
      </c>
      <c r="F29" s="3" t="s">
        <v>27</v>
      </c>
      <c r="G29">
        <v>-203.13759999999999</v>
      </c>
      <c r="H29">
        <v>48.068010000000001</v>
      </c>
      <c r="I29" s="3" t="s">
        <v>27</v>
      </c>
      <c r="J29">
        <v>-4125.1559999999999</v>
      </c>
      <c r="K29">
        <v>207.45740000000001</v>
      </c>
      <c r="L29" s="3" t="s">
        <v>27</v>
      </c>
      <c r="M29">
        <f t="shared" si="0"/>
        <v>4.9243616483837211</v>
      </c>
      <c r="N29">
        <f t="shared" si="1"/>
        <v>44226.59472144</v>
      </c>
      <c r="O29">
        <f t="shared" si="2"/>
        <v>2310.5335853601</v>
      </c>
      <c r="P29">
        <f t="shared" si="3"/>
        <v>43038.572814760002</v>
      </c>
      <c r="W29">
        <f t="shared" si="12"/>
        <v>7989.2788160133705</v>
      </c>
      <c r="X29">
        <f t="shared" si="5"/>
        <v>-0.51633646728309357</v>
      </c>
      <c r="Y29">
        <f t="shared" si="6"/>
        <v>-2.5426274971508022E-2</v>
      </c>
      <c r="Z29">
        <f t="shared" si="7"/>
        <v>-0.49091026741223148</v>
      </c>
    </row>
    <row r="30" spans="1:26">
      <c r="A30">
        <v>6</v>
      </c>
      <c r="B30" t="s">
        <v>25</v>
      </c>
      <c r="C30">
        <v>4</v>
      </c>
      <c r="D30">
        <v>-3913.8690000000001</v>
      </c>
      <c r="E30">
        <v>210.23429999999999</v>
      </c>
      <c r="F30" s="3" t="s">
        <v>27</v>
      </c>
      <c r="G30">
        <v>-211.0812</v>
      </c>
      <c r="H30">
        <v>47.701630000000002</v>
      </c>
      <c r="I30" s="3" t="s">
        <v>27</v>
      </c>
      <c r="J30">
        <v>-4124.95</v>
      </c>
      <c r="K30">
        <v>207.4571</v>
      </c>
      <c r="L30" s="3" t="s">
        <v>27</v>
      </c>
      <c r="M30">
        <f t="shared" si="0"/>
        <v>5.1171820264488055</v>
      </c>
      <c r="N30">
        <f t="shared" si="1"/>
        <v>44198.460896489996</v>
      </c>
      <c r="O30">
        <f t="shared" si="2"/>
        <v>2275.4455046569001</v>
      </c>
      <c r="P30">
        <f t="shared" si="3"/>
        <v>43038.448340409996</v>
      </c>
      <c r="W30">
        <f t="shared" si="12"/>
        <v>7989.2788160133705</v>
      </c>
      <c r="X30">
        <f t="shared" si="5"/>
        <v>-0.51631068272797354</v>
      </c>
      <c r="Y30">
        <f t="shared" si="6"/>
        <v>-2.6420557457190984E-2</v>
      </c>
      <c r="Z30">
        <f t="shared" si="7"/>
        <v>-0.48989015030433131</v>
      </c>
    </row>
    <row r="31" spans="1:26">
      <c r="A31">
        <v>6</v>
      </c>
      <c r="B31" t="s">
        <v>25</v>
      </c>
      <c r="C31">
        <v>5</v>
      </c>
      <c r="D31">
        <v>-3911.547</v>
      </c>
      <c r="E31">
        <v>210.29910000000001</v>
      </c>
      <c r="F31" s="3" t="s">
        <v>27</v>
      </c>
      <c r="G31">
        <v>-213.4589</v>
      </c>
      <c r="H31">
        <v>47.76435</v>
      </c>
      <c r="I31" s="3" t="s">
        <v>27</v>
      </c>
      <c r="J31">
        <v>-4125.0060000000003</v>
      </c>
      <c r="K31">
        <v>207.45660000000001</v>
      </c>
      <c r="L31" s="3" t="s">
        <v>27</v>
      </c>
      <c r="M31">
        <f t="shared" si="0"/>
        <v>5.1747536852067606</v>
      </c>
      <c r="N31">
        <f t="shared" si="1"/>
        <v>44225.711460810002</v>
      </c>
      <c r="O31">
        <f t="shared" si="2"/>
        <v>2281.4331309224999</v>
      </c>
      <c r="P31">
        <f t="shared" si="3"/>
        <v>43038.240883560007</v>
      </c>
      <c r="W31">
        <f t="shared" si="12"/>
        <v>7989.2788160133705</v>
      </c>
      <c r="X31">
        <f t="shared" si="5"/>
        <v>-0.5163176921215985</v>
      </c>
      <c r="Y31">
        <f t="shared" si="6"/>
        <v>-2.6718168800436915E-2</v>
      </c>
      <c r="Z31">
        <f t="shared" si="7"/>
        <v>-0.48959951080438718</v>
      </c>
    </row>
    <row r="32" spans="1:26">
      <c r="A32">
        <v>7</v>
      </c>
      <c r="B32" t="s">
        <v>29</v>
      </c>
      <c r="C32">
        <v>1</v>
      </c>
      <c r="D32">
        <v>-5.9108320000000001</v>
      </c>
      <c r="E32">
        <v>3.3592010000000001</v>
      </c>
      <c r="F32" s="3">
        <v>7.8E-2</v>
      </c>
      <c r="G32">
        <v>-2.3195139999999999</v>
      </c>
      <c r="H32">
        <v>0.70762639999999999</v>
      </c>
      <c r="I32" s="3">
        <v>1E-3</v>
      </c>
      <c r="J32">
        <v>-8.2303460000000008</v>
      </c>
      <c r="K32">
        <v>3.3038780000000001</v>
      </c>
      <c r="L32" s="3">
        <v>1.2999999999999999E-2</v>
      </c>
      <c r="M32">
        <f t="shared" si="0"/>
        <v>28.182460372868888</v>
      </c>
      <c r="N32">
        <f t="shared" si="1"/>
        <v>11.284231358401001</v>
      </c>
      <c r="O32">
        <f t="shared" si="2"/>
        <v>0.50073512197696002</v>
      </c>
      <c r="P32">
        <f t="shared" si="3"/>
        <v>10.915609838884</v>
      </c>
      <c r="W32">
        <f>0.6*SQRT(36184)</f>
        <v>114.13255451447672</v>
      </c>
      <c r="X32">
        <f t="shared" si="5"/>
        <v>-7.2112168478241256E-2</v>
      </c>
      <c r="Y32">
        <f t="shared" si="6"/>
        <v>-2.0322983305396794E-2</v>
      </c>
      <c r="Z32">
        <f t="shared" si="7"/>
        <v>-5.1789185172844462E-2</v>
      </c>
    </row>
    <row r="33" spans="1:26">
      <c r="A33">
        <v>7</v>
      </c>
      <c r="B33" t="s">
        <v>29</v>
      </c>
      <c r="C33">
        <v>2</v>
      </c>
      <c r="D33">
        <v>-6.087377</v>
      </c>
      <c r="E33">
        <v>3.3585129999999999</v>
      </c>
      <c r="F33" s="3">
        <v>7.0000000000000007E-2</v>
      </c>
      <c r="G33">
        <v>-2.1454629999999999</v>
      </c>
      <c r="H33">
        <v>0.70160650000000002</v>
      </c>
      <c r="I33" s="3">
        <v>2E-3</v>
      </c>
      <c r="J33">
        <v>-8.2328399999999995</v>
      </c>
      <c r="K33">
        <v>3.3038880000000002</v>
      </c>
      <c r="L33" s="3">
        <v>1.2999999999999999E-2</v>
      </c>
      <c r="M33">
        <f t="shared" si="0"/>
        <v>26.05981653961452</v>
      </c>
      <c r="N33">
        <f t="shared" si="1"/>
        <v>11.279609571168999</v>
      </c>
      <c r="O33">
        <f t="shared" si="2"/>
        <v>0.49225168084225002</v>
      </c>
      <c r="P33">
        <f t="shared" si="3"/>
        <v>10.915675916544002</v>
      </c>
      <c r="W33">
        <f t="shared" ref="W33:W36" si="13">0.6*SQRT(36184)</f>
        <v>114.13255451447672</v>
      </c>
      <c r="X33">
        <f t="shared" si="5"/>
        <v>-7.213402026286668E-2</v>
      </c>
      <c r="Y33">
        <f t="shared" si="6"/>
        <v>-1.8797993343151419E-2</v>
      </c>
      <c r="Z33">
        <f t="shared" si="7"/>
        <v>-5.3336026919715264E-2</v>
      </c>
    </row>
    <row r="34" spans="1:26">
      <c r="A34">
        <v>7</v>
      </c>
      <c r="B34" t="s">
        <v>29</v>
      </c>
      <c r="C34">
        <v>3</v>
      </c>
      <c r="D34">
        <v>-6.2029199999999998</v>
      </c>
      <c r="E34">
        <v>3.3590330000000002</v>
      </c>
      <c r="F34" s="3">
        <v>6.5000000000000002E-2</v>
      </c>
      <c r="G34">
        <v>-2.018554</v>
      </c>
      <c r="H34">
        <v>0.7050014</v>
      </c>
      <c r="I34" s="3">
        <v>4.0000000000000001E-3</v>
      </c>
      <c r="J34">
        <v>-8.2214749999999999</v>
      </c>
      <c r="K34">
        <v>3.3038829999999999</v>
      </c>
      <c r="L34" s="3">
        <v>1.2999999999999999E-2</v>
      </c>
      <c r="M34">
        <f t="shared" si="0"/>
        <v>24.552212346324719</v>
      </c>
      <c r="N34">
        <f t="shared" si="1"/>
        <v>11.283102695089001</v>
      </c>
      <c r="O34">
        <f t="shared" si="2"/>
        <v>0.49702697400196</v>
      </c>
      <c r="P34">
        <f t="shared" si="3"/>
        <v>10.915642877688999</v>
      </c>
      <c r="W34">
        <f t="shared" si="13"/>
        <v>114.13255451447672</v>
      </c>
      <c r="X34">
        <f t="shared" si="5"/>
        <v>-7.2034443064683859E-2</v>
      </c>
      <c r="Y34">
        <f t="shared" si="6"/>
        <v>-1.7686049423733557E-2</v>
      </c>
      <c r="Z34">
        <f t="shared" si="7"/>
        <v>-5.4348384879208268E-2</v>
      </c>
    </row>
    <row r="35" spans="1:26">
      <c r="A35">
        <v>7</v>
      </c>
      <c r="B35" t="s">
        <v>29</v>
      </c>
      <c r="C35">
        <v>4</v>
      </c>
      <c r="D35">
        <v>-6.1807210000000001</v>
      </c>
      <c r="E35">
        <v>3.3582429999999999</v>
      </c>
      <c r="F35" s="3">
        <v>6.6000000000000003E-2</v>
      </c>
      <c r="G35">
        <v>-2.0354350000000001</v>
      </c>
      <c r="H35">
        <v>0.69747590000000004</v>
      </c>
      <c r="I35" s="3">
        <v>4.0000000000000001E-3</v>
      </c>
      <c r="J35">
        <v>-8.2161559999999998</v>
      </c>
      <c r="K35">
        <v>3.303887</v>
      </c>
      <c r="L35" s="3">
        <v>1.2999999999999999E-2</v>
      </c>
      <c r="M35">
        <f t="shared" si="0"/>
        <v>24.773568077334463</v>
      </c>
      <c r="N35">
        <f t="shared" si="1"/>
        <v>11.277796047049</v>
      </c>
      <c r="O35">
        <f t="shared" si="2"/>
        <v>0.48647263108081007</v>
      </c>
      <c r="P35">
        <f t="shared" si="3"/>
        <v>10.915669308769001</v>
      </c>
      <c r="W35">
        <f t="shared" si="13"/>
        <v>114.13255451447672</v>
      </c>
      <c r="X35">
        <f t="shared" si="5"/>
        <v>-7.1987839358820721E-2</v>
      </c>
      <c r="Y35">
        <f t="shared" si="6"/>
        <v>-1.7833956390959627E-2</v>
      </c>
      <c r="Z35">
        <f t="shared" si="7"/>
        <v>-5.4153882967861104E-2</v>
      </c>
    </row>
    <row r="36" spans="1:26">
      <c r="A36">
        <v>7</v>
      </c>
      <c r="B36" t="s">
        <v>29</v>
      </c>
      <c r="C36">
        <v>5</v>
      </c>
      <c r="D36">
        <v>-6.1321260000000004</v>
      </c>
      <c r="E36">
        <v>3.358495</v>
      </c>
      <c r="F36" s="3">
        <v>6.8000000000000005E-2</v>
      </c>
      <c r="G36">
        <v>-2.0823049999999999</v>
      </c>
      <c r="H36">
        <v>0.70196510000000001</v>
      </c>
      <c r="I36" s="3">
        <v>3.0000000000000001E-3</v>
      </c>
      <c r="J36">
        <v>-8.2144309999999994</v>
      </c>
      <c r="K36">
        <v>3.3038780000000001</v>
      </c>
      <c r="L36" s="3">
        <v>1.2999999999999999E-2</v>
      </c>
      <c r="M36">
        <f t="shared" si="0"/>
        <v>25.349351647119562</v>
      </c>
      <c r="N36">
        <f t="shared" si="1"/>
        <v>11.279488665024999</v>
      </c>
      <c r="O36">
        <f t="shared" si="2"/>
        <v>0.49275500161801</v>
      </c>
      <c r="P36">
        <f t="shared" si="3"/>
        <v>10.915609838884</v>
      </c>
      <c r="W36">
        <f t="shared" si="13"/>
        <v>114.13255451447672</v>
      </c>
      <c r="X36">
        <f t="shared" si="5"/>
        <v>-7.1972725353817171E-2</v>
      </c>
      <c r="Y36">
        <f t="shared" si="6"/>
        <v>-1.8244619239954692E-2</v>
      </c>
      <c r="Z36">
        <f t="shared" si="7"/>
        <v>-5.3728106113862487E-2</v>
      </c>
    </row>
    <row r="37" spans="1:26">
      <c r="A37">
        <v>8</v>
      </c>
      <c r="B37" t="s">
        <v>30</v>
      </c>
      <c r="C37">
        <v>1</v>
      </c>
      <c r="D37">
        <v>-16.28424</v>
      </c>
      <c r="E37">
        <v>3.0985749999999999</v>
      </c>
      <c r="F37" s="3" t="s">
        <v>27</v>
      </c>
      <c r="G37">
        <v>-1.786184</v>
      </c>
      <c r="H37">
        <v>0.65991069999999996</v>
      </c>
      <c r="I37" s="3">
        <v>7.0000000000000001E-3</v>
      </c>
      <c r="J37">
        <v>-18.070419999999999</v>
      </c>
      <c r="K37">
        <v>3.0490919999999999</v>
      </c>
      <c r="L37" s="3" t="s">
        <v>27</v>
      </c>
      <c r="M37">
        <f t="shared" si="0"/>
        <v>9.8845737951857249</v>
      </c>
      <c r="N37">
        <f t="shared" si="1"/>
        <v>9.6011670306249997</v>
      </c>
      <c r="O37">
        <f t="shared" si="2"/>
        <v>0.43548213197448993</v>
      </c>
      <c r="P37">
        <f t="shared" si="3"/>
        <v>9.2969620244639994</v>
      </c>
      <c r="W37">
        <f>0.6*SQRT(36184)</f>
        <v>114.13255451447672</v>
      </c>
      <c r="X37">
        <f t="shared" si="5"/>
        <v>-0.15832835843263215</v>
      </c>
      <c r="Y37">
        <f t="shared" si="6"/>
        <v>-1.5650083427979685E-2</v>
      </c>
      <c r="Z37">
        <f t="shared" si="7"/>
        <v>-0.1426783100516206</v>
      </c>
    </row>
    <row r="38" spans="1:26">
      <c r="A38">
        <v>8</v>
      </c>
      <c r="B38" t="s">
        <v>30</v>
      </c>
      <c r="C38">
        <v>2</v>
      </c>
      <c r="D38">
        <v>-16.466290000000001</v>
      </c>
      <c r="E38">
        <v>3.0979390000000002</v>
      </c>
      <c r="F38" s="3" t="s">
        <v>27</v>
      </c>
      <c r="G38">
        <v>-1.5970580000000001</v>
      </c>
      <c r="H38">
        <v>0.65438439999999998</v>
      </c>
      <c r="I38" s="3">
        <v>1.4999999999999999E-2</v>
      </c>
      <c r="J38">
        <v>-18.06335</v>
      </c>
      <c r="K38">
        <v>3.0490919999999999</v>
      </c>
      <c r="L38" s="3" t="s">
        <v>27</v>
      </c>
      <c r="M38">
        <f t="shared" si="0"/>
        <v>8.8414275314379669</v>
      </c>
      <c r="N38">
        <f t="shared" si="1"/>
        <v>9.5972260477210014</v>
      </c>
      <c r="O38">
        <f t="shared" si="2"/>
        <v>0.42821894296335999</v>
      </c>
      <c r="P38">
        <f t="shared" si="3"/>
        <v>9.2969620244639994</v>
      </c>
      <c r="W38">
        <f t="shared" ref="W38:W41" si="14">0.6*SQRT(36184)</f>
        <v>114.13255451447672</v>
      </c>
      <c r="X38">
        <f t="shared" si="5"/>
        <v>-0.15826641291647267</v>
      </c>
      <c r="Y38">
        <f t="shared" si="6"/>
        <v>-1.399301020461631E-2</v>
      </c>
      <c r="Z38">
        <f t="shared" si="7"/>
        <v>-0.14427338518837229</v>
      </c>
    </row>
    <row r="39" spans="1:26">
      <c r="A39">
        <v>8</v>
      </c>
      <c r="B39" t="s">
        <v>30</v>
      </c>
      <c r="C39">
        <v>3</v>
      </c>
      <c r="D39">
        <v>-16.366320000000002</v>
      </c>
      <c r="E39">
        <v>3.0982270000000001</v>
      </c>
      <c r="F39" s="3" t="s">
        <v>27</v>
      </c>
      <c r="G39">
        <v>-1.691624</v>
      </c>
      <c r="H39">
        <v>0.65832749999999995</v>
      </c>
      <c r="I39" s="3">
        <v>0.01</v>
      </c>
      <c r="J39">
        <v>-18.057939999999999</v>
      </c>
      <c r="K39">
        <v>3.0490900000000001</v>
      </c>
      <c r="L39" s="3" t="s">
        <v>27</v>
      </c>
      <c r="M39">
        <f t="shared" si="0"/>
        <v>9.3677573410920623</v>
      </c>
      <c r="N39">
        <f t="shared" si="1"/>
        <v>9.5990105435290012</v>
      </c>
      <c r="O39">
        <f t="shared" si="2"/>
        <v>0.43339509725624992</v>
      </c>
      <c r="P39">
        <f t="shared" si="3"/>
        <v>9.2969498281000007</v>
      </c>
      <c r="W39">
        <f t="shared" si="14"/>
        <v>114.13255451447672</v>
      </c>
      <c r="X39">
        <f t="shared" si="5"/>
        <v>-0.1582190118920847</v>
      </c>
      <c r="Y39">
        <f t="shared" si="6"/>
        <v>-1.4821573101524091E-2</v>
      </c>
      <c r="Z39">
        <f t="shared" si="7"/>
        <v>-0.14339747383752877</v>
      </c>
    </row>
    <row r="40" spans="1:26">
      <c r="A40">
        <v>8</v>
      </c>
      <c r="B40" t="s">
        <v>30</v>
      </c>
      <c r="C40">
        <v>4</v>
      </c>
      <c r="D40">
        <v>-16.472549999999998</v>
      </c>
      <c r="E40">
        <v>3.0973199999999999</v>
      </c>
      <c r="F40" s="3" t="s">
        <v>27</v>
      </c>
      <c r="G40">
        <v>-1.581291</v>
      </c>
      <c r="H40">
        <v>0.65222279999999999</v>
      </c>
      <c r="I40" s="3">
        <v>1.4999999999999999E-2</v>
      </c>
      <c r="J40">
        <v>-18.053840000000001</v>
      </c>
      <c r="K40">
        <v>3.0490870000000001</v>
      </c>
      <c r="L40" s="3" t="s">
        <v>27</v>
      </c>
      <c r="M40">
        <f t="shared" si="0"/>
        <v>8.7587516007674822</v>
      </c>
      <c r="N40">
        <f t="shared" si="1"/>
        <v>9.5933911823999996</v>
      </c>
      <c r="O40">
        <f t="shared" si="2"/>
        <v>0.42539458083984</v>
      </c>
      <c r="P40">
        <f t="shared" si="3"/>
        <v>9.2969315335690013</v>
      </c>
      <c r="W40">
        <f t="shared" si="14"/>
        <v>114.13255451447672</v>
      </c>
      <c r="X40">
        <f t="shared" si="5"/>
        <v>-0.15818308874975745</v>
      </c>
      <c r="Y40">
        <f t="shared" si="6"/>
        <v>-1.3854863818012826E-2</v>
      </c>
      <c r="Z40">
        <f t="shared" si="7"/>
        <v>-0.14432823369348663</v>
      </c>
    </row>
    <row r="41" spans="1:26">
      <c r="A41">
        <v>8</v>
      </c>
      <c r="B41" t="s">
        <v>30</v>
      </c>
      <c r="C41">
        <v>5</v>
      </c>
      <c r="D41">
        <v>-16.387270000000001</v>
      </c>
      <c r="E41">
        <v>3.0975709999999999</v>
      </c>
      <c r="F41" s="3" t="s">
        <v>27</v>
      </c>
      <c r="G41">
        <v>-1.6613020000000001</v>
      </c>
      <c r="H41">
        <v>0.65625449999999996</v>
      </c>
      <c r="I41" s="3">
        <v>0.01</v>
      </c>
      <c r="J41">
        <v>-18.048570000000002</v>
      </c>
      <c r="K41">
        <v>3.0490849999999998</v>
      </c>
      <c r="L41" s="3" t="s">
        <v>27</v>
      </c>
      <c r="M41">
        <f t="shared" si="0"/>
        <v>9.2046184268338145</v>
      </c>
      <c r="N41">
        <f t="shared" si="1"/>
        <v>9.5949461000409997</v>
      </c>
      <c r="O41">
        <f t="shared" si="2"/>
        <v>0.43066996877024993</v>
      </c>
      <c r="P41">
        <f t="shared" si="3"/>
        <v>9.296919337224999</v>
      </c>
      <c r="W41">
        <f t="shared" si="14"/>
        <v>114.13255451447672</v>
      </c>
      <c r="X41">
        <f t="shared" si="5"/>
        <v>-0.15813691436925384</v>
      </c>
      <c r="Y41">
        <f t="shared" si="6"/>
        <v>-1.4555899559658751E-2</v>
      </c>
      <c r="Z41">
        <f t="shared" si="7"/>
        <v>-0.14358103233307914</v>
      </c>
    </row>
    <row r="42" spans="1:26">
      <c r="A42">
        <v>9</v>
      </c>
      <c r="B42" t="s">
        <v>31</v>
      </c>
      <c r="C42">
        <v>1</v>
      </c>
      <c r="D42">
        <v>-7.4146089999999996</v>
      </c>
      <c r="E42">
        <v>7.2798949999999998</v>
      </c>
      <c r="F42" s="3">
        <v>0.31</v>
      </c>
      <c r="G42">
        <v>-3.9185370000000002</v>
      </c>
      <c r="H42">
        <v>1.4683679999999999</v>
      </c>
      <c r="I42" s="3">
        <v>8.0000000000000002E-3</v>
      </c>
      <c r="J42">
        <v>-11.33315</v>
      </c>
      <c r="K42">
        <v>7.1463299999999998</v>
      </c>
      <c r="L42" s="3">
        <v>0.11</v>
      </c>
      <c r="M42">
        <f t="shared" si="0"/>
        <v>34.575885786387722</v>
      </c>
      <c r="N42">
        <f t="shared" si="1"/>
        <v>52.996871211024995</v>
      </c>
      <c r="O42">
        <f t="shared" si="2"/>
        <v>2.1561045834239998</v>
      </c>
      <c r="P42">
        <f t="shared" si="3"/>
        <v>51.070032468899996</v>
      </c>
      <c r="W42">
        <f>1.3*SQRT(36184)</f>
        <v>247.2872014480329</v>
      </c>
      <c r="X42">
        <f t="shared" si="5"/>
        <v>-4.5829909245754669E-2</v>
      </c>
      <c r="Y42">
        <f t="shared" si="6"/>
        <v>-1.5846097076817282E-2</v>
      </c>
      <c r="Z42">
        <f t="shared" si="7"/>
        <v>-2.9983795993413637E-2</v>
      </c>
    </row>
    <row r="43" spans="1:26">
      <c r="A43">
        <v>9</v>
      </c>
      <c r="B43" t="s">
        <v>31</v>
      </c>
      <c r="C43">
        <v>2</v>
      </c>
      <c r="D43">
        <v>-7.6332100000000001</v>
      </c>
      <c r="E43">
        <v>7.2778900000000002</v>
      </c>
      <c r="F43" s="3">
        <v>0.28999999999999998</v>
      </c>
      <c r="G43">
        <v>-3.7049340000000002</v>
      </c>
      <c r="H43">
        <v>1.457047</v>
      </c>
      <c r="I43" s="3">
        <v>1.0999999999999999E-2</v>
      </c>
      <c r="J43">
        <v>-11.338139999999999</v>
      </c>
      <c r="K43">
        <v>7.1463359999999998</v>
      </c>
      <c r="L43" s="3">
        <v>0.11</v>
      </c>
      <c r="M43">
        <f t="shared" si="0"/>
        <v>32.676735337542141</v>
      </c>
      <c r="N43">
        <f t="shared" si="1"/>
        <v>52.967682852100005</v>
      </c>
      <c r="O43">
        <f t="shared" si="2"/>
        <v>2.1229859602089998</v>
      </c>
      <c r="P43">
        <f t="shared" si="3"/>
        <v>51.070118224896</v>
      </c>
      <c r="W43">
        <f t="shared" ref="W43:W46" si="15">1.3*SQRT(36184)</f>
        <v>247.2872014480329</v>
      </c>
      <c r="X43">
        <f t="shared" si="5"/>
        <v>-4.5850088211632313E-2</v>
      </c>
      <c r="Y43">
        <f t="shared" si="6"/>
        <v>-1.49823119769447E-2</v>
      </c>
      <c r="Z43">
        <f t="shared" si="7"/>
        <v>-3.086779241021137E-2</v>
      </c>
    </row>
    <row r="44" spans="1:26">
      <c r="A44">
        <v>9</v>
      </c>
      <c r="B44" t="s">
        <v>31</v>
      </c>
      <c r="C44">
        <v>3</v>
      </c>
      <c r="D44">
        <v>-7.3364500000000001</v>
      </c>
      <c r="E44">
        <v>7.2791480000000002</v>
      </c>
      <c r="F44" s="3">
        <v>0.31</v>
      </c>
      <c r="G44">
        <v>-4.008553</v>
      </c>
      <c r="H44">
        <v>1.4640899999999999</v>
      </c>
      <c r="I44" s="3">
        <v>6.0000000000000001E-3</v>
      </c>
      <c r="J44">
        <v>-11.345000000000001</v>
      </c>
      <c r="K44">
        <v>7.1463200000000002</v>
      </c>
      <c r="L44" s="3">
        <v>0.11</v>
      </c>
      <c r="M44">
        <f t="shared" si="0"/>
        <v>35.333212869105331</v>
      </c>
      <c r="N44">
        <f t="shared" si="1"/>
        <v>52.985995605904002</v>
      </c>
      <c r="O44">
        <f t="shared" si="2"/>
        <v>2.1435595280999995</v>
      </c>
      <c r="P44">
        <f t="shared" si="3"/>
        <v>51.069889542400006</v>
      </c>
      <c r="W44">
        <f t="shared" si="15"/>
        <v>247.2872014480329</v>
      </c>
      <c r="X44">
        <f t="shared" si="5"/>
        <v>-4.5877829234862923E-2</v>
      </c>
      <c r="Y44">
        <f t="shared" si="6"/>
        <v>-1.6210111063278753E-2</v>
      </c>
      <c r="Z44">
        <f t="shared" si="7"/>
        <v>-2.9667730303226978E-2</v>
      </c>
    </row>
    <row r="45" spans="1:26">
      <c r="A45">
        <v>9</v>
      </c>
      <c r="B45" t="s">
        <v>31</v>
      </c>
      <c r="C45">
        <v>4</v>
      </c>
      <c r="D45">
        <v>-7.771998</v>
      </c>
      <c r="E45">
        <v>7.2764119999999997</v>
      </c>
      <c r="F45" s="3">
        <v>0.28999999999999998</v>
      </c>
      <c r="G45">
        <v>-3.5855610000000002</v>
      </c>
      <c r="H45">
        <v>1.4519470000000001</v>
      </c>
      <c r="I45" s="3">
        <v>1.4E-2</v>
      </c>
      <c r="J45">
        <v>-11.357559999999999</v>
      </c>
      <c r="K45">
        <v>7.1463549999999998</v>
      </c>
      <c r="L45" s="3">
        <v>0.11</v>
      </c>
      <c r="M45">
        <f t="shared" si="0"/>
        <v>31.569817812980961</v>
      </c>
      <c r="N45">
        <f t="shared" si="1"/>
        <v>52.946171593743998</v>
      </c>
      <c r="O45">
        <f t="shared" si="2"/>
        <v>2.1081500908090001</v>
      </c>
      <c r="P45">
        <f t="shared" si="3"/>
        <v>51.070389786024997</v>
      </c>
      <c r="W45">
        <f t="shared" si="15"/>
        <v>247.2872014480329</v>
      </c>
      <c r="X45">
        <f t="shared" si="5"/>
        <v>-4.5928620379436728E-2</v>
      </c>
      <c r="Y45">
        <f t="shared" si="6"/>
        <v>-1.4499581777803821E-2</v>
      </c>
      <c r="Z45">
        <f t="shared" si="7"/>
        <v>-3.1429034557751971E-2</v>
      </c>
    </row>
    <row r="46" spans="1:26">
      <c r="A46">
        <v>9</v>
      </c>
      <c r="B46" t="s">
        <v>31</v>
      </c>
      <c r="C46">
        <v>5</v>
      </c>
      <c r="D46">
        <v>-7.8689980000000004</v>
      </c>
      <c r="E46">
        <v>7.2781770000000003</v>
      </c>
      <c r="F46" s="3">
        <v>0.28000000000000003</v>
      </c>
      <c r="G46">
        <v>-3.4518520000000001</v>
      </c>
      <c r="H46">
        <v>1.456539</v>
      </c>
      <c r="I46" s="3">
        <v>1.7999999999999999E-2</v>
      </c>
      <c r="J46">
        <v>-11.32085</v>
      </c>
      <c r="K46">
        <v>7.1463539999999997</v>
      </c>
      <c r="L46" s="3">
        <v>0.11</v>
      </c>
      <c r="M46">
        <f t="shared" si="0"/>
        <v>30.491102699885609</v>
      </c>
      <c r="N46">
        <f t="shared" si="1"/>
        <v>52.971860443329007</v>
      </c>
      <c r="O46">
        <f t="shared" si="2"/>
        <v>2.121505858521</v>
      </c>
      <c r="P46">
        <f t="shared" si="3"/>
        <v>51.070375493315993</v>
      </c>
      <c r="W46">
        <f t="shared" si="15"/>
        <v>247.2872014480329</v>
      </c>
      <c r="X46">
        <f t="shared" si="5"/>
        <v>-4.578016951022458E-2</v>
      </c>
      <c r="Y46">
        <f t="shared" si="6"/>
        <v>-1.3958878501544297E-2</v>
      </c>
      <c r="Z46">
        <f t="shared" si="7"/>
        <v>-3.1821291008680287E-2</v>
      </c>
    </row>
    <row r="47" spans="1:26">
      <c r="A47">
        <v>10</v>
      </c>
      <c r="B47" t="s">
        <v>32</v>
      </c>
      <c r="C47">
        <v>1</v>
      </c>
      <c r="D47">
        <v>-10.78101</v>
      </c>
      <c r="E47">
        <v>8.1856810000000007</v>
      </c>
      <c r="F47" s="3">
        <v>0.19</v>
      </c>
      <c r="G47">
        <v>-5.4588400000000004</v>
      </c>
      <c r="H47">
        <v>1.6444620000000001</v>
      </c>
      <c r="I47" s="3">
        <v>1E-3</v>
      </c>
      <c r="J47">
        <v>-16.239850000000001</v>
      </c>
      <c r="K47">
        <v>8.0341419999999992</v>
      </c>
      <c r="L47" s="3">
        <v>4.2999999999999997E-2</v>
      </c>
      <c r="M47">
        <f t="shared" si="0"/>
        <v>33.613857270849174</v>
      </c>
      <c r="N47">
        <f t="shared" si="1"/>
        <v>67.005373433761008</v>
      </c>
      <c r="O47">
        <f t="shared" si="2"/>
        <v>2.7042552694440003</v>
      </c>
      <c r="P47">
        <f t="shared" si="3"/>
        <v>64.547437676163995</v>
      </c>
      <c r="W47">
        <f>1.4*SQRT(36184)</f>
        <v>266.30929386711233</v>
      </c>
      <c r="X47">
        <f t="shared" si="5"/>
        <v>-6.0981161281226805E-2</v>
      </c>
      <c r="Y47">
        <f t="shared" si="6"/>
        <v>-2.0498120515177919E-2</v>
      </c>
      <c r="Z47">
        <f t="shared" si="7"/>
        <v>-4.0483040766048882E-2</v>
      </c>
    </row>
    <row r="48" spans="1:26">
      <c r="A48">
        <v>10</v>
      </c>
      <c r="B48" t="s">
        <v>32</v>
      </c>
      <c r="C48">
        <v>2</v>
      </c>
      <c r="D48">
        <v>-10.7202</v>
      </c>
      <c r="E48">
        <v>8.1834769999999999</v>
      </c>
      <c r="F48" s="3">
        <v>0.19</v>
      </c>
      <c r="G48">
        <v>-5.4978800000000003</v>
      </c>
      <c r="H48">
        <v>1.6313219999999999</v>
      </c>
      <c r="I48" s="3">
        <v>1E-3</v>
      </c>
      <c r="J48">
        <v>-16.21808</v>
      </c>
      <c r="K48">
        <v>8.0341240000000003</v>
      </c>
      <c r="L48" s="3">
        <v>4.3999999999999997E-2</v>
      </c>
      <c r="M48">
        <f t="shared" si="0"/>
        <v>33.899697128143409</v>
      </c>
      <c r="N48">
        <f t="shared" si="1"/>
        <v>66.969295809529001</v>
      </c>
      <c r="O48">
        <f t="shared" si="2"/>
        <v>2.6612114676839997</v>
      </c>
      <c r="P48">
        <f t="shared" si="3"/>
        <v>64.547148447376003</v>
      </c>
      <c r="W48">
        <f t="shared" ref="W48:W51" si="16">1.4*SQRT(36184)</f>
        <v>266.30929386711233</v>
      </c>
      <c r="X48">
        <f t="shared" si="5"/>
        <v>-6.0899414228077153E-2</v>
      </c>
      <c r="Y48">
        <f t="shared" si="6"/>
        <v>-2.0644716976131627E-2</v>
      </c>
      <c r="Z48">
        <f t="shared" si="7"/>
        <v>-4.0254697251945526E-2</v>
      </c>
    </row>
    <row r="49" spans="1:26">
      <c r="A49">
        <v>10</v>
      </c>
      <c r="B49" t="s">
        <v>32</v>
      </c>
      <c r="C49">
        <v>3</v>
      </c>
      <c r="D49">
        <v>-10.843830000000001</v>
      </c>
      <c r="E49">
        <v>8.1849460000000001</v>
      </c>
      <c r="F49" s="3">
        <v>0.19</v>
      </c>
      <c r="G49">
        <v>-5.4162530000000002</v>
      </c>
      <c r="H49">
        <v>1.6392580000000001</v>
      </c>
      <c r="I49" s="3">
        <v>1E-3</v>
      </c>
      <c r="J49">
        <v>-16.260079999999999</v>
      </c>
      <c r="K49">
        <v>8.0341529999999999</v>
      </c>
      <c r="L49" s="3">
        <v>4.2999999999999997E-2</v>
      </c>
      <c r="M49">
        <f t="shared" si="0"/>
        <v>33.310125165435849</v>
      </c>
      <c r="N49">
        <f t="shared" si="1"/>
        <v>66.993341022915999</v>
      </c>
      <c r="O49">
        <f t="shared" si="2"/>
        <v>2.6871667905640004</v>
      </c>
      <c r="P49">
        <f t="shared" si="3"/>
        <v>64.547614427409002</v>
      </c>
      <c r="W49">
        <f t="shared" si="16"/>
        <v>266.30929386711233</v>
      </c>
      <c r="X49">
        <f t="shared" si="5"/>
        <v>-6.1057125584635955E-2</v>
      </c>
      <c r="Y49">
        <f t="shared" si="6"/>
        <v>-2.033820495465959E-2</v>
      </c>
      <c r="Z49">
        <f t="shared" si="7"/>
        <v>-4.0718931895073272E-2</v>
      </c>
    </row>
    <row r="50" spans="1:26">
      <c r="A50">
        <v>10</v>
      </c>
      <c r="B50" t="s">
        <v>32</v>
      </c>
      <c r="C50">
        <v>4</v>
      </c>
      <c r="D50">
        <v>-10.83874</v>
      </c>
      <c r="E50">
        <v>8.1821509999999993</v>
      </c>
      <c r="F50" s="3">
        <v>0.19</v>
      </c>
      <c r="G50">
        <v>-5.396045</v>
      </c>
      <c r="H50">
        <v>1.623996</v>
      </c>
      <c r="I50" s="3">
        <v>1E-3</v>
      </c>
      <c r="J50">
        <v>-16.23479</v>
      </c>
      <c r="K50">
        <v>8.0341450000000005</v>
      </c>
      <c r="L50" s="3">
        <v>4.2999999999999997E-2</v>
      </c>
      <c r="M50">
        <f t="shared" si="0"/>
        <v>33.237541107707585</v>
      </c>
      <c r="N50">
        <f t="shared" si="1"/>
        <v>66.947594986800993</v>
      </c>
      <c r="O50">
        <f t="shared" si="2"/>
        <v>2.637363008016</v>
      </c>
      <c r="P50">
        <f t="shared" si="3"/>
        <v>64.547485881025011</v>
      </c>
      <c r="W50">
        <f t="shared" si="16"/>
        <v>266.30929386711233</v>
      </c>
      <c r="X50">
        <f t="shared" si="5"/>
        <v>-6.0962160817793765E-2</v>
      </c>
      <c r="Y50">
        <f t="shared" si="6"/>
        <v>-2.0262323261961007E-2</v>
      </c>
      <c r="Z50">
        <f t="shared" si="7"/>
        <v>-4.0699818780671256E-2</v>
      </c>
    </row>
    <row r="51" spans="1:26">
      <c r="A51">
        <v>10</v>
      </c>
      <c r="B51" t="s">
        <v>32</v>
      </c>
      <c r="C51">
        <v>5</v>
      </c>
      <c r="D51">
        <v>-10.769640000000001</v>
      </c>
      <c r="E51">
        <v>8.1834340000000001</v>
      </c>
      <c r="F51" s="3">
        <v>0.19</v>
      </c>
      <c r="G51">
        <v>-5.4882980000000003</v>
      </c>
      <c r="H51">
        <v>1.632404</v>
      </c>
      <c r="I51" s="3">
        <v>1E-3</v>
      </c>
      <c r="J51">
        <v>-16.257940000000001</v>
      </c>
      <c r="K51">
        <v>8.0341360000000002</v>
      </c>
      <c r="L51" s="3">
        <v>4.2999999999999997E-2</v>
      </c>
      <c r="M51">
        <f t="shared" si="0"/>
        <v>33.757647032772908</v>
      </c>
      <c r="N51">
        <f t="shared" si="1"/>
        <v>66.968592032356</v>
      </c>
      <c r="O51">
        <f t="shared" si="2"/>
        <v>2.6647428192159999</v>
      </c>
      <c r="P51">
        <f t="shared" si="3"/>
        <v>64.547341266496005</v>
      </c>
      <c r="W51">
        <f t="shared" si="16"/>
        <v>266.30929386711233</v>
      </c>
      <c r="X51">
        <f t="shared" si="5"/>
        <v>-6.1049089815516058E-2</v>
      </c>
      <c r="Y51">
        <f t="shared" si="6"/>
        <v>-2.0608736256642425E-2</v>
      </c>
      <c r="Z51">
        <f t="shared" si="7"/>
        <v>-4.0440346048809035E-2</v>
      </c>
    </row>
    <row r="52" spans="1:26">
      <c r="A52">
        <v>11</v>
      </c>
      <c r="B52" t="s">
        <v>40</v>
      </c>
      <c r="C52">
        <v>1</v>
      </c>
      <c r="D52">
        <v>-10.688599999999999</v>
      </c>
      <c r="E52">
        <v>11.083780000000001</v>
      </c>
      <c r="F52" s="3">
        <v>0.34</v>
      </c>
      <c r="G52">
        <v>-5.9466559999999999</v>
      </c>
      <c r="H52">
        <v>2.2469049999999999</v>
      </c>
      <c r="I52" s="3">
        <v>8.0000000000000002E-3</v>
      </c>
      <c r="J52">
        <v>-16.635259999999999</v>
      </c>
      <c r="K52">
        <v>10.88274</v>
      </c>
      <c r="L52" s="3">
        <v>0.13</v>
      </c>
      <c r="M52">
        <f t="shared" si="0"/>
        <v>35.74729820874456</v>
      </c>
      <c r="N52">
        <f t="shared" si="1"/>
        <v>122.85017908840003</v>
      </c>
      <c r="O52">
        <f t="shared" si="2"/>
        <v>5.0485820790249996</v>
      </c>
      <c r="P52">
        <f t="shared" si="3"/>
        <v>118.43402990760001</v>
      </c>
      <c r="W52">
        <f>2.2*SQRT(36184)</f>
        <v>418.48603321974798</v>
      </c>
      <c r="X52">
        <f t="shared" si="5"/>
        <v>-3.9751051838006708E-2</v>
      </c>
      <c r="Y52">
        <f t="shared" si="6"/>
        <v>-1.4209927041644893E-2</v>
      </c>
      <c r="Z52">
        <f t="shared" si="7"/>
        <v>-2.5541115238097781E-2</v>
      </c>
    </row>
    <row r="53" spans="1:26">
      <c r="A53">
        <v>11</v>
      </c>
      <c r="B53" t="s">
        <v>40</v>
      </c>
      <c r="C53">
        <v>2</v>
      </c>
      <c r="D53">
        <v>-10.195779999999999</v>
      </c>
      <c r="E53">
        <v>11.08039</v>
      </c>
      <c r="F53" s="3">
        <v>0.36</v>
      </c>
      <c r="G53">
        <v>-6.4557900000000004</v>
      </c>
      <c r="H53">
        <v>2.2310050000000001</v>
      </c>
      <c r="I53" s="3">
        <v>4.0000000000000001E-3</v>
      </c>
      <c r="J53">
        <v>-16.65157</v>
      </c>
      <c r="K53">
        <v>10.8827</v>
      </c>
      <c r="L53" s="3">
        <v>0.13</v>
      </c>
      <c r="M53">
        <f t="shared" si="0"/>
        <v>38.769857737138302</v>
      </c>
      <c r="N53">
        <f t="shared" si="1"/>
        <v>122.77504255209999</v>
      </c>
      <c r="O53">
        <f t="shared" si="2"/>
        <v>4.9773833100250009</v>
      </c>
      <c r="P53">
        <f t="shared" si="3"/>
        <v>118.43315928999999</v>
      </c>
      <c r="W53">
        <f t="shared" ref="W53:W56" si="17">2.2*SQRT(36184)</f>
        <v>418.48603321974798</v>
      </c>
      <c r="X53">
        <f t="shared" si="5"/>
        <v>-3.9790025659604801E-2</v>
      </c>
      <c r="Y53">
        <f t="shared" si="6"/>
        <v>-1.5426536341799609E-2</v>
      </c>
      <c r="Z53">
        <f t="shared" si="7"/>
        <v>-2.4363489317805194E-2</v>
      </c>
    </row>
    <row r="54" spans="1:26">
      <c r="A54">
        <v>11</v>
      </c>
      <c r="B54" t="s">
        <v>40</v>
      </c>
      <c r="C54">
        <v>3</v>
      </c>
      <c r="D54">
        <v>-10.129200000000001</v>
      </c>
      <c r="E54">
        <v>11.08225</v>
      </c>
      <c r="F54" s="3">
        <v>0.36</v>
      </c>
      <c r="G54">
        <v>-6.529407</v>
      </c>
      <c r="H54">
        <v>2.2420629999999999</v>
      </c>
      <c r="I54" s="3">
        <v>4.0000000000000001E-3</v>
      </c>
      <c r="J54">
        <v>-16.6586</v>
      </c>
      <c r="K54">
        <v>10.8827</v>
      </c>
      <c r="L54" s="3">
        <v>0.13</v>
      </c>
      <c r="M54">
        <f t="shared" si="0"/>
        <v>39.195412579688572</v>
      </c>
      <c r="N54">
        <f t="shared" si="1"/>
        <v>122.81626506250001</v>
      </c>
      <c r="O54">
        <f t="shared" si="2"/>
        <v>5.026846495969</v>
      </c>
      <c r="P54">
        <f t="shared" si="3"/>
        <v>118.43315928999999</v>
      </c>
      <c r="W54">
        <f t="shared" si="17"/>
        <v>418.48603321974798</v>
      </c>
      <c r="X54">
        <f t="shared" si="5"/>
        <v>-3.9806824308644323E-2</v>
      </c>
      <c r="Y54">
        <f t="shared" si="6"/>
        <v>-1.5602449022644904E-2</v>
      </c>
      <c r="Z54">
        <f t="shared" si="7"/>
        <v>-2.4204392012961481E-2</v>
      </c>
    </row>
    <row r="55" spans="1:26">
      <c r="A55">
        <v>11</v>
      </c>
      <c r="B55" t="s">
        <v>40</v>
      </c>
      <c r="C55">
        <v>4</v>
      </c>
      <c r="D55">
        <v>-11.35707</v>
      </c>
      <c r="E55">
        <v>11.07921</v>
      </c>
      <c r="F55" s="3">
        <v>0.31</v>
      </c>
      <c r="G55">
        <v>-5.2876969999999996</v>
      </c>
      <c r="H55">
        <v>2.2187190000000001</v>
      </c>
      <c r="I55" s="3">
        <v>1.7000000000000001E-2</v>
      </c>
      <c r="J55">
        <v>-16.644770000000001</v>
      </c>
      <c r="K55">
        <v>10.8828</v>
      </c>
      <c r="L55" s="3">
        <v>0.13</v>
      </c>
      <c r="M55">
        <f t="shared" si="0"/>
        <v>31.767918691576988</v>
      </c>
      <c r="N55">
        <f t="shared" si="1"/>
        <v>122.7488942241</v>
      </c>
      <c r="O55">
        <f t="shared" si="2"/>
        <v>4.9227140009610002</v>
      </c>
      <c r="P55">
        <f t="shared" si="3"/>
        <v>118.43533583999999</v>
      </c>
      <c r="W55">
        <f t="shared" si="17"/>
        <v>418.48603321974798</v>
      </c>
      <c r="X55">
        <f t="shared" si="5"/>
        <v>-3.9773776610747234E-2</v>
      </c>
      <c r="Y55">
        <f t="shared" si="6"/>
        <v>-1.2635301014271646E-2</v>
      </c>
      <c r="Z55">
        <f t="shared" si="7"/>
        <v>-2.7138468427777555E-2</v>
      </c>
    </row>
    <row r="56" spans="1:26">
      <c r="A56">
        <v>11</v>
      </c>
      <c r="B56" t="s">
        <v>40</v>
      </c>
      <c r="C56">
        <v>5</v>
      </c>
      <c r="D56">
        <v>-11.09126</v>
      </c>
      <c r="E56">
        <v>11.081099999999999</v>
      </c>
      <c r="F56" s="3">
        <v>0.32</v>
      </c>
      <c r="G56">
        <v>-5.5042949999999999</v>
      </c>
      <c r="H56">
        <v>2.2290700000000001</v>
      </c>
      <c r="I56" s="3">
        <v>1.4E-2</v>
      </c>
      <c r="J56">
        <v>-16.595559999999999</v>
      </c>
      <c r="K56">
        <v>10.88274</v>
      </c>
      <c r="L56" s="3">
        <v>0.13</v>
      </c>
      <c r="M56">
        <f t="shared" si="0"/>
        <v>33.167274861468968</v>
      </c>
      <c r="N56">
        <f t="shared" si="1"/>
        <v>122.79077720999999</v>
      </c>
      <c r="O56">
        <f t="shared" si="2"/>
        <v>4.9687530649000005</v>
      </c>
      <c r="P56">
        <f t="shared" si="3"/>
        <v>118.43402990760001</v>
      </c>
      <c r="W56">
        <f t="shared" si="17"/>
        <v>418.48603321974798</v>
      </c>
      <c r="X56">
        <f t="shared" si="5"/>
        <v>-3.9656186067470574E-2</v>
      </c>
      <c r="Y56">
        <f t="shared" si="6"/>
        <v>-1.3152876232573531E-2</v>
      </c>
      <c r="Z56">
        <f t="shared" si="7"/>
        <v>-2.6503297887067009E-2</v>
      </c>
    </row>
    <row r="57" spans="1:26">
      <c r="A57">
        <v>12</v>
      </c>
      <c r="B57" t="s">
        <v>41</v>
      </c>
      <c r="C57">
        <v>1</v>
      </c>
      <c r="D57">
        <v>-9.6321279999999998</v>
      </c>
      <c r="E57">
        <v>11.794829999999999</v>
      </c>
      <c r="F57" s="3">
        <v>0.41</v>
      </c>
      <c r="G57">
        <v>-9.0689630000000001</v>
      </c>
      <c r="H57">
        <v>2.3980800000000002</v>
      </c>
      <c r="I57" s="3" t="s">
        <v>27</v>
      </c>
      <c r="J57">
        <v>-18.701090000000001</v>
      </c>
      <c r="K57">
        <v>11.58235</v>
      </c>
      <c r="L57" s="3">
        <v>0.11</v>
      </c>
      <c r="M57">
        <f t="shared" si="0"/>
        <v>48.494301669047097</v>
      </c>
      <c r="N57">
        <f t="shared" si="1"/>
        <v>139.11801472889999</v>
      </c>
      <c r="O57">
        <f t="shared" si="2"/>
        <v>5.7507876864000007</v>
      </c>
      <c r="P57">
        <f t="shared" si="3"/>
        <v>134.1508315225</v>
      </c>
      <c r="W57">
        <f>2.3*SQRT(36184)</f>
        <v>437.50812563882738</v>
      </c>
      <c r="X57">
        <f t="shared" si="5"/>
        <v>-4.2744554681569874E-2</v>
      </c>
      <c r="Y57">
        <f t="shared" si="6"/>
        <v>-2.0728673294371291E-2</v>
      </c>
      <c r="Z57">
        <f t="shared" si="7"/>
        <v>-2.2015883672870419E-2</v>
      </c>
    </row>
    <row r="58" spans="1:26">
      <c r="A58">
        <v>12</v>
      </c>
      <c r="B58" t="s">
        <v>41</v>
      </c>
      <c r="C58">
        <v>2</v>
      </c>
      <c r="D58">
        <v>-9.4555000000000007</v>
      </c>
      <c r="E58">
        <v>11.791399999999999</v>
      </c>
      <c r="F58" s="3">
        <v>0.42</v>
      </c>
      <c r="G58">
        <v>-9.2493079999999992</v>
      </c>
      <c r="H58">
        <v>2.3804889999999999</v>
      </c>
      <c r="I58" s="3" t="s">
        <v>27</v>
      </c>
      <c r="J58">
        <v>-18.704809999999998</v>
      </c>
      <c r="K58">
        <v>11.582319999999999</v>
      </c>
      <c r="L58" s="3">
        <v>0.11</v>
      </c>
      <c r="M58">
        <f t="shared" si="0"/>
        <v>49.448820918255784</v>
      </c>
      <c r="N58">
        <f t="shared" si="1"/>
        <v>139.03711396</v>
      </c>
      <c r="O58">
        <f t="shared" si="2"/>
        <v>5.666727879120999</v>
      </c>
      <c r="P58">
        <f t="shared" si="3"/>
        <v>134.15013658239999</v>
      </c>
      <c r="W58">
        <f t="shared" ref="W58:W61" si="18">2.3*SQRT(36184)</f>
        <v>437.50812563882738</v>
      </c>
      <c r="X58">
        <f t="shared" si="5"/>
        <v>-4.275305738079304E-2</v>
      </c>
      <c r="Y58">
        <f t="shared" si="6"/>
        <v>-2.1140882781307487E-2</v>
      </c>
      <c r="Z58">
        <f t="shared" si="7"/>
        <v>-2.1612170028141888E-2</v>
      </c>
    </row>
    <row r="59" spans="1:26">
      <c r="A59">
        <v>12</v>
      </c>
      <c r="B59" t="s">
        <v>41</v>
      </c>
      <c r="C59">
        <v>3</v>
      </c>
      <c r="D59">
        <v>-9.1892899999999997</v>
      </c>
      <c r="E59">
        <v>11.79247</v>
      </c>
      <c r="F59" s="3">
        <v>0.44</v>
      </c>
      <c r="G59">
        <v>-9.5645150000000001</v>
      </c>
      <c r="H59">
        <v>2.3963109999999999</v>
      </c>
      <c r="I59" s="3" t="s">
        <v>27</v>
      </c>
      <c r="J59">
        <v>-18.753799999999998</v>
      </c>
      <c r="K59">
        <v>11.58231</v>
      </c>
      <c r="L59" s="3">
        <v>0.11</v>
      </c>
      <c r="M59">
        <f t="shared" si="0"/>
        <v>51.000410583455093</v>
      </c>
      <c r="N59">
        <f t="shared" si="1"/>
        <v>139.0623487009</v>
      </c>
      <c r="O59">
        <f t="shared" si="2"/>
        <v>5.7423064087209994</v>
      </c>
      <c r="P59">
        <f t="shared" si="3"/>
        <v>134.1499049361</v>
      </c>
      <c r="W59">
        <f t="shared" si="18"/>
        <v>437.50812563882738</v>
      </c>
      <c r="X59">
        <f t="shared" si="5"/>
        <v>-4.2865032443949791E-2</v>
      </c>
      <c r="Y59">
        <f t="shared" si="6"/>
        <v>-2.1861342543145628E-2</v>
      </c>
      <c r="Z59">
        <f t="shared" si="7"/>
        <v>-2.1003701329163339E-2</v>
      </c>
    </row>
    <row r="60" spans="1:26">
      <c r="A60">
        <v>12</v>
      </c>
      <c r="B60" t="s">
        <v>41</v>
      </c>
      <c r="C60">
        <v>4</v>
      </c>
      <c r="D60">
        <v>-10.30341</v>
      </c>
      <c r="E60">
        <v>11.790190000000001</v>
      </c>
      <c r="F60" s="3">
        <v>0.38</v>
      </c>
      <c r="G60">
        <v>-8.3897290000000009</v>
      </c>
      <c r="H60">
        <v>2.36714</v>
      </c>
      <c r="I60" s="3" t="s">
        <v>27</v>
      </c>
      <c r="J60">
        <v>-18.69314</v>
      </c>
      <c r="K60">
        <v>11.582409999999999</v>
      </c>
      <c r="L60" s="3">
        <v>0.11</v>
      </c>
      <c r="M60">
        <f t="shared" si="0"/>
        <v>44.881325448801007</v>
      </c>
      <c r="N60">
        <f t="shared" si="1"/>
        <v>139.00858023610002</v>
      </c>
      <c r="O60">
        <f t="shared" si="2"/>
        <v>5.6033517796000005</v>
      </c>
      <c r="P60">
        <f t="shared" si="3"/>
        <v>134.15222140809999</v>
      </c>
      <c r="W60">
        <f t="shared" si="18"/>
        <v>437.50812563882738</v>
      </c>
      <c r="X60">
        <f t="shared" si="5"/>
        <v>-4.2726383590488096E-2</v>
      </c>
      <c r="Y60">
        <f t="shared" si="6"/>
        <v>-1.9176167271750075E-2</v>
      </c>
      <c r="Z60">
        <f t="shared" si="7"/>
        <v>-2.3550214033066192E-2</v>
      </c>
    </row>
    <row r="61" spans="1:26">
      <c r="A61">
        <v>12</v>
      </c>
      <c r="B61" t="s">
        <v>41</v>
      </c>
      <c r="C61">
        <v>5</v>
      </c>
      <c r="D61">
        <v>-10.18505</v>
      </c>
      <c r="E61">
        <v>11.79228</v>
      </c>
      <c r="F61" s="3">
        <v>0.39</v>
      </c>
      <c r="G61">
        <v>-8.4723430000000004</v>
      </c>
      <c r="H61">
        <v>2.3778670000000002</v>
      </c>
      <c r="I61" s="3" t="s">
        <v>27</v>
      </c>
      <c r="J61">
        <v>-18.657399999999999</v>
      </c>
      <c r="K61">
        <v>11.582369999999999</v>
      </c>
      <c r="L61" s="3">
        <v>0.11</v>
      </c>
      <c r="M61">
        <f t="shared" si="0"/>
        <v>45.410094654131882</v>
      </c>
      <c r="N61">
        <f t="shared" si="1"/>
        <v>139.05786759840001</v>
      </c>
      <c r="O61">
        <f t="shared" si="2"/>
        <v>5.6542514696890009</v>
      </c>
      <c r="P61">
        <f t="shared" si="3"/>
        <v>134.15129481689999</v>
      </c>
      <c r="W61">
        <f t="shared" si="18"/>
        <v>437.50812563882738</v>
      </c>
      <c r="X61">
        <f t="shared" si="5"/>
        <v>-4.2644693679134302E-2</v>
      </c>
      <c r="Y61">
        <f t="shared" si="6"/>
        <v>-1.9364995764659481E-2</v>
      </c>
      <c r="Z61">
        <f t="shared" si="7"/>
        <v>-2.3279681914771987E-2</v>
      </c>
    </row>
    <row r="62" spans="1:26">
      <c r="A62">
        <v>13</v>
      </c>
      <c r="B62" t="s">
        <v>42</v>
      </c>
      <c r="C62">
        <v>1</v>
      </c>
      <c r="D62">
        <v>-12.94248</v>
      </c>
      <c r="E62">
        <v>13.774419999999999</v>
      </c>
      <c r="F62" s="3">
        <v>0.35</v>
      </c>
      <c r="G62">
        <v>-13.46491</v>
      </c>
      <c r="H62">
        <v>2.857758</v>
      </c>
      <c r="I62" s="3" t="s">
        <v>27</v>
      </c>
      <c r="J62">
        <v>-26.40738</v>
      </c>
      <c r="K62">
        <v>13.53824</v>
      </c>
      <c r="L62" s="3">
        <v>5.0999999999999997E-2</v>
      </c>
      <c r="M62">
        <f t="shared" si="0"/>
        <v>50.989193172514653</v>
      </c>
      <c r="N62">
        <f t="shared" si="1"/>
        <v>189.73464633639998</v>
      </c>
      <c r="O62">
        <f t="shared" si="2"/>
        <v>8.1667807865640007</v>
      </c>
      <c r="P62">
        <f t="shared" si="3"/>
        <v>183.28394229759999</v>
      </c>
      <c r="W62">
        <f>2.5*SQRT(36184)</f>
        <v>475.55231047698635</v>
      </c>
      <c r="X62">
        <f t="shared" si="5"/>
        <v>-5.552991630618509E-2</v>
      </c>
      <c r="Y62">
        <f t="shared" si="6"/>
        <v>-2.8314256293896431E-2</v>
      </c>
      <c r="Z62">
        <f t="shared" si="7"/>
        <v>-2.7215681040469536E-2</v>
      </c>
    </row>
    <row r="63" spans="1:26">
      <c r="A63">
        <v>13</v>
      </c>
      <c r="B63" t="s">
        <v>42</v>
      </c>
      <c r="C63">
        <v>2</v>
      </c>
      <c r="D63">
        <v>-13.83399</v>
      </c>
      <c r="E63">
        <v>13.77172</v>
      </c>
      <c r="F63" s="3">
        <v>0.32</v>
      </c>
      <c r="G63">
        <v>-12.51417</v>
      </c>
      <c r="H63">
        <v>2.8319730000000001</v>
      </c>
      <c r="I63" s="3" t="s">
        <v>27</v>
      </c>
      <c r="J63">
        <v>-26.34816</v>
      </c>
      <c r="K63">
        <v>13.53824</v>
      </c>
      <c r="L63" s="3">
        <v>5.1999999999999998E-2</v>
      </c>
      <c r="M63">
        <f t="shared" si="0"/>
        <v>47.495422830284923</v>
      </c>
      <c r="N63">
        <f t="shared" si="1"/>
        <v>189.6602717584</v>
      </c>
      <c r="O63">
        <f t="shared" si="2"/>
        <v>8.0200710727290012</v>
      </c>
      <c r="P63">
        <f t="shared" si="3"/>
        <v>183.28394229759999</v>
      </c>
      <c r="W63">
        <f t="shared" ref="W63:W66" si="19">2.5*SQRT(36184)</f>
        <v>475.55231047698635</v>
      </c>
      <c r="X63">
        <f t="shared" si="5"/>
        <v>-5.5405387419046256E-2</v>
      </c>
      <c r="Y63">
        <f t="shared" si="6"/>
        <v>-2.6315023025433506E-2</v>
      </c>
      <c r="Z63">
        <f t="shared" si="7"/>
        <v>-2.9090364393612751E-2</v>
      </c>
    </row>
    <row r="64" spans="1:26">
      <c r="A64">
        <v>13</v>
      </c>
      <c r="B64" t="s">
        <v>42</v>
      </c>
      <c r="C64">
        <v>3</v>
      </c>
      <c r="D64">
        <v>-13.252129999999999</v>
      </c>
      <c r="E64">
        <v>13.77267</v>
      </c>
      <c r="F64" s="3">
        <v>0.34</v>
      </c>
      <c r="G64">
        <v>-13.16691</v>
      </c>
      <c r="H64">
        <v>2.8515549999999998</v>
      </c>
      <c r="I64" s="3" t="s">
        <v>27</v>
      </c>
      <c r="J64">
        <v>-26.419039999999999</v>
      </c>
      <c r="K64">
        <v>13.538259999999999</v>
      </c>
      <c r="L64" s="3">
        <v>5.0999999999999997E-2</v>
      </c>
      <c r="M64">
        <f t="shared" si="0"/>
        <v>49.838714805685598</v>
      </c>
      <c r="N64">
        <f t="shared" si="1"/>
        <v>189.6864389289</v>
      </c>
      <c r="O64">
        <f t="shared" si="2"/>
        <v>8.1313659180249989</v>
      </c>
      <c r="P64">
        <f t="shared" si="3"/>
        <v>183.28448382759998</v>
      </c>
      <c r="W64">
        <f t="shared" si="19"/>
        <v>475.55231047698635</v>
      </c>
      <c r="X64">
        <f t="shared" si="5"/>
        <v>-5.5554435165084765E-2</v>
      </c>
      <c r="Y64">
        <f t="shared" si="6"/>
        <v>-2.7687616503836106E-2</v>
      </c>
      <c r="Z64">
        <f t="shared" si="7"/>
        <v>-2.7866818661248658E-2</v>
      </c>
    </row>
    <row r="65" spans="1:26">
      <c r="A65">
        <v>13</v>
      </c>
      <c r="B65" t="s">
        <v>42</v>
      </c>
      <c r="C65">
        <v>4</v>
      </c>
      <c r="D65">
        <v>-14.3658</v>
      </c>
      <c r="E65">
        <v>13.76985</v>
      </c>
      <c r="F65" s="3">
        <v>0.3</v>
      </c>
      <c r="G65">
        <v>-11.9994</v>
      </c>
      <c r="H65">
        <v>2.8183240000000001</v>
      </c>
      <c r="I65" s="3" t="s">
        <v>27</v>
      </c>
      <c r="J65">
        <v>-26.365200000000002</v>
      </c>
      <c r="K65">
        <v>13.538259999999999</v>
      </c>
      <c r="L65" s="3">
        <v>5.0999999999999997E-2</v>
      </c>
      <c r="M65">
        <f t="shared" si="0"/>
        <v>45.512266169041006</v>
      </c>
      <c r="N65">
        <f t="shared" si="1"/>
        <v>189.60876902249998</v>
      </c>
      <c r="O65">
        <f t="shared" si="2"/>
        <v>7.942950168976</v>
      </c>
      <c r="P65">
        <f t="shared" si="3"/>
        <v>183.28448382759998</v>
      </c>
      <c r="W65">
        <f t="shared" si="19"/>
        <v>475.55231047698635</v>
      </c>
      <c r="X65">
        <f t="shared" si="5"/>
        <v>-5.5441219439256423E-2</v>
      </c>
      <c r="Y65">
        <f t="shared" si="6"/>
        <v>-2.5232555358556487E-2</v>
      </c>
      <c r="Z65">
        <f t="shared" si="7"/>
        <v>-3.0208664080699933E-2</v>
      </c>
    </row>
    <row r="66" spans="1:26">
      <c r="A66">
        <v>13</v>
      </c>
      <c r="B66" t="s">
        <v>42</v>
      </c>
      <c r="C66">
        <v>5</v>
      </c>
      <c r="D66">
        <v>-13.33489</v>
      </c>
      <c r="E66">
        <v>13.771789999999999</v>
      </c>
      <c r="F66" s="3">
        <v>0.33</v>
      </c>
      <c r="G66">
        <v>-13.005559999999999</v>
      </c>
      <c r="H66">
        <v>2.832916</v>
      </c>
      <c r="I66" s="3" t="s">
        <v>27</v>
      </c>
      <c r="J66">
        <v>-26.340450000000001</v>
      </c>
      <c r="K66">
        <v>13.53823</v>
      </c>
      <c r="L66" s="3">
        <v>5.1999999999999998E-2</v>
      </c>
      <c r="M66">
        <f t="shared" si="0"/>
        <v>49.374858819799954</v>
      </c>
      <c r="N66">
        <f t="shared" si="1"/>
        <v>189.66219980409997</v>
      </c>
      <c r="O66">
        <f t="shared" si="2"/>
        <v>8.0254130630559999</v>
      </c>
      <c r="P66">
        <f t="shared" si="3"/>
        <v>183.2836715329</v>
      </c>
      <c r="W66">
        <f t="shared" si="19"/>
        <v>475.55231047698635</v>
      </c>
      <c r="X66">
        <f t="shared" si="5"/>
        <v>-5.5389174691592012E-2</v>
      </c>
      <c r="Y66">
        <f t="shared" si="6"/>
        <v>-2.7348326805425927E-2</v>
      </c>
      <c r="Z66">
        <f t="shared" si="7"/>
        <v>-2.8040847886166082E-2</v>
      </c>
    </row>
    <row r="67" spans="1:26">
      <c r="A67">
        <v>14</v>
      </c>
      <c r="B67" t="s">
        <v>43</v>
      </c>
      <c r="C67">
        <v>1</v>
      </c>
      <c r="D67">
        <v>-14.89695</v>
      </c>
      <c r="E67">
        <v>13.98409</v>
      </c>
      <c r="F67" s="3">
        <v>0.28999999999999998</v>
      </c>
      <c r="G67">
        <v>-9.9278499999999994</v>
      </c>
      <c r="H67">
        <v>2.868052</v>
      </c>
      <c r="I67" s="3">
        <v>1E-3</v>
      </c>
      <c r="J67">
        <v>-24.8248</v>
      </c>
      <c r="K67">
        <v>13.737349999999999</v>
      </c>
      <c r="L67" s="3">
        <v>7.0999999999999994E-2</v>
      </c>
      <c r="M67">
        <f t="shared" si="0"/>
        <v>39.991661564242207</v>
      </c>
      <c r="N67">
        <f t="shared" si="1"/>
        <v>195.55477312810001</v>
      </c>
      <c r="O67">
        <f t="shared" si="2"/>
        <v>8.2257222747040011</v>
      </c>
      <c r="P67">
        <f t="shared" si="3"/>
        <v>188.71478502249997</v>
      </c>
      <c r="W67">
        <f>2.6*SQRT(36184)</f>
        <v>494.57440289606581</v>
      </c>
      <c r="X67">
        <f t="shared" ref="X67:X101" si="20">J67/W67</f>
        <v>-5.0194267747449318E-2</v>
      </c>
      <c r="Y67">
        <f t="shared" ref="Y67:Y101" si="21">G67/W67</f>
        <v>-2.0073521682209512E-2</v>
      </c>
      <c r="Z67">
        <f t="shared" ref="Z67:Z101" si="22">D67/W67</f>
        <v>-3.0120746065239807E-2</v>
      </c>
    </row>
    <row r="68" spans="1:26">
      <c r="A68">
        <v>14</v>
      </c>
      <c r="B68" t="s">
        <v>43</v>
      </c>
      <c r="C68">
        <v>2</v>
      </c>
      <c r="D68">
        <v>-15.544359999999999</v>
      </c>
      <c r="E68">
        <v>13.98035</v>
      </c>
      <c r="F68" s="3">
        <v>0.26</v>
      </c>
      <c r="G68" s="8">
        <v>-9.2860469999999999</v>
      </c>
      <c r="H68">
        <v>2.8461249999999998</v>
      </c>
      <c r="I68" s="3">
        <v>1E-3</v>
      </c>
      <c r="J68">
        <v>-24.830400000000001</v>
      </c>
      <c r="K68">
        <v>13.737349999999999</v>
      </c>
      <c r="L68" s="3">
        <v>7.0999999999999994E-2</v>
      </c>
      <c r="M68">
        <f t="shared" ref="M68:M101" si="23">G68*100/J68</f>
        <v>37.397895321863523</v>
      </c>
      <c r="N68">
        <f t="shared" ref="N68:N101" si="24">E68*E68</f>
        <v>195.45018612249999</v>
      </c>
      <c r="O68">
        <f t="shared" ref="O68:O101" si="25">H68*H68</f>
        <v>8.1004275156249985</v>
      </c>
      <c r="P68">
        <f t="shared" ref="P68:P101" si="26">K68*K68</f>
        <v>188.71478502249997</v>
      </c>
      <c r="W68">
        <f t="shared" ref="W68:W71" si="27">2.6*SQRT(36184)</f>
        <v>494.57440289606581</v>
      </c>
      <c r="X68">
        <f t="shared" si="20"/>
        <v>-5.0205590614074057E-2</v>
      </c>
      <c r="Y68">
        <f t="shared" si="21"/>
        <v>-1.8775834223574751E-2</v>
      </c>
      <c r="Z68">
        <f t="shared" si="22"/>
        <v>-3.142977054408258E-2</v>
      </c>
    </row>
    <row r="69" spans="1:26">
      <c r="A69">
        <v>14</v>
      </c>
      <c r="B69" t="s">
        <v>43</v>
      </c>
      <c r="C69">
        <v>3</v>
      </c>
      <c r="D69">
        <v>-15.15944</v>
      </c>
      <c r="E69">
        <v>13.98188</v>
      </c>
      <c r="F69" s="3">
        <v>0.28000000000000003</v>
      </c>
      <c r="G69">
        <v>-9.7241739999999997</v>
      </c>
      <c r="H69">
        <v>2.8637459999999999</v>
      </c>
      <c r="I69" s="3">
        <v>1E-3</v>
      </c>
      <c r="J69">
        <v>-24.883610000000001</v>
      </c>
      <c r="K69">
        <v>13.73739</v>
      </c>
      <c r="L69" s="3">
        <v>7.0000000000000007E-2</v>
      </c>
      <c r="M69">
        <f t="shared" si="23"/>
        <v>39.078630472025559</v>
      </c>
      <c r="N69">
        <f t="shared" si="24"/>
        <v>195.49296833440002</v>
      </c>
      <c r="O69">
        <f t="shared" si="25"/>
        <v>8.2010411525159999</v>
      </c>
      <c r="P69">
        <f t="shared" si="26"/>
        <v>188.71588401209999</v>
      </c>
      <c r="W69">
        <f t="shared" si="27"/>
        <v>494.57440289606581</v>
      </c>
      <c r="X69">
        <f t="shared" si="20"/>
        <v>-5.0313178066413722E-2</v>
      </c>
      <c r="Y69">
        <f t="shared" si="21"/>
        <v>-1.9661700935306031E-2</v>
      </c>
      <c r="Z69">
        <f t="shared" si="22"/>
        <v>-3.0651485218869561E-2</v>
      </c>
    </row>
    <row r="70" spans="1:26">
      <c r="A70">
        <v>14</v>
      </c>
      <c r="B70" t="s">
        <v>43</v>
      </c>
      <c r="C70">
        <v>4</v>
      </c>
      <c r="D70">
        <v>-15.678900000000001</v>
      </c>
      <c r="E70">
        <v>13.978579999999999</v>
      </c>
      <c r="F70" s="3">
        <v>0.26</v>
      </c>
      <c r="G70">
        <v>-9.1315039999999996</v>
      </c>
      <c r="H70">
        <v>2.831496</v>
      </c>
      <c r="I70" s="3">
        <v>1E-3</v>
      </c>
      <c r="J70">
        <v>-24.810400000000001</v>
      </c>
      <c r="K70">
        <v>13.73737</v>
      </c>
      <c r="L70" s="3">
        <v>7.0999999999999994E-2</v>
      </c>
      <c r="M70">
        <f t="shared" si="23"/>
        <v>36.805146229000741</v>
      </c>
      <c r="N70">
        <f t="shared" si="24"/>
        <v>195.40069881639997</v>
      </c>
      <c r="O70">
        <f t="shared" si="25"/>
        <v>8.0173695980159998</v>
      </c>
      <c r="P70">
        <f t="shared" si="26"/>
        <v>188.71533451690001</v>
      </c>
      <c r="W70">
        <f t="shared" si="27"/>
        <v>494.57440289606581</v>
      </c>
      <c r="X70">
        <f t="shared" si="20"/>
        <v>-5.0165151804699999E-2</v>
      </c>
      <c r="Y70">
        <f t="shared" si="21"/>
        <v>-1.8463357477720037E-2</v>
      </c>
      <c r="Z70">
        <f t="shared" si="22"/>
        <v>-3.1701802414741832E-2</v>
      </c>
    </row>
    <row r="71" spans="1:26">
      <c r="A71">
        <v>14</v>
      </c>
      <c r="B71" t="s">
        <v>43</v>
      </c>
      <c r="C71">
        <v>5</v>
      </c>
      <c r="D71">
        <v>-15.92854</v>
      </c>
      <c r="E71">
        <v>13.98138</v>
      </c>
      <c r="F71" s="3">
        <v>0.26</v>
      </c>
      <c r="G71">
        <v>-8.8649889999999996</v>
      </c>
      <c r="H71">
        <v>2.8427660000000001</v>
      </c>
      <c r="I71" s="3">
        <v>2E-3</v>
      </c>
      <c r="J71">
        <v>-24.793530000000001</v>
      </c>
      <c r="K71">
        <v>13.73734</v>
      </c>
      <c r="L71" s="3">
        <v>7.0999999999999994E-2</v>
      </c>
      <c r="M71">
        <f t="shared" si="23"/>
        <v>35.755251470847433</v>
      </c>
      <c r="N71">
        <f t="shared" si="24"/>
        <v>195.4789867044</v>
      </c>
      <c r="O71">
        <f t="shared" si="25"/>
        <v>8.0813185307560005</v>
      </c>
      <c r="P71">
        <f t="shared" si="26"/>
        <v>188.71451027559999</v>
      </c>
      <c r="W71">
        <f t="shared" si="27"/>
        <v>494.57440289606581</v>
      </c>
      <c r="X71">
        <f t="shared" si="20"/>
        <v>-5.0131041668992987E-2</v>
      </c>
      <c r="Y71">
        <f t="shared" si="21"/>
        <v>-1.7924480013703753E-2</v>
      </c>
      <c r="Z71">
        <f t="shared" si="22"/>
        <v>-3.2206559633348765E-2</v>
      </c>
    </row>
    <row r="72" spans="1:26">
      <c r="A72">
        <v>15</v>
      </c>
      <c r="B72" t="s">
        <v>44</v>
      </c>
      <c r="C72">
        <v>1</v>
      </c>
      <c r="D72">
        <v>14.476100000000001</v>
      </c>
      <c r="E72">
        <v>6.919384</v>
      </c>
      <c r="F72" s="3">
        <v>3.5999999999999997E-2</v>
      </c>
      <c r="G72">
        <v>-5.6080550000000002</v>
      </c>
      <c r="H72">
        <v>1.4384779999999999</v>
      </c>
      <c r="I72" s="3" t="s">
        <v>27</v>
      </c>
      <c r="J72">
        <v>8.8680479999999999</v>
      </c>
      <c r="K72">
        <v>6.801361</v>
      </c>
      <c r="L72" s="3">
        <v>0.19</v>
      </c>
      <c r="M72">
        <f t="shared" si="23"/>
        <v>-63.238888648324867</v>
      </c>
      <c r="N72">
        <f t="shared" si="24"/>
        <v>47.877874939455999</v>
      </c>
      <c r="O72">
        <f t="shared" si="25"/>
        <v>2.0692189564839998</v>
      </c>
      <c r="P72">
        <f t="shared" si="26"/>
        <v>46.258511452321002</v>
      </c>
      <c r="W72">
        <f>1.3*SQRT(36184)</f>
        <v>247.2872014480329</v>
      </c>
      <c r="X72">
        <f t="shared" si="20"/>
        <v>3.586133025919503E-2</v>
      </c>
      <c r="Y72">
        <f t="shared" si="21"/>
        <v>-2.2678306710420378E-2</v>
      </c>
      <c r="Z72">
        <f t="shared" si="22"/>
        <v>5.8539624837972599E-2</v>
      </c>
    </row>
    <row r="73" spans="1:26">
      <c r="A73">
        <v>15</v>
      </c>
      <c r="B73" t="s">
        <v>44</v>
      </c>
      <c r="C73">
        <v>2</v>
      </c>
      <c r="D73">
        <v>14.1267</v>
      </c>
      <c r="E73">
        <v>6.9176690000000001</v>
      </c>
      <c r="F73" s="3">
        <v>4.1000000000000002E-2</v>
      </c>
      <c r="G73">
        <v>-5.244802</v>
      </c>
      <c r="H73">
        <v>1.427222</v>
      </c>
      <c r="I73" s="3" t="s">
        <v>27</v>
      </c>
      <c r="J73">
        <v>8.8819029999999994</v>
      </c>
      <c r="K73">
        <v>6.8013750000000002</v>
      </c>
      <c r="L73" s="3">
        <v>0.19</v>
      </c>
      <c r="M73">
        <f t="shared" si="23"/>
        <v>-59.050430971831148</v>
      </c>
      <c r="N73">
        <f t="shared" si="24"/>
        <v>47.854144393561</v>
      </c>
      <c r="O73">
        <f t="shared" si="25"/>
        <v>2.0369626372840002</v>
      </c>
      <c r="P73">
        <f t="shared" si="26"/>
        <v>46.258701890625005</v>
      </c>
      <c r="W73">
        <f t="shared" ref="W73:W76" si="28">1.3*SQRT(36184)</f>
        <v>247.2872014480329</v>
      </c>
      <c r="X73">
        <f t="shared" si="20"/>
        <v>3.591735822958278E-2</v>
      </c>
      <c r="Y73">
        <f t="shared" si="21"/>
        <v>-2.1209354828265095E-2</v>
      </c>
      <c r="Z73">
        <f t="shared" si="22"/>
        <v>5.712669283844319E-2</v>
      </c>
    </row>
    <row r="74" spans="1:26">
      <c r="A74">
        <v>15</v>
      </c>
      <c r="B74" t="s">
        <v>44</v>
      </c>
      <c r="C74">
        <v>3</v>
      </c>
      <c r="D74">
        <v>14.137449999999999</v>
      </c>
      <c r="E74">
        <v>6.9185299999999996</v>
      </c>
      <c r="F74" s="3">
        <v>4.1000000000000002E-2</v>
      </c>
      <c r="G74">
        <v>-5.291938</v>
      </c>
      <c r="H74">
        <v>1.4353910000000001</v>
      </c>
      <c r="I74" s="3" t="s">
        <v>27</v>
      </c>
      <c r="J74">
        <v>8.8455110000000001</v>
      </c>
      <c r="K74">
        <v>6.8013979999999998</v>
      </c>
      <c r="L74" s="3">
        <v>0.19</v>
      </c>
      <c r="M74">
        <f t="shared" si="23"/>
        <v>-59.826255374053574</v>
      </c>
      <c r="N74">
        <f t="shared" si="24"/>
        <v>47.866057360899994</v>
      </c>
      <c r="O74">
        <f t="shared" si="25"/>
        <v>2.0603473228810003</v>
      </c>
      <c r="P74">
        <f t="shared" si="26"/>
        <v>46.259014754403999</v>
      </c>
      <c r="W74">
        <f t="shared" si="28"/>
        <v>247.2872014480329</v>
      </c>
      <c r="X74">
        <f t="shared" si="20"/>
        <v>3.577019331450873E-2</v>
      </c>
      <c r="Y74">
        <f t="shared" si="21"/>
        <v>-2.139996720013063E-2</v>
      </c>
      <c r="Z74">
        <f t="shared" si="22"/>
        <v>5.7170164558520295E-2</v>
      </c>
    </row>
    <row r="75" spans="1:26">
      <c r="A75">
        <v>15</v>
      </c>
      <c r="B75" t="s">
        <v>44</v>
      </c>
      <c r="C75">
        <v>4</v>
      </c>
      <c r="D75">
        <v>13.871079999999999</v>
      </c>
      <c r="E75">
        <v>6.9159030000000001</v>
      </c>
      <c r="F75" s="3">
        <v>4.4999999999999998E-2</v>
      </c>
      <c r="G75">
        <v>-5.0395399999999997</v>
      </c>
      <c r="H75">
        <v>1.4241779999999999</v>
      </c>
      <c r="I75" s="3" t="s">
        <v>27</v>
      </c>
      <c r="J75">
        <v>8.8315429999999999</v>
      </c>
      <c r="K75">
        <v>6.8014010000000003</v>
      </c>
      <c r="L75" s="3">
        <v>0.19</v>
      </c>
      <c r="M75">
        <f t="shared" si="23"/>
        <v>-57.062961704426954</v>
      </c>
      <c r="N75">
        <f t="shared" si="24"/>
        <v>47.829714305408999</v>
      </c>
      <c r="O75">
        <f t="shared" si="25"/>
        <v>2.0282829756839997</v>
      </c>
      <c r="P75">
        <f t="shared" si="26"/>
        <v>46.259055562801002</v>
      </c>
      <c r="W75">
        <f t="shared" si="28"/>
        <v>247.2872014480329</v>
      </c>
      <c r="X75">
        <f t="shared" si="20"/>
        <v>3.5713708385575055E-2</v>
      </c>
      <c r="Y75">
        <f t="shared" si="21"/>
        <v>-2.0379299739291413E-2</v>
      </c>
      <c r="Z75">
        <f t="shared" si="22"/>
        <v>5.6092995993223649E-2</v>
      </c>
    </row>
    <row r="76" spans="1:26">
      <c r="A76">
        <v>15</v>
      </c>
      <c r="B76" t="s">
        <v>44</v>
      </c>
      <c r="C76">
        <v>5</v>
      </c>
      <c r="D76">
        <v>14.095689999999999</v>
      </c>
      <c r="E76">
        <v>6.9172919999999998</v>
      </c>
      <c r="F76" s="3">
        <v>4.2000000000000003E-2</v>
      </c>
      <c r="G76">
        <v>-5.2005670000000004</v>
      </c>
      <c r="H76">
        <v>1.429522</v>
      </c>
      <c r="I76" s="3" t="s">
        <v>27</v>
      </c>
      <c r="J76">
        <v>8.8951209999999996</v>
      </c>
      <c r="K76">
        <v>6.8013630000000003</v>
      </c>
      <c r="L76" s="3">
        <v>0.19</v>
      </c>
      <c r="M76">
        <f t="shared" si="23"/>
        <v>-58.465387935700946</v>
      </c>
      <c r="N76">
        <f t="shared" si="24"/>
        <v>47.848928613264</v>
      </c>
      <c r="O76">
        <f t="shared" si="25"/>
        <v>2.0435331484839998</v>
      </c>
      <c r="P76">
        <f t="shared" si="26"/>
        <v>46.258538657769002</v>
      </c>
      <c r="W76">
        <f t="shared" si="28"/>
        <v>247.2872014480329</v>
      </c>
      <c r="X76">
        <f t="shared" si="20"/>
        <v>3.5970810247813408E-2</v>
      </c>
      <c r="Y76">
        <f t="shared" si="21"/>
        <v>-2.1030473754998974E-2</v>
      </c>
      <c r="Z76">
        <f t="shared" si="22"/>
        <v>5.7001292090574252E-2</v>
      </c>
    </row>
    <row r="77" spans="1:26">
      <c r="A77">
        <v>16</v>
      </c>
      <c r="B77" t="s">
        <v>45</v>
      </c>
      <c r="C77">
        <v>1</v>
      </c>
      <c r="D77">
        <v>24.324169999999999</v>
      </c>
      <c r="E77">
        <v>6.8775539999999999</v>
      </c>
      <c r="F77" s="3" t="s">
        <v>27</v>
      </c>
      <c r="G77">
        <v>-7.4809859999999997</v>
      </c>
      <c r="H77">
        <v>1.4779869999999999</v>
      </c>
      <c r="I77" s="3" t="s">
        <v>27</v>
      </c>
      <c r="J77">
        <v>16.84319</v>
      </c>
      <c r="K77">
        <v>6.7706039999999996</v>
      </c>
      <c r="L77" s="3">
        <v>1.2999999999999999E-2</v>
      </c>
      <c r="M77">
        <f t="shared" si="23"/>
        <v>-44.415493739606326</v>
      </c>
      <c r="N77">
        <f t="shared" si="24"/>
        <v>47.300749022916001</v>
      </c>
      <c r="O77">
        <f t="shared" si="25"/>
        <v>2.1844455721689999</v>
      </c>
      <c r="P77">
        <f t="shared" si="26"/>
        <v>45.841078524815998</v>
      </c>
      <c r="W77">
        <f>1.3*SQRT(36184)</f>
        <v>247.2872014480329</v>
      </c>
      <c r="X77">
        <f t="shared" si="20"/>
        <v>6.8111854966095259E-2</v>
      </c>
      <c r="Y77">
        <f t="shared" si="21"/>
        <v>-3.0252216678395786E-2</v>
      </c>
      <c r="Z77">
        <f t="shared" si="22"/>
        <v>9.8364047381205424E-2</v>
      </c>
    </row>
    <row r="78" spans="1:26">
      <c r="A78">
        <v>16</v>
      </c>
      <c r="B78" t="s">
        <v>45</v>
      </c>
      <c r="C78">
        <v>2</v>
      </c>
      <c r="D78">
        <v>24.073519999999998</v>
      </c>
      <c r="E78">
        <v>6.8755800000000002</v>
      </c>
      <c r="F78" s="3" t="s">
        <v>27</v>
      </c>
      <c r="G78">
        <v>-7.2151310000000004</v>
      </c>
      <c r="H78">
        <v>1.468364</v>
      </c>
      <c r="I78" s="3" t="s">
        <v>27</v>
      </c>
      <c r="J78">
        <v>16.85839</v>
      </c>
      <c r="K78">
        <v>6.7706239999999998</v>
      </c>
      <c r="L78" s="3">
        <v>1.2999999999999999E-2</v>
      </c>
      <c r="M78">
        <f t="shared" si="23"/>
        <v>-42.798458215760817</v>
      </c>
      <c r="N78">
        <f t="shared" si="24"/>
        <v>47.273600336400001</v>
      </c>
      <c r="O78">
        <f t="shared" si="25"/>
        <v>2.1560928364960001</v>
      </c>
      <c r="P78">
        <f t="shared" si="26"/>
        <v>45.841349349375996</v>
      </c>
      <c r="W78">
        <f t="shared" ref="W78:W81" si="29">1.3*SQRT(36184)</f>
        <v>247.2872014480329</v>
      </c>
      <c r="X78">
        <f t="shared" si="20"/>
        <v>6.8173321956343819E-2</v>
      </c>
      <c r="Y78">
        <f t="shared" si="21"/>
        <v>-2.9177130711781907E-2</v>
      </c>
      <c r="Z78">
        <f t="shared" si="22"/>
        <v>9.7350448624244787E-2</v>
      </c>
    </row>
    <row r="79" spans="1:26">
      <c r="A79">
        <v>16</v>
      </c>
      <c r="B79" t="s">
        <v>45</v>
      </c>
      <c r="C79">
        <v>3</v>
      </c>
      <c r="D79">
        <v>23.807539999999999</v>
      </c>
      <c r="E79">
        <v>6.8761150000000004</v>
      </c>
      <c r="F79" s="3">
        <v>1E-3</v>
      </c>
      <c r="G79">
        <v>-6.9789849999999998</v>
      </c>
      <c r="H79">
        <v>1.477644</v>
      </c>
      <c r="I79" s="3" t="s">
        <v>27</v>
      </c>
      <c r="J79">
        <v>16.82856</v>
      </c>
      <c r="K79">
        <v>6.7706590000000002</v>
      </c>
      <c r="L79" s="3">
        <v>1.2999999999999999E-2</v>
      </c>
      <c r="M79">
        <f t="shared" si="23"/>
        <v>-41.471076550815994</v>
      </c>
      <c r="N79">
        <f t="shared" si="24"/>
        <v>47.280957493225003</v>
      </c>
      <c r="O79">
        <f t="shared" si="25"/>
        <v>2.1834317907359999</v>
      </c>
      <c r="P79">
        <f t="shared" si="26"/>
        <v>45.841823294280999</v>
      </c>
      <c r="W79">
        <f t="shared" si="29"/>
        <v>247.2872014480329</v>
      </c>
      <c r="X79">
        <f t="shared" si="20"/>
        <v>6.8052692987981028E-2</v>
      </c>
      <c r="Y79">
        <f t="shared" si="21"/>
        <v>-2.8222184403937398E-2</v>
      </c>
      <c r="Z79">
        <f t="shared" si="22"/>
        <v>9.6274857172513731E-2</v>
      </c>
    </row>
    <row r="80" spans="1:26">
      <c r="A80">
        <v>16</v>
      </c>
      <c r="B80" t="s">
        <v>45</v>
      </c>
      <c r="C80">
        <v>4</v>
      </c>
      <c r="D80">
        <v>23.661100000000001</v>
      </c>
      <c r="E80">
        <v>6.8747980000000002</v>
      </c>
      <c r="F80" s="3">
        <v>1E-3</v>
      </c>
      <c r="G80">
        <v>-6.8155140000000003</v>
      </c>
      <c r="H80">
        <v>1.461276</v>
      </c>
      <c r="I80" s="3" t="s">
        <v>27</v>
      </c>
      <c r="J80">
        <v>16.845580000000002</v>
      </c>
      <c r="K80">
        <v>6.770664</v>
      </c>
      <c r="L80" s="3">
        <v>1.2999999999999999E-2</v>
      </c>
      <c r="M80">
        <f t="shared" si="23"/>
        <v>-40.458767225586769</v>
      </c>
      <c r="N80">
        <f t="shared" si="24"/>
        <v>47.262847540804003</v>
      </c>
      <c r="O80">
        <f t="shared" si="25"/>
        <v>2.1353275481759999</v>
      </c>
      <c r="P80">
        <f t="shared" si="26"/>
        <v>45.841891000895998</v>
      </c>
      <c r="W80">
        <f t="shared" si="29"/>
        <v>247.2872014480329</v>
      </c>
      <c r="X80">
        <f t="shared" si="20"/>
        <v>6.8121519841535666E-2</v>
      </c>
      <c r="Y80">
        <f t="shared" si="21"/>
        <v>-2.756112714321882E-2</v>
      </c>
      <c r="Z80">
        <f t="shared" si="22"/>
        <v>9.5682671248040113E-2</v>
      </c>
    </row>
    <row r="81" spans="1:26">
      <c r="A81">
        <v>16</v>
      </c>
      <c r="B81" t="s">
        <v>45</v>
      </c>
      <c r="C81">
        <v>5</v>
      </c>
      <c r="D81">
        <v>23.783709999999999</v>
      </c>
      <c r="E81">
        <v>6.8755480000000002</v>
      </c>
      <c r="F81" s="3">
        <v>1E-3</v>
      </c>
      <c r="G81">
        <v>-6.8962009999999996</v>
      </c>
      <c r="H81">
        <v>1.469182</v>
      </c>
      <c r="I81" s="3" t="s">
        <v>27</v>
      </c>
      <c r="J81">
        <v>16.887509999999999</v>
      </c>
      <c r="K81">
        <v>6.7706330000000001</v>
      </c>
      <c r="L81" s="3">
        <v>1.2999999999999999E-2</v>
      </c>
      <c r="M81">
        <f t="shared" si="23"/>
        <v>-40.836103131841227</v>
      </c>
      <c r="N81">
        <f t="shared" si="24"/>
        <v>47.273160300304006</v>
      </c>
      <c r="O81">
        <f t="shared" si="25"/>
        <v>2.158495749124</v>
      </c>
      <c r="P81">
        <f t="shared" si="26"/>
        <v>45.841471220689002</v>
      </c>
      <c r="W81">
        <f t="shared" si="29"/>
        <v>247.2872014480329</v>
      </c>
      <c r="X81">
        <f t="shared" si="20"/>
        <v>6.8291079769241064E-2</v>
      </c>
      <c r="Y81">
        <f t="shared" si="21"/>
        <v>-2.7887415764415238E-2</v>
      </c>
      <c r="Z81">
        <f t="shared" si="22"/>
        <v>9.6178491489775364E-2</v>
      </c>
    </row>
    <row r="82" spans="1:26">
      <c r="A82">
        <v>17</v>
      </c>
      <c r="B82" t="s">
        <v>46</v>
      </c>
      <c r="C82">
        <v>1</v>
      </c>
      <c r="D82">
        <v>-28.812339999999999</v>
      </c>
      <c r="E82">
        <v>14.996219999999999</v>
      </c>
      <c r="F82" s="3">
        <v>5.5E-2</v>
      </c>
      <c r="G82">
        <v>-12.784219999999999</v>
      </c>
      <c r="H82">
        <v>3.1040000000000001</v>
      </c>
      <c r="I82" s="3" t="s">
        <v>27</v>
      </c>
      <c r="J82">
        <v>-41.596550000000001</v>
      </c>
      <c r="K82">
        <v>14.73757</v>
      </c>
      <c r="L82" s="3">
        <v>5.0000000000000001E-3</v>
      </c>
      <c r="M82">
        <f t="shared" si="23"/>
        <v>30.733846917592924</v>
      </c>
      <c r="N82">
        <f t="shared" si="24"/>
        <v>224.88661428839998</v>
      </c>
      <c r="O82">
        <f t="shared" si="25"/>
        <v>9.6348160000000007</v>
      </c>
      <c r="P82">
        <f t="shared" si="26"/>
        <v>217.19596950490001</v>
      </c>
      <c r="W82">
        <f>3.2*SQRT(36184)</f>
        <v>608.70695741054249</v>
      </c>
      <c r="X82">
        <f t="shared" si="20"/>
        <v>-6.8335920090272936E-2</v>
      </c>
      <c r="Y82">
        <f t="shared" si="21"/>
        <v>-2.100225707027311E-2</v>
      </c>
      <c r="Z82">
        <f t="shared" si="22"/>
        <v>-4.7333679448266129E-2</v>
      </c>
    </row>
    <row r="83" spans="1:26">
      <c r="A83">
        <v>17</v>
      </c>
      <c r="B83" t="s">
        <v>46</v>
      </c>
      <c r="C83">
        <v>2</v>
      </c>
      <c r="D83">
        <v>-29.08615</v>
      </c>
      <c r="E83">
        <v>14.99136</v>
      </c>
      <c r="F83" s="3">
        <v>5.1999999999999998E-2</v>
      </c>
      <c r="G83">
        <v>-12.55963</v>
      </c>
      <c r="H83">
        <v>3.0847899999999999</v>
      </c>
      <c r="I83" s="3" t="s">
        <v>27</v>
      </c>
      <c r="J83">
        <v>-41.645780000000002</v>
      </c>
      <c r="K83">
        <v>14.737629999999999</v>
      </c>
      <c r="L83" s="3">
        <v>5.0000000000000001E-3</v>
      </c>
      <c r="M83">
        <f t="shared" si="23"/>
        <v>30.158229717392732</v>
      </c>
      <c r="N83">
        <f t="shared" si="24"/>
        <v>224.74087464960002</v>
      </c>
      <c r="O83">
        <f t="shared" si="25"/>
        <v>9.5159293440999999</v>
      </c>
      <c r="P83">
        <f t="shared" si="26"/>
        <v>217.19773801689999</v>
      </c>
      <c r="W83">
        <f t="shared" ref="W83:W86" si="30">3.2*SQRT(36184)</f>
        <v>608.70695741054249</v>
      </c>
      <c r="X83">
        <f t="shared" si="20"/>
        <v>-6.8416796445308251E-2</v>
      </c>
      <c r="Y83">
        <f t="shared" si="21"/>
        <v>-2.0633294637257049E-2</v>
      </c>
      <c r="Z83">
        <f t="shared" si="22"/>
        <v>-4.7783501808051194E-2</v>
      </c>
    </row>
    <row r="84" spans="1:26">
      <c r="A84">
        <v>17</v>
      </c>
      <c r="B84" t="s">
        <v>46</v>
      </c>
      <c r="C84">
        <v>3</v>
      </c>
      <c r="D84">
        <v>-28.65607</v>
      </c>
      <c r="E84">
        <v>14.99436</v>
      </c>
      <c r="F84" s="3">
        <v>5.6000000000000001E-2</v>
      </c>
      <c r="G84">
        <v>-12.958539999999999</v>
      </c>
      <c r="H84">
        <v>3.0972430000000002</v>
      </c>
      <c r="I84" s="3" t="s">
        <v>27</v>
      </c>
      <c r="J84">
        <v>-41.614620000000002</v>
      </c>
      <c r="K84">
        <v>14.737629999999999</v>
      </c>
      <c r="L84" s="3">
        <v>5.0000000000000001E-3</v>
      </c>
      <c r="M84">
        <f t="shared" si="23"/>
        <v>31.139392838382275</v>
      </c>
      <c r="N84">
        <f t="shared" si="24"/>
        <v>224.8308318096</v>
      </c>
      <c r="O84">
        <f t="shared" si="25"/>
        <v>9.5929142010490018</v>
      </c>
      <c r="P84">
        <f t="shared" si="26"/>
        <v>217.19773801689999</v>
      </c>
      <c r="W84">
        <f t="shared" si="30"/>
        <v>608.70695741054249</v>
      </c>
      <c r="X84">
        <f t="shared" si="20"/>
        <v>-6.8365605967491874E-2</v>
      </c>
      <c r="Y84">
        <f t="shared" si="21"/>
        <v>-2.1288634608557809E-2</v>
      </c>
      <c r="Z84">
        <f t="shared" si="22"/>
        <v>-4.7076954930667748E-2</v>
      </c>
    </row>
    <row r="85" spans="1:26">
      <c r="A85">
        <v>17</v>
      </c>
      <c r="B85" t="s">
        <v>46</v>
      </c>
      <c r="C85">
        <v>4</v>
      </c>
      <c r="D85">
        <v>-29.393000000000001</v>
      </c>
      <c r="E85">
        <v>14.99067</v>
      </c>
      <c r="F85" s="3">
        <v>0.05</v>
      </c>
      <c r="G85">
        <v>-12.21513</v>
      </c>
      <c r="H85">
        <v>3.0639970000000001</v>
      </c>
      <c r="I85" s="3" t="s">
        <v>27</v>
      </c>
      <c r="J85">
        <v>-41.608130000000003</v>
      </c>
      <c r="K85">
        <v>14.737679999999999</v>
      </c>
      <c r="L85" s="3">
        <v>5.0000000000000001E-3</v>
      </c>
      <c r="M85">
        <f t="shared" si="23"/>
        <v>29.357555843052783</v>
      </c>
      <c r="N85">
        <f t="shared" si="24"/>
        <v>224.72018704889999</v>
      </c>
      <c r="O85">
        <f t="shared" si="25"/>
        <v>9.3880776160090011</v>
      </c>
      <c r="P85">
        <f t="shared" si="26"/>
        <v>217.19921178239997</v>
      </c>
      <c r="W85">
        <f t="shared" si="30"/>
        <v>608.70695741054249</v>
      </c>
      <c r="X85">
        <f t="shared" si="20"/>
        <v>-6.8354944022657849E-2</v>
      </c>
      <c r="Y85">
        <f t="shared" si="21"/>
        <v>-2.0067340862939247E-2</v>
      </c>
      <c r="Z85">
        <f t="shared" si="22"/>
        <v>-4.8287603159718591E-2</v>
      </c>
    </row>
    <row r="86" spans="1:26">
      <c r="A86">
        <v>17</v>
      </c>
      <c r="B86" t="s">
        <v>46</v>
      </c>
      <c r="C86">
        <v>5</v>
      </c>
      <c r="D86">
        <v>-28.781040000000001</v>
      </c>
      <c r="E86">
        <v>14.99282</v>
      </c>
      <c r="F86" s="3">
        <v>5.5E-2</v>
      </c>
      <c r="G86">
        <v>-12.76793</v>
      </c>
      <c r="H86">
        <v>3.079358</v>
      </c>
      <c r="I86" s="3" t="s">
        <v>27</v>
      </c>
      <c r="J86">
        <v>-41.548969999999997</v>
      </c>
      <c r="K86">
        <v>14.73756</v>
      </c>
      <c r="L86" s="3">
        <v>5.0000000000000001E-3</v>
      </c>
      <c r="M86">
        <f t="shared" si="23"/>
        <v>30.729835180029735</v>
      </c>
      <c r="N86">
        <f t="shared" si="24"/>
        <v>224.78465155239999</v>
      </c>
      <c r="O86">
        <f t="shared" si="25"/>
        <v>9.482445692164001</v>
      </c>
      <c r="P86">
        <f t="shared" si="26"/>
        <v>217.1956747536</v>
      </c>
      <c r="W86">
        <f t="shared" si="30"/>
        <v>608.70695741054249</v>
      </c>
      <c r="X86">
        <f t="shared" si="20"/>
        <v>-6.8257754399178472E-2</v>
      </c>
      <c r="Y86">
        <f t="shared" si="21"/>
        <v>-2.0975495424457039E-2</v>
      </c>
      <c r="Z86">
        <f t="shared" si="22"/>
        <v>-4.7282258974721436E-2</v>
      </c>
    </row>
    <row r="87" spans="1:26">
      <c r="A87">
        <v>18</v>
      </c>
      <c r="B87" t="s">
        <v>47</v>
      </c>
      <c r="C87">
        <v>1</v>
      </c>
      <c r="D87">
        <v>-33.812539999999998</v>
      </c>
      <c r="E87">
        <v>14.636089999999999</v>
      </c>
      <c r="F87" s="3">
        <v>2.1000000000000001E-2</v>
      </c>
      <c r="G87">
        <v>-11.632429999999999</v>
      </c>
      <c r="H87">
        <v>3.0229650000000001</v>
      </c>
      <c r="I87" s="3" t="s">
        <v>27</v>
      </c>
      <c r="J87">
        <v>-45.444969999999998</v>
      </c>
      <c r="K87">
        <v>14.38228</v>
      </c>
      <c r="L87" s="3">
        <v>2E-3</v>
      </c>
      <c r="M87">
        <f t="shared" si="23"/>
        <v>25.596738208871081</v>
      </c>
      <c r="N87">
        <f t="shared" si="24"/>
        <v>214.21513048809999</v>
      </c>
      <c r="O87">
        <f t="shared" si="25"/>
        <v>9.1383173912250015</v>
      </c>
      <c r="P87">
        <f t="shared" si="26"/>
        <v>206.84997799839999</v>
      </c>
      <c r="W87">
        <f>3.1*SQRT(36184)</f>
        <v>589.68486499146309</v>
      </c>
      <c r="X87">
        <f t="shared" si="20"/>
        <v>-7.7066536209400432E-2</v>
      </c>
      <c r="Y87">
        <f t="shared" si="21"/>
        <v>-1.9726519520165069E-2</v>
      </c>
      <c r="Z87">
        <f t="shared" si="22"/>
        <v>-5.7340016689235371E-2</v>
      </c>
    </row>
    <row r="88" spans="1:26">
      <c r="A88">
        <v>18</v>
      </c>
      <c r="B88" t="s">
        <v>47</v>
      </c>
      <c r="C88">
        <v>2</v>
      </c>
      <c r="D88">
        <v>-34.421239999999997</v>
      </c>
      <c r="E88">
        <v>14.63128</v>
      </c>
      <c r="F88" s="3">
        <v>1.9E-2</v>
      </c>
      <c r="G88">
        <v>-11.059559999999999</v>
      </c>
      <c r="H88">
        <v>3.004502</v>
      </c>
      <c r="I88" s="3" t="s">
        <v>27</v>
      </c>
      <c r="J88">
        <v>-45.480800000000002</v>
      </c>
      <c r="K88">
        <v>14.382350000000001</v>
      </c>
      <c r="L88" s="3">
        <v>2E-3</v>
      </c>
      <c r="M88">
        <f t="shared" si="23"/>
        <v>24.316986508592635</v>
      </c>
      <c r="N88">
        <f t="shared" si="24"/>
        <v>214.07435443840001</v>
      </c>
      <c r="O88">
        <f t="shared" si="25"/>
        <v>9.0270322680039996</v>
      </c>
      <c r="P88">
        <f t="shared" si="26"/>
        <v>206.85199152250001</v>
      </c>
      <c r="W88">
        <f t="shared" ref="W88:W91" si="31">3.1*SQRT(36184)</f>
        <v>589.68486499146309</v>
      </c>
      <c r="X88">
        <f t="shared" si="20"/>
        <v>-7.712729747720154E-2</v>
      </c>
      <c r="Y88">
        <f t="shared" si="21"/>
        <v>-1.8755034521973205E-2</v>
      </c>
      <c r="Z88">
        <f t="shared" si="22"/>
        <v>-5.8372262955228328E-2</v>
      </c>
    </row>
    <row r="89" spans="1:26">
      <c r="A89">
        <v>18</v>
      </c>
      <c r="B89" t="s">
        <v>47</v>
      </c>
      <c r="C89">
        <v>3</v>
      </c>
      <c r="D89">
        <v>-33.90314</v>
      </c>
      <c r="E89">
        <v>14.633290000000001</v>
      </c>
      <c r="F89" s="3">
        <v>2.1000000000000001E-2</v>
      </c>
      <c r="G89">
        <v>-11.60732</v>
      </c>
      <c r="H89">
        <v>3.0208279999999998</v>
      </c>
      <c r="I89" s="3" t="s">
        <v>27</v>
      </c>
      <c r="J89">
        <v>-45.510460000000002</v>
      </c>
      <c r="K89">
        <v>14.382350000000001</v>
      </c>
      <c r="L89" s="3">
        <v>2E-3</v>
      </c>
      <c r="M89">
        <f t="shared" si="23"/>
        <v>25.504730121383083</v>
      </c>
      <c r="N89">
        <f t="shared" si="24"/>
        <v>214.13317622410003</v>
      </c>
      <c r="O89">
        <f t="shared" si="25"/>
        <v>9.1254018055839996</v>
      </c>
      <c r="P89">
        <f t="shared" si="26"/>
        <v>206.85199152250001</v>
      </c>
      <c r="W89">
        <f t="shared" si="31"/>
        <v>589.68486499146309</v>
      </c>
      <c r="X89">
        <f t="shared" si="20"/>
        <v>-7.7177595529196535E-2</v>
      </c>
      <c r="Y89">
        <f t="shared" si="21"/>
        <v>-1.9683937453894192E-2</v>
      </c>
      <c r="Z89">
        <f t="shared" si="22"/>
        <v>-5.7493658075302337E-2</v>
      </c>
    </row>
    <row r="90" spans="1:26">
      <c r="A90">
        <v>18</v>
      </c>
      <c r="B90" t="s">
        <v>47</v>
      </c>
      <c r="C90">
        <v>4</v>
      </c>
      <c r="D90">
        <v>-34.884030000000003</v>
      </c>
      <c r="E90">
        <v>14.63022</v>
      </c>
      <c r="F90" s="3">
        <v>1.7000000000000001E-2</v>
      </c>
      <c r="G90">
        <v>-10.602180000000001</v>
      </c>
      <c r="H90">
        <v>2.985913</v>
      </c>
      <c r="I90" s="3" t="s">
        <v>27</v>
      </c>
      <c r="J90">
        <v>-45.48621</v>
      </c>
      <c r="K90">
        <v>14.382389999999999</v>
      </c>
      <c r="L90" s="3">
        <v>2E-3</v>
      </c>
      <c r="M90">
        <f t="shared" si="23"/>
        <v>23.308558791774477</v>
      </c>
      <c r="N90">
        <f t="shared" si="24"/>
        <v>214.04333724839998</v>
      </c>
      <c r="O90">
        <f t="shared" si="25"/>
        <v>8.9156764435689997</v>
      </c>
      <c r="P90">
        <f t="shared" si="26"/>
        <v>206.85314211209999</v>
      </c>
      <c r="W90">
        <f t="shared" si="31"/>
        <v>589.68486499146309</v>
      </c>
      <c r="X90">
        <f t="shared" si="20"/>
        <v>-7.7136471869018564E-2</v>
      </c>
      <c r="Y90">
        <f t="shared" si="21"/>
        <v>-1.7979399895490772E-2</v>
      </c>
      <c r="Z90">
        <f t="shared" si="22"/>
        <v>-5.9157071973527799E-2</v>
      </c>
    </row>
    <row r="91" spans="1:26">
      <c r="A91">
        <v>18</v>
      </c>
      <c r="B91" t="s">
        <v>47</v>
      </c>
      <c r="C91">
        <v>5</v>
      </c>
      <c r="D91">
        <v>-34.797690000000003</v>
      </c>
      <c r="E91">
        <v>14.63269</v>
      </c>
      <c r="F91" s="3">
        <v>1.7000000000000001E-2</v>
      </c>
      <c r="G91">
        <v>-10.63166</v>
      </c>
      <c r="H91">
        <v>2.9995319999999999</v>
      </c>
      <c r="I91" s="3" t="s">
        <v>27</v>
      </c>
      <c r="J91">
        <v>-45.429349999999999</v>
      </c>
      <c r="K91">
        <v>14.38233</v>
      </c>
      <c r="L91" s="3">
        <v>2E-3</v>
      </c>
      <c r="M91">
        <f t="shared" si="23"/>
        <v>23.402624074524507</v>
      </c>
      <c r="N91">
        <f t="shared" si="24"/>
        <v>214.11561663610001</v>
      </c>
      <c r="O91">
        <f t="shared" si="25"/>
        <v>8.997192219023999</v>
      </c>
      <c r="P91">
        <f t="shared" si="26"/>
        <v>206.85141622889998</v>
      </c>
      <c r="W91">
        <f t="shared" si="31"/>
        <v>589.68486499146309</v>
      </c>
      <c r="X91">
        <f t="shared" si="20"/>
        <v>-7.7040047484782714E-2</v>
      </c>
      <c r="Y91">
        <f t="shared" si="21"/>
        <v>-1.8029392699698873E-2</v>
      </c>
      <c r="Z91">
        <f t="shared" si="22"/>
        <v>-5.9010654785083848E-2</v>
      </c>
    </row>
    <row r="92" spans="1:26">
      <c r="A92">
        <v>19</v>
      </c>
      <c r="B92" t="s">
        <v>48</v>
      </c>
      <c r="C92">
        <v>1</v>
      </c>
      <c r="D92">
        <v>-32.02102</v>
      </c>
      <c r="E92">
        <v>17.193680000000001</v>
      </c>
      <c r="F92" s="3">
        <v>6.3E-2</v>
      </c>
      <c r="G92">
        <v>-21.642499999999998</v>
      </c>
      <c r="H92">
        <v>3.8186619999999998</v>
      </c>
      <c r="I92" s="3" t="s">
        <v>27</v>
      </c>
      <c r="J92">
        <v>-53.663519999999998</v>
      </c>
      <c r="K92">
        <v>16.953749999999999</v>
      </c>
      <c r="L92" s="3">
        <v>2E-3</v>
      </c>
      <c r="M92">
        <f t="shared" si="23"/>
        <v>40.330004442496502</v>
      </c>
      <c r="N92">
        <f t="shared" si="24"/>
        <v>295.62263194240001</v>
      </c>
      <c r="O92">
        <f t="shared" si="25"/>
        <v>14.582179470243998</v>
      </c>
      <c r="P92">
        <f t="shared" si="26"/>
        <v>287.42963906249997</v>
      </c>
      <c r="W92">
        <f>4*SQRT(36184)</f>
        <v>760.88369676317814</v>
      </c>
      <c r="X92">
        <f t="shared" si="20"/>
        <v>-7.0527887807671802E-2</v>
      </c>
      <c r="Y92">
        <f t="shared" si="21"/>
        <v>-2.8443900286032987E-2</v>
      </c>
      <c r="Z92">
        <f t="shared" si="22"/>
        <v>-4.2083987521638812E-2</v>
      </c>
    </row>
    <row r="93" spans="1:26">
      <c r="A93">
        <v>19</v>
      </c>
      <c r="B93" t="s">
        <v>48</v>
      </c>
      <c r="C93">
        <v>2</v>
      </c>
      <c r="D93">
        <v>-33.549109999999999</v>
      </c>
      <c r="E93">
        <v>17.190909999999999</v>
      </c>
      <c r="F93" s="3">
        <v>5.0999999999999997E-2</v>
      </c>
      <c r="G93">
        <v>-20.118510000000001</v>
      </c>
      <c r="H93">
        <v>3.7862049999999998</v>
      </c>
      <c r="I93" s="3" t="s">
        <v>27</v>
      </c>
      <c r="J93">
        <v>-53.667619999999999</v>
      </c>
      <c r="K93">
        <v>16.953779999999998</v>
      </c>
      <c r="L93" s="3">
        <v>2E-3</v>
      </c>
      <c r="M93">
        <f t="shared" si="23"/>
        <v>37.487240909881976</v>
      </c>
      <c r="N93">
        <f t="shared" si="24"/>
        <v>295.52738662809998</v>
      </c>
      <c r="O93">
        <f t="shared" si="25"/>
        <v>14.335348302024999</v>
      </c>
      <c r="P93">
        <f t="shared" si="26"/>
        <v>287.43065628839992</v>
      </c>
      <c r="W93">
        <f t="shared" ref="W93:W96" si="32">4*SQRT(36184)</f>
        <v>760.88369676317814</v>
      </c>
      <c r="X93">
        <f t="shared" si="20"/>
        <v>-7.0533276279020896E-2</v>
      </c>
      <c r="Y93">
        <f t="shared" si="21"/>
        <v>-2.6440979200349199E-2</v>
      </c>
      <c r="Z93">
        <f t="shared" si="22"/>
        <v>-4.4092297078671697E-2</v>
      </c>
    </row>
    <row r="94" spans="1:26">
      <c r="A94">
        <v>19</v>
      </c>
      <c r="B94" t="s">
        <v>48</v>
      </c>
      <c r="C94">
        <v>3</v>
      </c>
      <c r="D94">
        <v>-33.29298</v>
      </c>
      <c r="E94">
        <v>17.191299999999998</v>
      </c>
      <c r="F94" s="3">
        <v>5.2999999999999999E-2</v>
      </c>
      <c r="G94">
        <v>10.943899999999999</v>
      </c>
      <c r="H94">
        <v>1.3772070000000001</v>
      </c>
      <c r="I94" s="3" t="s">
        <v>27</v>
      </c>
      <c r="J94">
        <v>42.885869999999997</v>
      </c>
      <c r="K94">
        <v>4.5678879999999999</v>
      </c>
      <c r="L94" s="3" t="s">
        <v>27</v>
      </c>
      <c r="M94">
        <f t="shared" si="23"/>
        <v>25.518661507857949</v>
      </c>
      <c r="N94">
        <f t="shared" si="24"/>
        <v>295.54079568999992</v>
      </c>
      <c r="O94">
        <f t="shared" si="25"/>
        <v>1.8966991208490003</v>
      </c>
      <c r="P94">
        <f t="shared" si="26"/>
        <v>20.865600780544</v>
      </c>
      <c r="W94">
        <f t="shared" si="32"/>
        <v>760.88369676317814</v>
      </c>
      <c r="X94">
        <f t="shared" si="20"/>
        <v>5.6363239457538336E-2</v>
      </c>
      <c r="Y94">
        <f t="shared" si="21"/>
        <v>1.438314429203264E-2</v>
      </c>
      <c r="Z94">
        <f t="shared" si="22"/>
        <v>-4.3755675330709974E-2</v>
      </c>
    </row>
    <row r="95" spans="1:26">
      <c r="A95">
        <v>19</v>
      </c>
      <c r="B95" t="s">
        <v>48</v>
      </c>
      <c r="C95">
        <v>4</v>
      </c>
      <c r="D95">
        <v>-34.325719999999997</v>
      </c>
      <c r="E95">
        <v>17.190919999999998</v>
      </c>
      <c r="F95" s="3">
        <v>4.5999999999999999E-2</v>
      </c>
      <c r="G95">
        <v>10.739140000000001</v>
      </c>
      <c r="H95">
        <v>1.3724190000000001</v>
      </c>
      <c r="I95" s="3" t="s">
        <v>27</v>
      </c>
      <c r="J95">
        <v>41.278370000000002</v>
      </c>
      <c r="K95">
        <v>4.5759239999999997</v>
      </c>
      <c r="L95" s="3" t="s">
        <v>27</v>
      </c>
      <c r="M95">
        <f t="shared" si="23"/>
        <v>26.016385821436263</v>
      </c>
      <c r="N95">
        <f t="shared" si="24"/>
        <v>295.52773044639997</v>
      </c>
      <c r="O95">
        <f t="shared" si="25"/>
        <v>1.8835339115610001</v>
      </c>
      <c r="P95">
        <f t="shared" si="26"/>
        <v>20.939080453775997</v>
      </c>
      <c r="W95">
        <f t="shared" si="32"/>
        <v>760.88369676317814</v>
      </c>
      <c r="X95">
        <f t="shared" si="20"/>
        <v>5.4250564410302675E-2</v>
      </c>
      <c r="Y95">
        <f t="shared" si="21"/>
        <v>1.4114036147291132E-2</v>
      </c>
      <c r="Z95">
        <f t="shared" si="22"/>
        <v>-4.5112965550481145E-2</v>
      </c>
    </row>
    <row r="96" spans="1:26">
      <c r="A96">
        <v>19</v>
      </c>
      <c r="B96" t="s">
        <v>48</v>
      </c>
      <c r="C96">
        <v>5</v>
      </c>
      <c r="D96">
        <v>-33.547060000000002</v>
      </c>
      <c r="E96">
        <v>17.190439999999999</v>
      </c>
      <c r="F96" s="3">
        <v>5.0999999999999997E-2</v>
      </c>
      <c r="G96">
        <v>-20.037330000000001</v>
      </c>
      <c r="H96">
        <v>3.789507</v>
      </c>
      <c r="I96" s="3" t="s">
        <v>27</v>
      </c>
      <c r="J96">
        <v>-53.584400000000002</v>
      </c>
      <c r="K96">
        <v>16.953720000000001</v>
      </c>
      <c r="L96" s="3">
        <v>2E-3</v>
      </c>
      <c r="M96">
        <f t="shared" si="23"/>
        <v>37.393961675412996</v>
      </c>
      <c r="N96">
        <f t="shared" si="24"/>
        <v>295.51122739359994</v>
      </c>
      <c r="O96">
        <f t="shared" si="25"/>
        <v>14.360363303049001</v>
      </c>
      <c r="P96">
        <f t="shared" si="26"/>
        <v>287.42862183840003</v>
      </c>
      <c r="W96">
        <f t="shared" si="32"/>
        <v>760.88369676317814</v>
      </c>
      <c r="X96">
        <f t="shared" si="20"/>
        <v>-7.0423903453247366E-2</v>
      </c>
      <c r="Y96">
        <f t="shared" si="21"/>
        <v>-2.6334287467637166E-2</v>
      </c>
      <c r="Z96">
        <f t="shared" si="22"/>
        <v>-4.408960284299715E-2</v>
      </c>
    </row>
    <row r="97" spans="1:26">
      <c r="A97">
        <v>20</v>
      </c>
      <c r="B97" t="s">
        <v>49</v>
      </c>
      <c r="C97">
        <v>1</v>
      </c>
      <c r="D97">
        <v>-49.312899999999999</v>
      </c>
      <c r="E97">
        <v>16.230250000000002</v>
      </c>
      <c r="F97" s="3">
        <v>2E-3</v>
      </c>
      <c r="G97">
        <v>-18.21454</v>
      </c>
      <c r="H97">
        <v>3.5986699999999998</v>
      </c>
      <c r="I97" s="3" t="s">
        <v>27</v>
      </c>
      <c r="J97">
        <v>-67.527439999999999</v>
      </c>
      <c r="K97">
        <v>16.002410000000001</v>
      </c>
      <c r="L97" s="3" t="s">
        <v>27</v>
      </c>
      <c r="M97">
        <f t="shared" si="23"/>
        <v>26.973538460809412</v>
      </c>
      <c r="N97">
        <f t="shared" si="24"/>
        <v>263.42101506250003</v>
      </c>
      <c r="O97">
        <f t="shared" si="25"/>
        <v>12.950425768899999</v>
      </c>
      <c r="P97">
        <f t="shared" si="26"/>
        <v>256.07712580810005</v>
      </c>
      <c r="W97">
        <f>3.9*SQRT(36184)</f>
        <v>741.86160434409862</v>
      </c>
      <c r="X97">
        <f t="shared" si="20"/>
        <v>-9.1024309122592975E-2</v>
      </c>
      <c r="Y97">
        <f t="shared" si="21"/>
        <v>-2.455247702986867E-2</v>
      </c>
      <c r="Z97">
        <f t="shared" si="22"/>
        <v>-6.6471832092724309E-2</v>
      </c>
    </row>
    <row r="98" spans="1:26">
      <c r="A98">
        <v>20</v>
      </c>
      <c r="B98" t="s">
        <v>49</v>
      </c>
      <c r="C98">
        <v>2</v>
      </c>
      <c r="D98">
        <v>-50.792140000000003</v>
      </c>
      <c r="E98">
        <v>16.227969999999999</v>
      </c>
      <c r="F98" s="3">
        <v>2E-3</v>
      </c>
      <c r="G98">
        <v>-16.739850000000001</v>
      </c>
      <c r="H98">
        <v>3.5667659999999999</v>
      </c>
      <c r="I98" s="3" t="s">
        <v>27</v>
      </c>
      <c r="J98">
        <v>-67.531980000000004</v>
      </c>
      <c r="K98">
        <v>16.002469999999999</v>
      </c>
      <c r="L98" s="3" t="s">
        <v>27</v>
      </c>
      <c r="M98">
        <f t="shared" si="23"/>
        <v>24.788033758228323</v>
      </c>
      <c r="N98">
        <f t="shared" si="24"/>
        <v>263.34701032089998</v>
      </c>
      <c r="O98">
        <f t="shared" si="25"/>
        <v>12.721819698755999</v>
      </c>
      <c r="P98">
        <f t="shared" si="26"/>
        <v>256.07904610089997</v>
      </c>
      <c r="W98">
        <f t="shared" ref="W98:W101" si="33">3.9*SQRT(36184)</f>
        <v>741.86160434409862</v>
      </c>
      <c r="X98">
        <f t="shared" si="20"/>
        <v>-9.1030428862411597E-2</v>
      </c>
      <c r="Y98">
        <f t="shared" si="21"/>
        <v>-2.2564653436674603E-2</v>
      </c>
      <c r="Z98">
        <f t="shared" si="22"/>
        <v>-6.8465788905340108E-2</v>
      </c>
    </row>
    <row r="99" spans="1:26">
      <c r="A99">
        <v>20</v>
      </c>
      <c r="B99" t="s">
        <v>49</v>
      </c>
      <c r="C99">
        <v>3</v>
      </c>
      <c r="D99">
        <v>-50.393070000000002</v>
      </c>
      <c r="E99">
        <v>16.227910000000001</v>
      </c>
      <c r="F99" s="3">
        <v>2E-3</v>
      </c>
      <c r="G99">
        <v>-17.148389999999999</v>
      </c>
      <c r="H99">
        <v>3.5931009999999999</v>
      </c>
      <c r="I99" s="3" t="s">
        <v>27</v>
      </c>
      <c r="J99">
        <v>-67.541460000000001</v>
      </c>
      <c r="K99">
        <v>16.002459999999999</v>
      </c>
      <c r="L99" s="3" t="s">
        <v>27</v>
      </c>
      <c r="M99">
        <f t="shared" si="23"/>
        <v>25.38942747165963</v>
      </c>
      <c r="N99">
        <f t="shared" si="24"/>
        <v>263.34506296810002</v>
      </c>
      <c r="O99">
        <f t="shared" si="25"/>
        <v>12.910374796200999</v>
      </c>
      <c r="P99">
        <f t="shared" si="26"/>
        <v>256.07872605159997</v>
      </c>
      <c r="W99">
        <f t="shared" si="33"/>
        <v>741.86160434409862</v>
      </c>
      <c r="X99">
        <f t="shared" si="20"/>
        <v>-9.1043207526173786E-2</v>
      </c>
      <c r="Y99">
        <f t="shared" si="21"/>
        <v>-2.3115349142730453E-2</v>
      </c>
      <c r="Z99">
        <f t="shared" si="22"/>
        <v>-6.792785838344334E-2</v>
      </c>
    </row>
    <row r="100" spans="1:26">
      <c r="A100">
        <v>20</v>
      </c>
      <c r="B100" t="s">
        <v>49</v>
      </c>
      <c r="C100">
        <v>4</v>
      </c>
      <c r="D100">
        <v>-51.17801</v>
      </c>
      <c r="E100">
        <v>16.22634</v>
      </c>
      <c r="F100" s="3">
        <v>2E-3</v>
      </c>
      <c r="G100">
        <v>-16.332159999999998</v>
      </c>
      <c r="H100">
        <v>3.5491009999999998</v>
      </c>
      <c r="I100" s="3" t="s">
        <v>27</v>
      </c>
      <c r="J100">
        <v>-67.510159999999999</v>
      </c>
      <c r="K100">
        <v>16.002459999999999</v>
      </c>
      <c r="L100" s="3" t="s">
        <v>27</v>
      </c>
      <c r="M100">
        <f t="shared" si="23"/>
        <v>24.192151225830305</v>
      </c>
      <c r="N100">
        <f t="shared" si="24"/>
        <v>263.29410979560004</v>
      </c>
      <c r="O100">
        <f t="shared" si="25"/>
        <v>12.596117908200998</v>
      </c>
      <c r="P100">
        <f t="shared" si="26"/>
        <v>256.07872605159997</v>
      </c>
      <c r="W100">
        <f t="shared" si="33"/>
        <v>741.86160434409862</v>
      </c>
      <c r="X100">
        <f t="shared" si="20"/>
        <v>-9.1001016368393528E-2</v>
      </c>
      <c r="Y100">
        <f t="shared" si="21"/>
        <v>-2.2015103496884347E-2</v>
      </c>
      <c r="Z100">
        <f t="shared" si="22"/>
        <v>-6.8985926351112295E-2</v>
      </c>
    </row>
    <row r="101" spans="1:26">
      <c r="A101">
        <v>20</v>
      </c>
      <c r="B101" t="s">
        <v>49</v>
      </c>
      <c r="C101">
        <v>5</v>
      </c>
      <c r="D101">
        <v>-50.873510000000003</v>
      </c>
      <c r="E101">
        <v>16.22784</v>
      </c>
      <c r="F101" s="3">
        <v>2E-3</v>
      </c>
      <c r="G101">
        <v>-16.597519999999999</v>
      </c>
      <c r="H101">
        <v>3.5685769999999999</v>
      </c>
      <c r="I101" s="3" t="s">
        <v>27</v>
      </c>
      <c r="J101">
        <v>-67.471029999999999</v>
      </c>
      <c r="K101">
        <v>16.00243</v>
      </c>
      <c r="L101" s="3" t="s">
        <v>27</v>
      </c>
      <c r="M101">
        <f t="shared" si="23"/>
        <v>24.599476249288028</v>
      </c>
      <c r="N101">
        <f t="shared" si="24"/>
        <v>263.34279106560001</v>
      </c>
      <c r="O101">
        <f t="shared" si="25"/>
        <v>12.734741804929</v>
      </c>
      <c r="P101">
        <f t="shared" si="26"/>
        <v>256.07776590489999</v>
      </c>
      <c r="W101">
        <f t="shared" si="33"/>
        <v>741.86160434409862</v>
      </c>
      <c r="X101">
        <f t="shared" si="20"/>
        <v>-9.0948270681366628E-2</v>
      </c>
      <c r="Y101">
        <f t="shared" si="21"/>
        <v>-2.2372798245400973E-2</v>
      </c>
      <c r="Z101">
        <f t="shared" si="22"/>
        <v>-6.8575472435965665E-2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BEBCC-5671-45C7-A0F9-65DBC600EB1D}">
  <dimension ref="A1:Z101"/>
  <sheetViews>
    <sheetView topLeftCell="T1" zoomScale="98" zoomScaleNormal="98" workbookViewId="0">
      <selection activeCell="V10" sqref="V10"/>
    </sheetView>
  </sheetViews>
  <sheetFormatPr defaultRowHeight="14.5"/>
  <cols>
    <col min="2" max="2" width="22.90625" customWidth="1"/>
    <col min="3" max="3" width="19.54296875" customWidth="1"/>
    <col min="4" max="4" width="20.26953125" customWidth="1"/>
    <col min="5" max="5" width="18" customWidth="1"/>
    <col min="6" max="6" width="14" style="3" customWidth="1"/>
    <col min="7" max="7" width="13.90625" customWidth="1"/>
    <col min="8" max="8" width="17.1796875" customWidth="1"/>
    <col min="9" max="9" width="14.36328125" style="3" customWidth="1"/>
    <col min="10" max="10" width="16.08984375" customWidth="1"/>
    <col min="11" max="11" width="13.36328125" customWidth="1"/>
    <col min="12" max="12" width="13.81640625" style="3" customWidth="1"/>
    <col min="13" max="13" width="23.90625" customWidth="1"/>
    <col min="14" max="14" width="23.1796875" customWidth="1"/>
    <col min="15" max="15" width="24.6328125" customWidth="1"/>
    <col min="16" max="16" width="27.7265625" customWidth="1"/>
    <col min="17" max="17" width="15.08984375" customWidth="1"/>
    <col min="18" max="18" width="14.08984375" customWidth="1"/>
    <col min="19" max="19" width="15.26953125" customWidth="1"/>
    <col min="20" max="20" width="19.36328125" customWidth="1"/>
    <col min="21" max="21" width="15.453125" customWidth="1"/>
    <col min="22" max="22" width="19.81640625" customWidth="1"/>
    <col min="24" max="24" width="26.90625" customWidth="1"/>
    <col min="25" max="25" width="27.26953125" customWidth="1"/>
    <col min="26" max="26" width="26" customWidth="1"/>
  </cols>
  <sheetData>
    <row r="1" spans="1:26">
      <c r="A1" s="1" t="s">
        <v>1</v>
      </c>
      <c r="B1" s="1" t="s">
        <v>26</v>
      </c>
      <c r="C1" s="1" t="s">
        <v>0</v>
      </c>
      <c r="D1" s="1" t="s">
        <v>11</v>
      </c>
      <c r="E1" s="1" t="s">
        <v>12</v>
      </c>
      <c r="F1" s="2" t="s">
        <v>13</v>
      </c>
      <c r="G1" s="1" t="s">
        <v>14</v>
      </c>
      <c r="H1" s="1" t="s">
        <v>15</v>
      </c>
      <c r="I1" s="2" t="s">
        <v>16</v>
      </c>
      <c r="J1" s="1" t="s">
        <v>17</v>
      </c>
      <c r="K1" s="1" t="s">
        <v>18</v>
      </c>
      <c r="L1" s="2" t="s">
        <v>19</v>
      </c>
      <c r="M1" s="1" t="s">
        <v>57</v>
      </c>
      <c r="N1" s="1" t="s">
        <v>36</v>
      </c>
      <c r="O1" s="1" t="s">
        <v>37</v>
      </c>
      <c r="P1" s="1" t="s">
        <v>38</v>
      </c>
      <c r="Q1" s="1" t="s">
        <v>50</v>
      </c>
      <c r="R1" s="1" t="s">
        <v>51</v>
      </c>
      <c r="S1" s="1" t="s">
        <v>52</v>
      </c>
      <c r="T1" s="7" t="s">
        <v>61</v>
      </c>
      <c r="U1" s="7" t="s">
        <v>62</v>
      </c>
      <c r="V1" s="7" t="s">
        <v>63</v>
      </c>
      <c r="W1" s="7" t="s">
        <v>64</v>
      </c>
      <c r="X1" s="7" t="s">
        <v>68</v>
      </c>
      <c r="Y1" s="7" t="s">
        <v>69</v>
      </c>
      <c r="Z1" s="7" t="s">
        <v>70</v>
      </c>
    </row>
    <row r="2" spans="1:26">
      <c r="A2">
        <v>1</v>
      </c>
      <c r="B2" t="s">
        <v>20</v>
      </c>
      <c r="C2">
        <v>1</v>
      </c>
      <c r="D2">
        <v>12546.78</v>
      </c>
      <c r="E2">
        <v>755.48680000000002</v>
      </c>
      <c r="F2" s="3" t="s">
        <v>27</v>
      </c>
      <c r="G2">
        <v>1532.9639999999999</v>
      </c>
      <c r="H2">
        <v>219.57740000000001</v>
      </c>
      <c r="I2" s="3" t="s">
        <v>27</v>
      </c>
      <c r="J2">
        <v>14079.74</v>
      </c>
      <c r="K2">
        <v>727.09190000000001</v>
      </c>
      <c r="L2" s="3" t="s">
        <v>27</v>
      </c>
      <c r="M2">
        <f>G2*100/J2</f>
        <v>10.88772946091334</v>
      </c>
      <c r="N2">
        <f>E2*E2</f>
        <v>570760.30497424002</v>
      </c>
      <c r="O2">
        <f>H2*H2</f>
        <v>48214.234590760003</v>
      </c>
      <c r="P2">
        <f>K2*K2</f>
        <v>528662.63104561006</v>
      </c>
      <c r="W2">
        <f>585*SQRT(36184)</f>
        <v>111279.2406516148</v>
      </c>
      <c r="X2">
        <f>J2/W2</f>
        <v>0.12652620486582808</v>
      </c>
      <c r="Y2">
        <f>G2/W2</f>
        <v>1.3775830882952334E-2</v>
      </c>
      <c r="Z2">
        <f>D2/W2</f>
        <v>0.11275040992848409</v>
      </c>
    </row>
    <row r="3" spans="1:26">
      <c r="A3">
        <v>1</v>
      </c>
      <c r="B3" t="s">
        <v>20</v>
      </c>
      <c r="C3">
        <v>2</v>
      </c>
      <c r="D3">
        <v>12393.79</v>
      </c>
      <c r="E3">
        <v>754.92830000000004</v>
      </c>
      <c r="F3" s="3" t="s">
        <v>27</v>
      </c>
      <c r="G3">
        <v>1565.04</v>
      </c>
      <c r="H3">
        <v>217.5752</v>
      </c>
      <c r="I3" s="3" t="s">
        <v>27</v>
      </c>
      <c r="J3">
        <v>13958.83</v>
      </c>
      <c r="K3">
        <v>727.14369999999997</v>
      </c>
      <c r="L3" s="3" t="s">
        <v>27</v>
      </c>
      <c r="M3">
        <f t="shared" ref="M3:M67" si="0">G3*100/J3</f>
        <v>11.211827925406356</v>
      </c>
      <c r="N3">
        <f t="shared" ref="N3:N67" si="1">E3*E3</f>
        <v>569916.73814089003</v>
      </c>
      <c r="O3">
        <f t="shared" ref="O3:O66" si="2">H3*H3</f>
        <v>47338.967655039996</v>
      </c>
      <c r="P3">
        <f t="shared" ref="P3:P67" si="3">K3*K3</f>
        <v>528737.96044969</v>
      </c>
      <c r="W3">
        <f t="shared" ref="W3:W6" si="4">585*SQRT(36184)</f>
        <v>111279.2406516148</v>
      </c>
      <c r="X3">
        <f t="shared" ref="X3:X66" si="5">J3/W3</f>
        <v>0.12543965898995771</v>
      </c>
      <c r="Y3">
        <f t="shared" ref="Y3:Y66" si="6">G3/W3</f>
        <v>1.4064078716170582E-2</v>
      </c>
      <c r="Z3">
        <f t="shared" ref="Z3:Z66" si="7">D3/W3</f>
        <v>0.11137558027378713</v>
      </c>
    </row>
    <row r="4" spans="1:26">
      <c r="A4">
        <v>1</v>
      </c>
      <c r="B4" t="s">
        <v>20</v>
      </c>
      <c r="C4">
        <v>3</v>
      </c>
      <c r="D4">
        <v>12493.89</v>
      </c>
      <c r="E4">
        <v>752.32579999999996</v>
      </c>
      <c r="F4" s="3" t="s">
        <v>27</v>
      </c>
      <c r="G4">
        <v>1511.98</v>
      </c>
      <c r="H4">
        <v>216.56540000000001</v>
      </c>
      <c r="I4" s="3" t="s">
        <v>27</v>
      </c>
      <c r="J4">
        <v>14005.87</v>
      </c>
      <c r="K4">
        <v>724.66560000000004</v>
      </c>
      <c r="L4" s="3" t="s">
        <v>27</v>
      </c>
      <c r="M4">
        <f t="shared" si="0"/>
        <v>10.795330814865482</v>
      </c>
      <c r="N4">
        <f t="shared" si="1"/>
        <v>565994.10934563994</v>
      </c>
      <c r="O4">
        <f t="shared" si="2"/>
        <v>46900.572477160007</v>
      </c>
      <c r="P4">
        <f t="shared" si="3"/>
        <v>525140.23182336008</v>
      </c>
      <c r="W4">
        <f t="shared" si="4"/>
        <v>111279.2406516148</v>
      </c>
      <c r="X4">
        <f t="shared" si="5"/>
        <v>0.12586237934394781</v>
      </c>
      <c r="Y4">
        <f t="shared" si="6"/>
        <v>1.3587260221640083E-2</v>
      </c>
      <c r="Z4">
        <f t="shared" si="7"/>
        <v>0.11227511912230771</v>
      </c>
    </row>
    <row r="5" spans="1:26">
      <c r="A5">
        <v>1</v>
      </c>
      <c r="B5" t="s">
        <v>20</v>
      </c>
      <c r="C5">
        <v>4</v>
      </c>
      <c r="D5">
        <v>12471</v>
      </c>
      <c r="E5">
        <v>753.42399999999998</v>
      </c>
      <c r="F5" s="3" t="s">
        <v>27</v>
      </c>
      <c r="G5">
        <v>1515.6590000000001</v>
      </c>
      <c r="H5">
        <v>216.36279999999999</v>
      </c>
      <c r="I5" s="3" t="s">
        <v>27</v>
      </c>
      <c r="J5">
        <v>13986.66</v>
      </c>
      <c r="K5">
        <v>725.89760000000001</v>
      </c>
      <c r="L5" s="3" t="s">
        <v>27</v>
      </c>
      <c r="M5">
        <f t="shared" si="0"/>
        <v>10.836461313851915</v>
      </c>
      <c r="N5">
        <f t="shared" si="1"/>
        <v>567647.72377599997</v>
      </c>
      <c r="O5">
        <f t="shared" si="2"/>
        <v>46812.861223839995</v>
      </c>
      <c r="P5">
        <f t="shared" si="3"/>
        <v>526927.32568576001</v>
      </c>
      <c r="W5">
        <f t="shared" si="4"/>
        <v>111279.2406516148</v>
      </c>
      <c r="X5">
        <f t="shared" si="5"/>
        <v>0.12568975055993101</v>
      </c>
      <c r="Y5">
        <f t="shared" si="6"/>
        <v>1.3620321194903895E-2</v>
      </c>
      <c r="Z5">
        <f t="shared" si="7"/>
        <v>0.11206942037862504</v>
      </c>
    </row>
    <row r="6" spans="1:26">
      <c r="A6">
        <v>1</v>
      </c>
      <c r="B6" t="s">
        <v>20</v>
      </c>
      <c r="C6">
        <v>5</v>
      </c>
      <c r="D6">
        <v>12419.27</v>
      </c>
      <c r="E6">
        <v>752.85720000000003</v>
      </c>
      <c r="F6" s="3" t="s">
        <v>27</v>
      </c>
      <c r="G6">
        <v>1506.3869999999999</v>
      </c>
      <c r="H6">
        <v>216.0736</v>
      </c>
      <c r="I6" s="3" t="s">
        <v>27</v>
      </c>
      <c r="J6">
        <v>13925.66</v>
      </c>
      <c r="K6">
        <v>725.35720000000003</v>
      </c>
      <c r="L6" s="3" t="s">
        <v>27</v>
      </c>
      <c r="M6">
        <f t="shared" si="0"/>
        <v>10.817347256790701</v>
      </c>
      <c r="N6">
        <f t="shared" si="1"/>
        <v>566793.96359184</v>
      </c>
      <c r="O6">
        <f t="shared" si="2"/>
        <v>46687.800616959998</v>
      </c>
      <c r="P6">
        <f t="shared" si="3"/>
        <v>526143.06759184005</v>
      </c>
      <c r="W6">
        <f t="shared" si="4"/>
        <v>111279.2406516148</v>
      </c>
      <c r="X6">
        <f t="shared" si="5"/>
        <v>0.12514158003286052</v>
      </c>
      <c r="Y6">
        <f t="shared" si="6"/>
        <v>1.3536999274789177E-2</v>
      </c>
      <c r="Z6">
        <f t="shared" si="7"/>
        <v>0.11160455379886509</v>
      </c>
    </row>
    <row r="7" spans="1:26">
      <c r="A7">
        <v>2</v>
      </c>
      <c r="B7" t="s">
        <v>21</v>
      </c>
      <c r="C7">
        <v>1</v>
      </c>
      <c r="D7">
        <v>6407.4740000000002</v>
      </c>
      <c r="E7">
        <v>382.8451</v>
      </c>
      <c r="F7" s="3" t="s">
        <v>27</v>
      </c>
      <c r="G7">
        <v>1151.982</v>
      </c>
      <c r="H7">
        <v>113.26990000000001</v>
      </c>
      <c r="I7" s="3" t="s">
        <v>27</v>
      </c>
      <c r="J7">
        <v>7559.4560000000001</v>
      </c>
      <c r="K7">
        <v>369.06439999999998</v>
      </c>
      <c r="L7" s="3" t="s">
        <v>27</v>
      </c>
      <c r="M7">
        <f t="shared" si="0"/>
        <v>15.238953702488644</v>
      </c>
      <c r="N7">
        <f t="shared" si="1"/>
        <v>146570.37059400999</v>
      </c>
      <c r="O7">
        <f t="shared" si="2"/>
        <v>12830.070246010002</v>
      </c>
      <c r="P7">
        <f t="shared" si="3"/>
        <v>136208.53134736</v>
      </c>
      <c r="W7">
        <f>293*SQRT(36184)</f>
        <v>55734.730787902801</v>
      </c>
      <c r="X7">
        <f t="shared" si="5"/>
        <v>0.13563277140006885</v>
      </c>
      <c r="Y7">
        <f t="shared" si="6"/>
        <v>2.0669015239058751E-2</v>
      </c>
      <c r="Z7">
        <f t="shared" si="7"/>
        <v>0.11496375616101011</v>
      </c>
    </row>
    <row r="8" spans="1:26">
      <c r="A8">
        <v>2</v>
      </c>
      <c r="B8" t="s">
        <v>21</v>
      </c>
      <c r="C8">
        <v>2</v>
      </c>
      <c r="D8">
        <v>6321.518</v>
      </c>
      <c r="E8">
        <v>382.56599999999997</v>
      </c>
      <c r="F8" s="3" t="s">
        <v>27</v>
      </c>
      <c r="G8">
        <v>1161.076</v>
      </c>
      <c r="H8">
        <v>112.2983</v>
      </c>
      <c r="I8" s="3" t="s">
        <v>27</v>
      </c>
      <c r="J8">
        <v>7482.5940000000001</v>
      </c>
      <c r="K8">
        <v>369.10149999999999</v>
      </c>
      <c r="L8" s="3" t="s">
        <v>27</v>
      </c>
      <c r="M8">
        <f t="shared" si="0"/>
        <v>15.517025245523143</v>
      </c>
      <c r="N8">
        <f t="shared" si="1"/>
        <v>146356.74435599998</v>
      </c>
      <c r="O8">
        <f t="shared" si="2"/>
        <v>12610.90818289</v>
      </c>
      <c r="P8">
        <f t="shared" si="3"/>
        <v>136235.91730224999</v>
      </c>
      <c r="W8">
        <f t="shared" ref="W8:W11" si="8">293*SQRT(36184)</f>
        <v>55734.730787902801</v>
      </c>
      <c r="X8">
        <f t="shared" si="5"/>
        <v>0.13425370310793883</v>
      </c>
      <c r="Y8">
        <f t="shared" si="6"/>
        <v>2.0832181004308555E-2</v>
      </c>
      <c r="Z8">
        <f t="shared" si="7"/>
        <v>0.11342152210363027</v>
      </c>
    </row>
    <row r="9" spans="1:26">
      <c r="A9">
        <v>2</v>
      </c>
      <c r="B9" t="s">
        <v>21</v>
      </c>
      <c r="C9">
        <v>3</v>
      </c>
      <c r="D9">
        <v>6362.4740000000002</v>
      </c>
      <c r="E9">
        <v>381.26479999999998</v>
      </c>
      <c r="F9" s="3" t="s">
        <v>27</v>
      </c>
      <c r="G9">
        <v>1136.3489999999999</v>
      </c>
      <c r="H9">
        <v>111.7368</v>
      </c>
      <c r="I9" s="3" t="s">
        <v>27</v>
      </c>
      <c r="J9">
        <v>7498.8230000000003</v>
      </c>
      <c r="K9">
        <v>367.84530000000001</v>
      </c>
      <c r="L9" s="3" t="s">
        <v>27</v>
      </c>
      <c r="M9">
        <f t="shared" si="0"/>
        <v>15.153698120358353</v>
      </c>
      <c r="N9">
        <f t="shared" si="1"/>
        <v>145362.84771903997</v>
      </c>
      <c r="O9">
        <f t="shared" si="2"/>
        <v>12485.112474240001</v>
      </c>
      <c r="P9">
        <f t="shared" si="3"/>
        <v>135310.16473208999</v>
      </c>
      <c r="W9">
        <f t="shared" si="8"/>
        <v>55734.730787902801</v>
      </c>
      <c r="X9">
        <f t="shared" si="5"/>
        <v>0.13454488599822242</v>
      </c>
      <c r="Y9">
        <f t="shared" si="6"/>
        <v>2.0388525860550923E-2</v>
      </c>
      <c r="Z9">
        <f t="shared" si="7"/>
        <v>0.11415636013767151</v>
      </c>
    </row>
    <row r="10" spans="1:26">
      <c r="A10">
        <v>2</v>
      </c>
      <c r="B10" t="s">
        <v>21</v>
      </c>
      <c r="C10">
        <v>4</v>
      </c>
      <c r="D10">
        <v>6350.88</v>
      </c>
      <c r="E10">
        <v>381.82569999999998</v>
      </c>
      <c r="F10" s="3" t="s">
        <v>27</v>
      </c>
      <c r="G10">
        <v>1138.5060000000001</v>
      </c>
      <c r="H10">
        <v>111.6313</v>
      </c>
      <c r="I10" s="3" t="s">
        <v>27</v>
      </c>
      <c r="J10">
        <v>7489.3860000000004</v>
      </c>
      <c r="K10">
        <v>368.47109999999998</v>
      </c>
      <c r="L10" s="3" t="s">
        <v>27</v>
      </c>
      <c r="M10">
        <f t="shared" si="0"/>
        <v>15.201593294830845</v>
      </c>
      <c r="N10">
        <f t="shared" si="1"/>
        <v>145790.86518048999</v>
      </c>
      <c r="O10">
        <f t="shared" si="2"/>
        <v>12461.547139689999</v>
      </c>
      <c r="P10">
        <f t="shared" si="3"/>
        <v>135770.95153520998</v>
      </c>
      <c r="W10">
        <f t="shared" si="8"/>
        <v>55734.730787902801</v>
      </c>
      <c r="X10">
        <f t="shared" si="5"/>
        <v>0.13437556608106141</v>
      </c>
      <c r="Y10">
        <f t="shared" si="6"/>
        <v>2.0427227043269623E-2</v>
      </c>
      <c r="Z10">
        <f t="shared" si="7"/>
        <v>0.11394833903779178</v>
      </c>
    </row>
    <row r="11" spans="1:26">
      <c r="A11">
        <v>2</v>
      </c>
      <c r="B11" t="s">
        <v>21</v>
      </c>
      <c r="C11">
        <v>5</v>
      </c>
      <c r="D11">
        <v>6299.4179999999997</v>
      </c>
      <c r="E11">
        <v>381.55450000000002</v>
      </c>
      <c r="F11" s="3" t="s">
        <v>27</v>
      </c>
      <c r="G11">
        <v>1133.9780000000001</v>
      </c>
      <c r="H11">
        <v>111.4846</v>
      </c>
      <c r="I11" s="3" t="s">
        <v>27</v>
      </c>
      <c r="J11">
        <v>7433.3959999999997</v>
      </c>
      <c r="K11">
        <v>368.21089999999998</v>
      </c>
      <c r="L11" s="3" t="s">
        <v>27</v>
      </c>
      <c r="M11">
        <f t="shared" si="0"/>
        <v>15.255180808341168</v>
      </c>
      <c r="N11">
        <f t="shared" si="1"/>
        <v>145583.83647025001</v>
      </c>
      <c r="O11">
        <f t="shared" si="2"/>
        <v>12428.816037160001</v>
      </c>
      <c r="P11">
        <f t="shared" si="3"/>
        <v>135579.26687880998</v>
      </c>
      <c r="W11">
        <f t="shared" si="8"/>
        <v>55734.730787902801</v>
      </c>
      <c r="X11">
        <f t="shared" si="5"/>
        <v>0.13337098600668965</v>
      </c>
      <c r="Y11">
        <f t="shared" si="6"/>
        <v>2.0345985061187906E-2</v>
      </c>
      <c r="Z11">
        <f t="shared" si="7"/>
        <v>0.11302500094550175</v>
      </c>
    </row>
    <row r="12" spans="1:26">
      <c r="A12">
        <v>3</v>
      </c>
      <c r="B12" t="s">
        <v>22</v>
      </c>
      <c r="C12">
        <v>1</v>
      </c>
      <c r="D12">
        <v>6139.3029999999999</v>
      </c>
      <c r="E12">
        <v>425.01650000000001</v>
      </c>
      <c r="F12" s="3" t="s">
        <v>27</v>
      </c>
      <c r="G12">
        <v>380.99079999999998</v>
      </c>
      <c r="H12">
        <v>122.55719999999999</v>
      </c>
      <c r="I12" s="3" t="s">
        <v>28</v>
      </c>
      <c r="J12">
        <v>6520.2939999999999</v>
      </c>
      <c r="K12">
        <v>408.75099999999998</v>
      </c>
      <c r="L12" s="3" t="s">
        <v>27</v>
      </c>
      <c r="M12">
        <f t="shared" si="0"/>
        <v>5.8431536982841568</v>
      </c>
      <c r="N12">
        <f t="shared" si="1"/>
        <v>180639.02527225</v>
      </c>
      <c r="O12">
        <f t="shared" si="2"/>
        <v>15020.267271839999</v>
      </c>
      <c r="P12">
        <f t="shared" si="3"/>
        <v>167077.38000099998</v>
      </c>
      <c r="W12">
        <f>323*SQRT(36184)</f>
        <v>61441.358513626634</v>
      </c>
      <c r="X12">
        <f t="shared" si="5"/>
        <v>0.10612223033046887</v>
      </c>
      <c r="Y12">
        <f t="shared" si="6"/>
        <v>6.200885026256423E-3</v>
      </c>
      <c r="Z12">
        <f t="shared" si="7"/>
        <v>9.9921342049076087E-2</v>
      </c>
    </row>
    <row r="13" spans="1:26">
      <c r="A13">
        <v>3</v>
      </c>
      <c r="B13" t="s">
        <v>22</v>
      </c>
      <c r="C13">
        <v>2</v>
      </c>
      <c r="D13">
        <v>6072.2610000000004</v>
      </c>
      <c r="E13">
        <v>424.68430000000001</v>
      </c>
      <c r="F13" s="3" t="s">
        <v>27</v>
      </c>
      <c r="G13">
        <v>403.97390000000001</v>
      </c>
      <c r="H13">
        <v>121.4157</v>
      </c>
      <c r="I13" s="3">
        <v>1E-3</v>
      </c>
      <c r="J13">
        <v>6476.2349999999997</v>
      </c>
      <c r="K13">
        <v>408.76159999999999</v>
      </c>
      <c r="L13" s="3" t="s">
        <v>27</v>
      </c>
      <c r="M13">
        <f t="shared" si="0"/>
        <v>6.2377893946096767</v>
      </c>
      <c r="N13">
        <f t="shared" si="1"/>
        <v>180356.75466649001</v>
      </c>
      <c r="O13">
        <f t="shared" si="2"/>
        <v>14741.772206490001</v>
      </c>
      <c r="P13">
        <f t="shared" si="3"/>
        <v>167086.04563456</v>
      </c>
      <c r="W13">
        <f t="shared" ref="W13:W16" si="9">323*SQRT(36184)</f>
        <v>61441.358513626634</v>
      </c>
      <c r="X13">
        <f t="shared" si="5"/>
        <v>0.10540514006642093</v>
      </c>
      <c r="Y13">
        <f t="shared" si="6"/>
        <v>6.5749506484366806E-3</v>
      </c>
      <c r="Z13">
        <f t="shared" si="7"/>
        <v>9.8830187790416094E-2</v>
      </c>
    </row>
    <row r="14" spans="1:26">
      <c r="A14">
        <v>3</v>
      </c>
      <c r="B14" t="s">
        <v>22</v>
      </c>
      <c r="C14">
        <v>3</v>
      </c>
      <c r="D14">
        <v>6131.41</v>
      </c>
      <c r="E14">
        <v>423.21339999999998</v>
      </c>
      <c r="F14" s="3" t="s">
        <v>27</v>
      </c>
      <c r="G14">
        <v>375.64120000000003</v>
      </c>
      <c r="H14">
        <v>120.8857</v>
      </c>
      <c r="I14" s="3">
        <v>2E-3</v>
      </c>
      <c r="J14">
        <v>6507.0510000000004</v>
      </c>
      <c r="K14">
        <v>407.3732</v>
      </c>
      <c r="L14" s="3" t="s">
        <v>27</v>
      </c>
      <c r="M14">
        <f t="shared" si="0"/>
        <v>5.7728331927934793</v>
      </c>
      <c r="N14">
        <f t="shared" si="1"/>
        <v>179109.58193955998</v>
      </c>
      <c r="O14">
        <f t="shared" si="2"/>
        <v>14613.352464490001</v>
      </c>
      <c r="P14">
        <f t="shared" si="3"/>
        <v>165952.92407824</v>
      </c>
      <c r="W14">
        <f t="shared" si="9"/>
        <v>61441.358513626634</v>
      </c>
      <c r="X14">
        <f t="shared" si="5"/>
        <v>0.10590669147650518</v>
      </c>
      <c r="Y14">
        <f t="shared" si="6"/>
        <v>6.1138166389450733E-3</v>
      </c>
      <c r="Z14">
        <f t="shared" si="7"/>
        <v>9.9792878092696449E-2</v>
      </c>
    </row>
    <row r="15" spans="1:26">
      <c r="A15">
        <v>3</v>
      </c>
      <c r="B15" t="s">
        <v>22</v>
      </c>
      <c r="C15">
        <v>4</v>
      </c>
      <c r="D15">
        <v>6120.1229999999996</v>
      </c>
      <c r="E15">
        <v>423.83049999999997</v>
      </c>
      <c r="F15" s="3" t="s">
        <v>27</v>
      </c>
      <c r="G15">
        <v>377.16219999999998</v>
      </c>
      <c r="H15">
        <v>120.75960000000001</v>
      </c>
      <c r="I15" s="3" t="s">
        <v>27</v>
      </c>
      <c r="J15">
        <v>6497.2860000000001</v>
      </c>
      <c r="K15">
        <v>408.06279999999998</v>
      </c>
      <c r="L15" s="3" t="s">
        <v>27</v>
      </c>
      <c r="M15">
        <f t="shared" si="0"/>
        <v>5.8049191616314877</v>
      </c>
      <c r="N15">
        <f t="shared" si="1"/>
        <v>179632.29273024999</v>
      </c>
      <c r="O15">
        <f t="shared" si="2"/>
        <v>14582.880992160002</v>
      </c>
      <c r="P15">
        <f t="shared" si="3"/>
        <v>166515.24874384</v>
      </c>
      <c r="W15">
        <f t="shared" si="9"/>
        <v>61441.358513626634</v>
      </c>
      <c r="X15">
        <f t="shared" si="5"/>
        <v>0.10574775944381201</v>
      </c>
      <c r="Y15">
        <f t="shared" si="6"/>
        <v>6.1385719509498135E-3</v>
      </c>
      <c r="Z15">
        <f t="shared" si="7"/>
        <v>9.960917447231675E-2</v>
      </c>
    </row>
    <row r="16" spans="1:26">
      <c r="A16">
        <v>3</v>
      </c>
      <c r="B16" t="s">
        <v>22</v>
      </c>
      <c r="C16">
        <v>5</v>
      </c>
      <c r="D16">
        <v>6119.8540000000003</v>
      </c>
      <c r="E16">
        <v>423.48480000000001</v>
      </c>
      <c r="F16" s="3" t="s">
        <v>27</v>
      </c>
      <c r="G16">
        <v>372.416</v>
      </c>
      <c r="H16">
        <v>120.6285</v>
      </c>
      <c r="I16" s="3">
        <v>2E-3</v>
      </c>
      <c r="J16">
        <v>6492.27</v>
      </c>
      <c r="K16">
        <v>407.74470000000002</v>
      </c>
      <c r="L16" s="3" t="s">
        <v>27</v>
      </c>
      <c r="M16">
        <f t="shared" si="0"/>
        <v>5.7362987059995962</v>
      </c>
      <c r="N16">
        <f t="shared" si="1"/>
        <v>179339.37583104</v>
      </c>
      <c r="O16">
        <f t="shared" si="2"/>
        <v>14551.235012250001</v>
      </c>
      <c r="P16">
        <f t="shared" si="3"/>
        <v>166255.74037809001</v>
      </c>
      <c r="W16">
        <f t="shared" si="9"/>
        <v>61441.358513626634</v>
      </c>
      <c r="X16">
        <f t="shared" si="5"/>
        <v>0.10566612062394627</v>
      </c>
      <c r="Y16">
        <f t="shared" si="6"/>
        <v>6.0613243100314023E-3</v>
      </c>
      <c r="Z16">
        <f t="shared" si="7"/>
        <v>9.9604796313914876E-2</v>
      </c>
    </row>
    <row r="17" spans="1:26">
      <c r="A17">
        <v>4</v>
      </c>
      <c r="B17" t="s">
        <v>23</v>
      </c>
      <c r="C17">
        <v>1</v>
      </c>
      <c r="D17">
        <v>-2.7330799999999999E-2</v>
      </c>
      <c r="E17">
        <v>7.2798999999999997E-3</v>
      </c>
      <c r="F17" s="3" t="s">
        <v>27</v>
      </c>
      <c r="G17">
        <v>-3.8837900000000002E-2</v>
      </c>
      <c r="H17">
        <v>2.3200999999999999E-3</v>
      </c>
      <c r="I17" s="3" t="s">
        <v>27</v>
      </c>
      <c r="J17">
        <v>-6.61688E-2</v>
      </c>
      <c r="K17">
        <v>7.0705999999999998E-3</v>
      </c>
      <c r="L17" s="3" t="s">
        <v>27</v>
      </c>
      <c r="M17">
        <f t="shared" si="0"/>
        <v>58.695185646407374</v>
      </c>
      <c r="N17">
        <f t="shared" si="1"/>
        <v>5.2996944009999998E-5</v>
      </c>
      <c r="O17">
        <f t="shared" si="2"/>
        <v>5.3828640099999994E-6</v>
      </c>
      <c r="P17">
        <f t="shared" si="3"/>
        <v>4.9993384359999998E-5</v>
      </c>
      <c r="W17">
        <f>0.005*SQRT(36184)</f>
        <v>0.95110462095397263</v>
      </c>
      <c r="X17">
        <f t="shared" si="5"/>
        <v>-6.9570474732455478E-2</v>
      </c>
      <c r="Y17">
        <f t="shared" si="6"/>
        <v>-4.0834519299301673E-2</v>
      </c>
      <c r="Z17">
        <f t="shared" si="7"/>
        <v>-2.873585029224943E-2</v>
      </c>
    </row>
    <row r="18" spans="1:26">
      <c r="A18">
        <v>4</v>
      </c>
      <c r="B18" t="s">
        <v>23</v>
      </c>
      <c r="C18">
        <v>2</v>
      </c>
      <c r="D18">
        <v>-3.11991E-2</v>
      </c>
      <c r="E18">
        <v>7.2728999999999997E-3</v>
      </c>
      <c r="F18" s="3" t="s">
        <v>27</v>
      </c>
      <c r="G18">
        <v>-3.7886400000000001E-2</v>
      </c>
      <c r="H18">
        <v>2.3024999999999999E-3</v>
      </c>
      <c r="I18" s="3" t="s">
        <v>27</v>
      </c>
      <c r="J18">
        <v>-6.9085499999999994E-2</v>
      </c>
      <c r="K18">
        <v>7.0696999999999999E-3</v>
      </c>
      <c r="L18" s="3" t="s">
        <v>27</v>
      </c>
      <c r="M18">
        <f t="shared" si="0"/>
        <v>54.839872332110218</v>
      </c>
      <c r="N18">
        <f t="shared" si="1"/>
        <v>5.2895074409999993E-5</v>
      </c>
      <c r="O18">
        <f t="shared" si="2"/>
        <v>5.3015062499999996E-6</v>
      </c>
      <c r="P18">
        <f t="shared" si="3"/>
        <v>4.9980658090000001E-5</v>
      </c>
      <c r="W18">
        <f t="shared" ref="W18:W21" si="10">0.005*SQRT(36184)</f>
        <v>0.95110462095397263</v>
      </c>
      <c r="X18">
        <f t="shared" si="5"/>
        <v>-7.2637119490289268E-2</v>
      </c>
      <c r="Y18">
        <f t="shared" si="6"/>
        <v>-3.9834103594196986E-2</v>
      </c>
      <c r="Z18">
        <f t="shared" si="7"/>
        <v>-3.2803015896092295E-2</v>
      </c>
    </row>
    <row r="19" spans="1:26">
      <c r="A19">
        <v>4</v>
      </c>
      <c r="B19" t="s">
        <v>23</v>
      </c>
      <c r="C19">
        <v>3</v>
      </c>
      <c r="D19">
        <v>-3.1132900000000002E-2</v>
      </c>
      <c r="E19">
        <v>7.2484999999999997E-3</v>
      </c>
      <c r="F19" s="3" t="s">
        <v>27</v>
      </c>
      <c r="G19">
        <v>-3.7862300000000002E-2</v>
      </c>
      <c r="H19">
        <v>2.2918000000000001E-3</v>
      </c>
      <c r="I19" s="3" t="s">
        <v>27</v>
      </c>
      <c r="J19">
        <v>-6.8995200000000007E-2</v>
      </c>
      <c r="K19">
        <v>7.0460999999999996E-3</v>
      </c>
      <c r="L19" s="3" t="s">
        <v>27</v>
      </c>
      <c r="M19">
        <f t="shared" si="0"/>
        <v>54.876716061407166</v>
      </c>
      <c r="N19">
        <f t="shared" si="1"/>
        <v>5.2540752249999998E-5</v>
      </c>
      <c r="O19">
        <f t="shared" si="2"/>
        <v>5.2523472400000008E-6</v>
      </c>
      <c r="P19">
        <f t="shared" si="3"/>
        <v>4.9647525209999997E-5</v>
      </c>
      <c r="W19">
        <f t="shared" si="10"/>
        <v>0.95110462095397263</v>
      </c>
      <c r="X19">
        <f t="shared" si="5"/>
        <v>-7.2542177253640885E-2</v>
      </c>
      <c r="Y19">
        <f t="shared" si="6"/>
        <v>-3.98087646362432E-2</v>
      </c>
      <c r="Z19">
        <f t="shared" si="7"/>
        <v>-3.2733412617397678E-2</v>
      </c>
    </row>
    <row r="20" spans="1:26">
      <c r="A20">
        <v>4</v>
      </c>
      <c r="B20" t="s">
        <v>23</v>
      </c>
      <c r="C20">
        <v>4</v>
      </c>
      <c r="D20">
        <v>-2.8040800000000001E-2</v>
      </c>
      <c r="E20">
        <v>7.2604999999999996E-3</v>
      </c>
      <c r="F20" s="3" t="s">
        <v>27</v>
      </c>
      <c r="G20">
        <v>-3.7963400000000001E-2</v>
      </c>
      <c r="H20">
        <v>2.2888000000000001E-3</v>
      </c>
      <c r="I20" s="3" t="s">
        <v>27</v>
      </c>
      <c r="J20">
        <v>-6.6004199999999999E-2</v>
      </c>
      <c r="K20">
        <v>7.0587000000000002E-3</v>
      </c>
      <c r="L20" s="3" t="s">
        <v>27</v>
      </c>
      <c r="M20">
        <f t="shared" si="0"/>
        <v>57.516642880301561</v>
      </c>
      <c r="N20">
        <f t="shared" si="1"/>
        <v>5.2714860249999995E-5</v>
      </c>
      <c r="O20">
        <f t="shared" si="2"/>
        <v>5.2386054400000004E-6</v>
      </c>
      <c r="P20">
        <f t="shared" si="3"/>
        <v>4.982524569E-5</v>
      </c>
      <c r="W20">
        <f t="shared" si="10"/>
        <v>0.95110462095397263</v>
      </c>
      <c r="X20">
        <f t="shared" si="5"/>
        <v>-6.9397412803858277E-2</v>
      </c>
      <c r="Y20">
        <f t="shared" si="6"/>
        <v>-3.9915062090563835E-2</v>
      </c>
      <c r="Z20">
        <f t="shared" si="7"/>
        <v>-2.9482350713294449E-2</v>
      </c>
    </row>
    <row r="21" spans="1:26">
      <c r="A21">
        <v>4</v>
      </c>
      <c r="B21" t="s">
        <v>23</v>
      </c>
      <c r="C21">
        <v>5</v>
      </c>
      <c r="D21">
        <v>-2.63894E-2</v>
      </c>
      <c r="E21">
        <v>7.2535000000000004E-3</v>
      </c>
      <c r="F21" s="3" t="s">
        <v>27</v>
      </c>
      <c r="G21">
        <v>-3.8072399999999999E-2</v>
      </c>
      <c r="H21">
        <v>2.2905E-3</v>
      </c>
      <c r="I21" s="3" t="s">
        <v>27</v>
      </c>
      <c r="J21">
        <v>-6.44618E-2</v>
      </c>
      <c r="K21">
        <v>7.0534999999999999E-3</v>
      </c>
      <c r="L21" s="3" t="s">
        <v>27</v>
      </c>
      <c r="M21">
        <f t="shared" si="0"/>
        <v>59.061956073209245</v>
      </c>
      <c r="N21">
        <f t="shared" si="1"/>
        <v>5.2613262250000008E-5</v>
      </c>
      <c r="O21">
        <f t="shared" si="2"/>
        <v>5.2463902500000003E-6</v>
      </c>
      <c r="P21">
        <f t="shared" si="3"/>
        <v>4.9751862249999995E-5</v>
      </c>
      <c r="W21">
        <f t="shared" si="10"/>
        <v>0.95110462095397263</v>
      </c>
      <c r="X21">
        <f t="shared" si="5"/>
        <v>-6.7775719494816269E-2</v>
      </c>
      <c r="Y21">
        <f t="shared" si="6"/>
        <v>-4.0029665676329901E-2</v>
      </c>
      <c r="Z21">
        <f t="shared" si="7"/>
        <v>-2.7746053818486365E-2</v>
      </c>
    </row>
    <row r="22" spans="1:26">
      <c r="A22">
        <v>5</v>
      </c>
      <c r="B22" t="s">
        <v>24</v>
      </c>
      <c r="C22">
        <v>1</v>
      </c>
      <c r="D22">
        <v>748.16790000000003</v>
      </c>
      <c r="E22">
        <v>58.400080000000003</v>
      </c>
      <c r="F22" s="3" t="s">
        <v>27</v>
      </c>
      <c r="G22">
        <v>121.34910000000001</v>
      </c>
      <c r="H22">
        <v>17.077729999999999</v>
      </c>
      <c r="I22" s="3" t="s">
        <v>27</v>
      </c>
      <c r="J22">
        <v>869.51700000000005</v>
      </c>
      <c r="K22">
        <v>56.236660000000001</v>
      </c>
      <c r="L22" s="3" t="s">
        <v>27</v>
      </c>
      <c r="M22">
        <f t="shared" si="0"/>
        <v>13.955920355783727</v>
      </c>
      <c r="N22">
        <f t="shared" si="1"/>
        <v>3410.5693440064001</v>
      </c>
      <c r="O22">
        <f t="shared" si="2"/>
        <v>291.64886195289995</v>
      </c>
      <c r="P22">
        <f t="shared" si="3"/>
        <v>3162.5619279555999</v>
      </c>
      <c r="W22">
        <f>42*SQRT(36184)</f>
        <v>7989.2788160133705</v>
      </c>
      <c r="X22">
        <f t="shared" si="5"/>
        <v>0.10883548065154232</v>
      </c>
      <c r="Y22">
        <f t="shared" si="6"/>
        <v>1.5188992998563654E-2</v>
      </c>
      <c r="Z22">
        <f t="shared" si="7"/>
        <v>9.3646487652978658E-2</v>
      </c>
    </row>
    <row r="23" spans="1:26">
      <c r="A23">
        <v>5</v>
      </c>
      <c r="B23" t="s">
        <v>24</v>
      </c>
      <c r="C23">
        <v>2</v>
      </c>
      <c r="D23">
        <v>732.30399999999997</v>
      </c>
      <c r="E23">
        <v>58.35689</v>
      </c>
      <c r="F23" s="3" t="s">
        <v>27</v>
      </c>
      <c r="G23">
        <v>124.51260000000001</v>
      </c>
      <c r="H23">
        <v>16.924479999999999</v>
      </c>
      <c r="I23" s="3" t="s">
        <v>27</v>
      </c>
      <c r="J23">
        <v>856.81659999999999</v>
      </c>
      <c r="K23">
        <v>56.240810000000003</v>
      </c>
      <c r="L23" s="3" t="s">
        <v>27</v>
      </c>
      <c r="M23">
        <f t="shared" si="0"/>
        <v>14.53200136411923</v>
      </c>
      <c r="N23">
        <f t="shared" si="1"/>
        <v>3405.5266104720999</v>
      </c>
      <c r="O23">
        <f t="shared" si="2"/>
        <v>286.43802327039998</v>
      </c>
      <c r="P23">
        <f t="shared" si="3"/>
        <v>3163.0287094561004</v>
      </c>
      <c r="W23">
        <f t="shared" ref="W23:W26" si="11">42*SQRT(36184)</f>
        <v>7989.2788160133705</v>
      </c>
      <c r="X23">
        <f t="shared" si="5"/>
        <v>0.10724580024452686</v>
      </c>
      <c r="Y23">
        <f t="shared" si="6"/>
        <v>1.5584961154495229E-2</v>
      </c>
      <c r="Z23">
        <f t="shared" si="7"/>
        <v>9.1660839090031629E-2</v>
      </c>
    </row>
    <row r="24" spans="1:26">
      <c r="A24">
        <v>5</v>
      </c>
      <c r="B24" t="s">
        <v>24</v>
      </c>
      <c r="C24">
        <v>3</v>
      </c>
      <c r="D24">
        <v>752.45950000000005</v>
      </c>
      <c r="E24">
        <v>58.152250000000002</v>
      </c>
      <c r="F24" s="3" t="s">
        <v>27</v>
      </c>
      <c r="G24">
        <v>119.8261</v>
      </c>
      <c r="H24">
        <v>16.842849999999999</v>
      </c>
      <c r="I24" s="3" t="s">
        <v>27</v>
      </c>
      <c r="J24">
        <v>872.28560000000004</v>
      </c>
      <c r="K24">
        <v>56.045090000000002</v>
      </c>
      <c r="L24" s="3" t="s">
        <v>27</v>
      </c>
      <c r="M24">
        <f t="shared" si="0"/>
        <v>13.737026038260863</v>
      </c>
      <c r="N24">
        <f t="shared" si="1"/>
        <v>3381.6841800625002</v>
      </c>
      <c r="O24">
        <f t="shared" si="2"/>
        <v>283.68159612249997</v>
      </c>
      <c r="P24">
        <f t="shared" si="3"/>
        <v>3141.0521131081</v>
      </c>
      <c r="W24">
        <f t="shared" si="11"/>
        <v>7989.2788160133705</v>
      </c>
      <c r="X24">
        <f t="shared" si="5"/>
        <v>0.10918202006564447</v>
      </c>
      <c r="Y24">
        <f t="shared" si="6"/>
        <v>1.4998362525516779E-2</v>
      </c>
      <c r="Z24">
        <f t="shared" si="7"/>
        <v>9.4183657540127683E-2</v>
      </c>
    </row>
    <row r="25" spans="1:26">
      <c r="A25">
        <v>5</v>
      </c>
      <c r="B25" t="s">
        <v>24</v>
      </c>
      <c r="C25">
        <v>4</v>
      </c>
      <c r="D25">
        <v>744.99599999999998</v>
      </c>
      <c r="E25">
        <v>58.24062</v>
      </c>
      <c r="F25" s="3" t="s">
        <v>27</v>
      </c>
      <c r="G25">
        <v>120.0194</v>
      </c>
      <c r="H25">
        <v>16.824300000000001</v>
      </c>
      <c r="I25" s="3" t="s">
        <v>27</v>
      </c>
      <c r="J25">
        <v>865.0154</v>
      </c>
      <c r="K25">
        <v>56.142429999999997</v>
      </c>
      <c r="L25" s="3" t="s">
        <v>27</v>
      </c>
      <c r="M25">
        <f t="shared" si="0"/>
        <v>13.874828124447264</v>
      </c>
      <c r="N25">
        <f t="shared" si="1"/>
        <v>3391.9698179843999</v>
      </c>
      <c r="O25">
        <f t="shared" si="2"/>
        <v>283.05707049000006</v>
      </c>
      <c r="P25">
        <f t="shared" si="3"/>
        <v>3151.9724463048997</v>
      </c>
      <c r="W25">
        <f t="shared" si="11"/>
        <v>7989.2788160133705</v>
      </c>
      <c r="X25">
        <f t="shared" si="5"/>
        <v>0.10827202553830015</v>
      </c>
      <c r="Y25">
        <f t="shared" si="6"/>
        <v>1.5022557450296794E-2</v>
      </c>
      <c r="Z25">
        <f t="shared" si="7"/>
        <v>9.3249468088003357E-2</v>
      </c>
    </row>
    <row r="26" spans="1:26">
      <c r="A26">
        <v>5</v>
      </c>
      <c r="B26" t="s">
        <v>24</v>
      </c>
      <c r="C26">
        <v>5</v>
      </c>
      <c r="D26">
        <v>729.8537</v>
      </c>
      <c r="E26">
        <v>58.200020000000002</v>
      </c>
      <c r="F26" s="3" t="s">
        <v>27</v>
      </c>
      <c r="G26">
        <v>119.9709</v>
      </c>
      <c r="H26">
        <v>16.805980000000002</v>
      </c>
      <c r="I26" s="3" t="s">
        <v>27</v>
      </c>
      <c r="J26">
        <v>849.82460000000003</v>
      </c>
      <c r="K26">
        <v>56.104680000000002</v>
      </c>
      <c r="L26" s="3" t="s">
        <v>27</v>
      </c>
      <c r="M26">
        <f t="shared" si="0"/>
        <v>14.117136642078847</v>
      </c>
      <c r="N26">
        <f t="shared" si="1"/>
        <v>3387.2423280004004</v>
      </c>
      <c r="O26">
        <f t="shared" si="2"/>
        <v>282.44096376040005</v>
      </c>
      <c r="P26">
        <f t="shared" si="3"/>
        <v>3147.7351179024004</v>
      </c>
      <c r="W26">
        <f t="shared" si="11"/>
        <v>7989.2788160133705</v>
      </c>
      <c r="X26">
        <f t="shared" si="5"/>
        <v>0.10637062738336879</v>
      </c>
      <c r="Y26">
        <f t="shared" si="6"/>
        <v>1.5016486814746712E-2</v>
      </c>
      <c r="Z26">
        <f t="shared" si="7"/>
        <v>9.135414056862208E-2</v>
      </c>
    </row>
    <row r="27" spans="1:26">
      <c r="A27">
        <v>6</v>
      </c>
      <c r="B27" t="s">
        <v>25</v>
      </c>
      <c r="C27">
        <v>1</v>
      </c>
      <c r="D27">
        <v>730.67010000000005</v>
      </c>
      <c r="E27">
        <v>58.174210000000002</v>
      </c>
      <c r="F27" s="3" t="s">
        <v>27</v>
      </c>
      <c r="G27">
        <v>134.65</v>
      </c>
      <c r="H27">
        <v>17.03088</v>
      </c>
      <c r="I27" s="3" t="s">
        <v>27</v>
      </c>
      <c r="J27">
        <v>865.32010000000002</v>
      </c>
      <c r="K27">
        <v>56.024979999999999</v>
      </c>
      <c r="L27" s="3" t="s">
        <v>27</v>
      </c>
      <c r="M27">
        <f t="shared" si="0"/>
        <v>15.560715624195023</v>
      </c>
      <c r="N27">
        <f t="shared" si="1"/>
        <v>3384.2387091241003</v>
      </c>
      <c r="O27">
        <f t="shared" si="2"/>
        <v>290.05087357439999</v>
      </c>
      <c r="P27">
        <f t="shared" si="3"/>
        <v>3138.7983840003999</v>
      </c>
      <c r="W27">
        <f>42*SQRT(36184)</f>
        <v>7989.2788160133705</v>
      </c>
      <c r="X27">
        <f t="shared" si="5"/>
        <v>0.10831016414968385</v>
      </c>
      <c r="Y27">
        <f t="shared" si="6"/>
        <v>1.6853836635431132E-2</v>
      </c>
      <c r="Z27">
        <f t="shared" si="7"/>
        <v>9.1456327514252728E-2</v>
      </c>
    </row>
    <row r="28" spans="1:26">
      <c r="A28">
        <v>6</v>
      </c>
      <c r="B28" t="s">
        <v>25</v>
      </c>
      <c r="C28">
        <v>2</v>
      </c>
      <c r="D28">
        <v>711.49329999999998</v>
      </c>
      <c r="E28">
        <v>58.132129999999997</v>
      </c>
      <c r="F28" s="3" t="s">
        <v>27</v>
      </c>
      <c r="G28">
        <v>137.74510000000001</v>
      </c>
      <c r="H28">
        <v>16.880549999999999</v>
      </c>
      <c r="I28" s="3" t="s">
        <v>27</v>
      </c>
      <c r="J28">
        <v>849.23839999999996</v>
      </c>
      <c r="K28">
        <v>56.030589999999997</v>
      </c>
      <c r="L28" s="3" t="s">
        <v>27</v>
      </c>
      <c r="M28">
        <f t="shared" si="0"/>
        <v>16.219838857969684</v>
      </c>
      <c r="N28">
        <f t="shared" si="1"/>
        <v>3379.3445383368994</v>
      </c>
      <c r="O28">
        <f t="shared" si="2"/>
        <v>284.95296830249998</v>
      </c>
      <c r="P28">
        <f t="shared" si="3"/>
        <v>3139.4270157480996</v>
      </c>
      <c r="W28">
        <f t="shared" ref="W28:W31" si="12">42*SQRT(36184)</f>
        <v>7989.2788160133705</v>
      </c>
      <c r="X28">
        <f t="shared" si="5"/>
        <v>0.10629725405224595</v>
      </c>
      <c r="Y28">
        <f t="shared" si="6"/>
        <v>1.7241243317720943E-2</v>
      </c>
      <c r="Z28">
        <f t="shared" si="7"/>
        <v>8.9056010734525015E-2</v>
      </c>
    </row>
    <row r="29" spans="1:26">
      <c r="A29">
        <v>6</v>
      </c>
      <c r="B29" t="s">
        <v>25</v>
      </c>
      <c r="C29">
        <v>3</v>
      </c>
      <c r="D29">
        <v>727.45759999999996</v>
      </c>
      <c r="E29">
        <v>57.929859999999998</v>
      </c>
      <c r="F29" s="3" t="s">
        <v>27</v>
      </c>
      <c r="G29">
        <v>133.4314</v>
      </c>
      <c r="H29">
        <v>16.8002</v>
      </c>
      <c r="I29" s="3" t="s">
        <v>27</v>
      </c>
      <c r="J29">
        <v>860.88909999999998</v>
      </c>
      <c r="K29">
        <v>55.837310000000002</v>
      </c>
      <c r="L29" s="3" t="s">
        <v>27</v>
      </c>
      <c r="M29">
        <f t="shared" si="0"/>
        <v>15.499255362856841</v>
      </c>
      <c r="N29">
        <f t="shared" si="1"/>
        <v>3355.8686796195998</v>
      </c>
      <c r="O29">
        <f t="shared" si="2"/>
        <v>282.24672004000001</v>
      </c>
      <c r="P29">
        <f t="shared" si="3"/>
        <v>3117.8051880361004</v>
      </c>
      <c r="W29">
        <f t="shared" si="12"/>
        <v>7989.2788160133705</v>
      </c>
      <c r="X29">
        <f t="shared" si="5"/>
        <v>0.10775554587911872</v>
      </c>
      <c r="Y29">
        <f t="shared" si="6"/>
        <v>1.6701307223444973E-2</v>
      </c>
      <c r="Z29">
        <f t="shared" si="7"/>
        <v>9.1054226138899408E-2</v>
      </c>
    </row>
    <row r="30" spans="1:26">
      <c r="A30">
        <v>6</v>
      </c>
      <c r="B30" t="s">
        <v>25</v>
      </c>
      <c r="C30">
        <v>4</v>
      </c>
      <c r="D30">
        <v>726.37800000000004</v>
      </c>
      <c r="E30">
        <v>58.01632</v>
      </c>
      <c r="F30" s="3" t="s">
        <v>27</v>
      </c>
      <c r="G30">
        <v>133.0042</v>
      </c>
      <c r="H30">
        <v>16.778030000000001</v>
      </c>
      <c r="I30" t="s">
        <v>27</v>
      </c>
      <c r="J30">
        <v>859.38220000000001</v>
      </c>
      <c r="K30">
        <v>55.93177</v>
      </c>
      <c r="L30" s="3" t="s">
        <v>27</v>
      </c>
      <c r="M30">
        <f t="shared" si="0"/>
        <v>15.47672269683966</v>
      </c>
      <c r="N30">
        <f t="shared" si="1"/>
        <v>3365.8933863423999</v>
      </c>
      <c r="O30">
        <f t="shared" si="2"/>
        <v>281.50229068090005</v>
      </c>
      <c r="P30">
        <f t="shared" si="3"/>
        <v>3128.3628953328998</v>
      </c>
      <c r="W30">
        <f t="shared" si="12"/>
        <v>7989.2788160133705</v>
      </c>
      <c r="X30">
        <f t="shared" si="5"/>
        <v>0.10756693060673898</v>
      </c>
      <c r="Y30">
        <f t="shared" si="6"/>
        <v>1.6647835563506939E-2</v>
      </c>
      <c r="Z30">
        <f t="shared" si="7"/>
        <v>9.0919095043232048E-2</v>
      </c>
    </row>
    <row r="31" spans="1:26">
      <c r="A31">
        <v>6</v>
      </c>
      <c r="B31" t="s">
        <v>25</v>
      </c>
      <c r="C31">
        <v>5</v>
      </c>
      <c r="D31">
        <v>710.69209999999998</v>
      </c>
      <c r="E31">
        <v>57.976770000000002</v>
      </c>
      <c r="F31" s="3" t="s">
        <v>27</v>
      </c>
      <c r="G31">
        <v>132.69210000000001</v>
      </c>
      <c r="H31">
        <v>16.758479999999999</v>
      </c>
      <c r="I31" s="3" t="s">
        <v>27</v>
      </c>
      <c r="J31">
        <v>843.38419999999996</v>
      </c>
      <c r="K31">
        <v>55.894550000000002</v>
      </c>
      <c r="L31" s="3" t="s">
        <v>27</v>
      </c>
      <c r="M31">
        <f t="shared" si="0"/>
        <v>15.733292134237281</v>
      </c>
      <c r="N31">
        <f t="shared" si="1"/>
        <v>3361.3058596329001</v>
      </c>
      <c r="O31">
        <f t="shared" si="2"/>
        <v>280.84665191039994</v>
      </c>
      <c r="P31">
        <f t="shared" si="3"/>
        <v>3124.2007197025005</v>
      </c>
      <c r="W31">
        <f t="shared" si="12"/>
        <v>7989.2788160133705</v>
      </c>
      <c r="X31">
        <f t="shared" si="5"/>
        <v>0.10556449704941534</v>
      </c>
      <c r="Y31">
        <f t="shared" si="6"/>
        <v>1.6608770710822812E-2</v>
      </c>
      <c r="Z31">
        <f t="shared" si="7"/>
        <v>8.8955726338592542E-2</v>
      </c>
    </row>
    <row r="32" spans="1:26">
      <c r="A32">
        <v>7</v>
      </c>
      <c r="B32" t="s">
        <v>29</v>
      </c>
      <c r="C32">
        <v>1</v>
      </c>
      <c r="D32">
        <v>2.5052080000000001</v>
      </c>
      <c r="E32">
        <v>0.92818990000000001</v>
      </c>
      <c r="F32" s="3">
        <v>7.0000000000000001E-3</v>
      </c>
      <c r="G32">
        <v>1.377648</v>
      </c>
      <c r="H32">
        <v>0.26781060000000001</v>
      </c>
      <c r="I32" s="3" t="s">
        <v>27</v>
      </c>
      <c r="J32">
        <v>3.8828559999999999</v>
      </c>
      <c r="K32">
        <v>0.89402329999999997</v>
      </c>
      <c r="L32" s="3" t="s">
        <v>27</v>
      </c>
      <c r="M32">
        <f t="shared" si="0"/>
        <v>35.480275343716073</v>
      </c>
      <c r="N32">
        <f t="shared" si="1"/>
        <v>0.86153649046200997</v>
      </c>
      <c r="O32">
        <f t="shared" si="2"/>
        <v>7.1722517472360012E-2</v>
      </c>
      <c r="P32">
        <f t="shared" si="3"/>
        <v>0.79927766094288999</v>
      </c>
      <c r="W32">
        <f>0.6*SQRT(36184)</f>
        <v>114.13255451447672</v>
      </c>
      <c r="X32">
        <f t="shared" si="5"/>
        <v>3.4020582615694399E-2</v>
      </c>
      <c r="Y32">
        <f t="shared" si="6"/>
        <v>1.2070596385584775E-2</v>
      </c>
      <c r="Z32">
        <f t="shared" si="7"/>
        <v>2.1949986230109624E-2</v>
      </c>
    </row>
    <row r="33" spans="1:26">
      <c r="A33">
        <v>7</v>
      </c>
      <c r="B33" t="s">
        <v>29</v>
      </c>
      <c r="C33">
        <v>2</v>
      </c>
      <c r="D33">
        <v>2.600778</v>
      </c>
      <c r="E33">
        <v>0.92740460000000002</v>
      </c>
      <c r="F33" s="3">
        <v>5.0000000000000001E-3</v>
      </c>
      <c r="G33">
        <v>1.329013</v>
      </c>
      <c r="H33">
        <v>0.26507360000000002</v>
      </c>
      <c r="I33" s="3" t="s">
        <v>27</v>
      </c>
      <c r="J33">
        <v>3.9297909999999998</v>
      </c>
      <c r="K33">
        <v>0.89391319999999996</v>
      </c>
      <c r="L33" s="3" t="s">
        <v>27</v>
      </c>
      <c r="M33">
        <f t="shared" si="0"/>
        <v>33.818923194643176</v>
      </c>
      <c r="N33">
        <f t="shared" si="1"/>
        <v>0.86007929210116008</v>
      </c>
      <c r="O33">
        <f t="shared" si="2"/>
        <v>7.0264013416960008E-2</v>
      </c>
      <c r="P33">
        <f t="shared" si="3"/>
        <v>0.79908080913423996</v>
      </c>
      <c r="W33">
        <f t="shared" ref="W33:W36" si="13">0.6*SQRT(36184)</f>
        <v>114.13255451447672</v>
      </c>
      <c r="X33">
        <f t="shared" si="5"/>
        <v>3.4431814977921485E-2</v>
      </c>
      <c r="Y33">
        <f t="shared" si="6"/>
        <v>1.1644469061904913E-2</v>
      </c>
      <c r="Z33">
        <f t="shared" si="7"/>
        <v>2.2787345916016572E-2</v>
      </c>
    </row>
    <row r="34" spans="1:26">
      <c r="A34">
        <v>7</v>
      </c>
      <c r="B34" t="s">
        <v>29</v>
      </c>
      <c r="C34">
        <v>3</v>
      </c>
      <c r="D34">
        <v>2.3469820000000001</v>
      </c>
      <c r="E34">
        <v>0.92431669999999999</v>
      </c>
      <c r="F34" s="3">
        <v>1.0999999999999999E-2</v>
      </c>
      <c r="G34">
        <v>1.383343</v>
      </c>
      <c r="H34">
        <v>0.2641095</v>
      </c>
      <c r="I34" s="3" t="s">
        <v>27</v>
      </c>
      <c r="J34">
        <v>3.7303250000000001</v>
      </c>
      <c r="K34">
        <v>0.8910361</v>
      </c>
      <c r="L34" s="3" t="s">
        <v>27</v>
      </c>
      <c r="M34">
        <f t="shared" si="0"/>
        <v>37.083712545153567</v>
      </c>
      <c r="N34">
        <f t="shared" si="1"/>
        <v>0.85436136189889</v>
      </c>
      <c r="O34">
        <f t="shared" si="2"/>
        <v>6.9753827990249997E-2</v>
      </c>
      <c r="P34">
        <f t="shared" si="3"/>
        <v>0.79394533150321001</v>
      </c>
      <c r="W34">
        <f t="shared" si="13"/>
        <v>114.13255451447672</v>
      </c>
      <c r="X34">
        <f t="shared" si="5"/>
        <v>3.2684145341957106E-2</v>
      </c>
      <c r="Y34">
        <f t="shared" si="6"/>
        <v>1.2120494506451574E-2</v>
      </c>
      <c r="Z34">
        <f t="shared" si="7"/>
        <v>2.0563650835505532E-2</v>
      </c>
    </row>
    <row r="35" spans="1:26">
      <c r="A35">
        <v>7</v>
      </c>
      <c r="B35" t="s">
        <v>29</v>
      </c>
      <c r="C35">
        <v>4</v>
      </c>
      <c r="D35">
        <v>2.3335149999999998</v>
      </c>
      <c r="E35">
        <v>0.92577319999999996</v>
      </c>
      <c r="F35" s="3">
        <v>1.2E-2</v>
      </c>
      <c r="G35">
        <v>1.321939</v>
      </c>
      <c r="H35">
        <v>0.26348149999999998</v>
      </c>
      <c r="I35" s="3" t="s">
        <v>27</v>
      </c>
      <c r="J35">
        <v>3.6554549999999999</v>
      </c>
      <c r="K35">
        <v>0.89253079999999996</v>
      </c>
      <c r="L35" s="3" t="s">
        <v>27</v>
      </c>
      <c r="M35">
        <f t="shared" si="0"/>
        <v>36.163459815535958</v>
      </c>
      <c r="N35">
        <f t="shared" si="1"/>
        <v>0.85705601783823993</v>
      </c>
      <c r="O35">
        <f t="shared" si="2"/>
        <v>6.942250084224999E-2</v>
      </c>
      <c r="P35">
        <f t="shared" si="3"/>
        <v>0.79661122894863989</v>
      </c>
      <c r="W35">
        <f t="shared" si="13"/>
        <v>114.13255451447672</v>
      </c>
      <c r="X35">
        <f t="shared" si="5"/>
        <v>3.2028153716092786E-2</v>
      </c>
      <c r="Y35">
        <f t="shared" si="6"/>
        <v>1.1582488498777301E-2</v>
      </c>
      <c r="Z35">
        <f t="shared" si="7"/>
        <v>2.044565645557345E-2</v>
      </c>
    </row>
    <row r="36" spans="1:26">
      <c r="A36">
        <v>7</v>
      </c>
      <c r="B36" t="s">
        <v>29</v>
      </c>
      <c r="C36">
        <v>5</v>
      </c>
      <c r="D36">
        <v>2.3199709999999998</v>
      </c>
      <c r="E36">
        <v>0.92487929999999996</v>
      </c>
      <c r="F36" s="3">
        <v>1.2E-2</v>
      </c>
      <c r="G36">
        <v>1.3771800000000001</v>
      </c>
      <c r="H36">
        <v>0.2634399</v>
      </c>
      <c r="I36" s="3" t="s">
        <v>27</v>
      </c>
      <c r="J36">
        <v>3.6971509999999999</v>
      </c>
      <c r="K36">
        <v>0.89177059999999997</v>
      </c>
      <c r="L36" s="3" t="s">
        <v>27</v>
      </c>
      <c r="M36">
        <f t="shared" si="0"/>
        <v>37.249763398898239</v>
      </c>
      <c r="N36">
        <f t="shared" si="1"/>
        <v>0.85540171956848987</v>
      </c>
      <c r="O36">
        <f t="shared" si="2"/>
        <v>6.9400580912009999E-2</v>
      </c>
      <c r="P36">
        <f t="shared" si="3"/>
        <v>0.79525480302435991</v>
      </c>
      <c r="W36">
        <f t="shared" si="13"/>
        <v>114.13255451447672</v>
      </c>
      <c r="X36">
        <f t="shared" si="5"/>
        <v>3.2393483311819224E-2</v>
      </c>
      <c r="Y36">
        <f t="shared" si="6"/>
        <v>1.2066495890314246E-2</v>
      </c>
      <c r="Z36">
        <f t="shared" si="7"/>
        <v>2.0326987421504981E-2</v>
      </c>
    </row>
    <row r="37" spans="1:26">
      <c r="A37">
        <v>8</v>
      </c>
      <c r="B37" t="s">
        <v>30</v>
      </c>
      <c r="C37">
        <v>1</v>
      </c>
      <c r="D37">
        <v>3.83081</v>
      </c>
      <c r="E37">
        <v>0.85617560000000004</v>
      </c>
      <c r="F37" s="3" t="s">
        <v>27</v>
      </c>
      <c r="G37">
        <v>1.3788640000000001</v>
      </c>
      <c r="H37">
        <v>0.24763170000000001</v>
      </c>
      <c r="I37" s="3" t="s">
        <v>27</v>
      </c>
      <c r="J37">
        <v>5.2096739999999997</v>
      </c>
      <c r="K37">
        <v>0.82483960000000001</v>
      </c>
      <c r="L37" s="3" t="s">
        <v>27</v>
      </c>
      <c r="M37">
        <f t="shared" si="0"/>
        <v>26.467375885708016</v>
      </c>
      <c r="N37">
        <f t="shared" si="1"/>
        <v>0.73303665803536011</v>
      </c>
      <c r="O37">
        <f t="shared" si="2"/>
        <v>6.1321458844890007E-2</v>
      </c>
      <c r="P37">
        <f t="shared" si="3"/>
        <v>0.68036036572816005</v>
      </c>
      <c r="W37">
        <f>0.6*SQRT(36184)</f>
        <v>114.13255451447672</v>
      </c>
      <c r="X37">
        <f t="shared" si="5"/>
        <v>4.5645819653841166E-2</v>
      </c>
      <c r="Y37">
        <f t="shared" si="6"/>
        <v>1.2081250663894526E-2</v>
      </c>
      <c r="Z37">
        <f t="shared" si="7"/>
        <v>3.3564568989946642E-2</v>
      </c>
    </row>
    <row r="38" spans="1:26">
      <c r="A38">
        <v>8</v>
      </c>
      <c r="B38" t="s">
        <v>30</v>
      </c>
      <c r="C38">
        <v>2</v>
      </c>
      <c r="D38">
        <v>3.6174710000000001</v>
      </c>
      <c r="E38">
        <v>0.85545079999999996</v>
      </c>
      <c r="F38" s="3" t="s">
        <v>27</v>
      </c>
      <c r="G38">
        <v>1.375426</v>
      </c>
      <c r="H38">
        <v>0.24524850000000001</v>
      </c>
      <c r="I38" s="3" t="s">
        <v>27</v>
      </c>
      <c r="J38">
        <v>4.992896</v>
      </c>
      <c r="K38">
        <v>0.82477789999999995</v>
      </c>
      <c r="L38" s="3" t="s">
        <v>27</v>
      </c>
      <c r="M38">
        <f t="shared" si="0"/>
        <v>27.547659714922961</v>
      </c>
      <c r="N38">
        <f t="shared" si="1"/>
        <v>0.73179607122063994</v>
      </c>
      <c r="O38">
        <f t="shared" si="2"/>
        <v>6.0146826752250006E-2</v>
      </c>
      <c r="P38">
        <f t="shared" si="3"/>
        <v>0.68025858432840991</v>
      </c>
      <c r="W38">
        <f t="shared" ref="W38:W41" si="14">0.6*SQRT(36184)</f>
        <v>114.13255451447672</v>
      </c>
      <c r="X38">
        <f t="shared" si="5"/>
        <v>4.3746466739835344E-2</v>
      </c>
      <c r="Y38">
        <f t="shared" si="6"/>
        <v>1.2051127794791793E-2</v>
      </c>
      <c r="Z38">
        <f t="shared" si="7"/>
        <v>3.169534770678558E-2</v>
      </c>
    </row>
    <row r="39" spans="1:26">
      <c r="A39">
        <v>8</v>
      </c>
      <c r="B39" t="s">
        <v>30</v>
      </c>
      <c r="C39">
        <v>3</v>
      </c>
      <c r="D39">
        <v>3.597931</v>
      </c>
      <c r="E39">
        <v>0.85254989999999997</v>
      </c>
      <c r="F39" s="3" t="s">
        <v>27</v>
      </c>
      <c r="G39">
        <v>1.3952580000000001</v>
      </c>
      <c r="H39">
        <v>0.2444376</v>
      </c>
      <c r="I39" s="3" t="s">
        <v>27</v>
      </c>
      <c r="J39">
        <v>4.9931890000000001</v>
      </c>
      <c r="K39">
        <v>0.82210099999999997</v>
      </c>
      <c r="L39" s="3" t="s">
        <v>27</v>
      </c>
      <c r="M39">
        <f t="shared" si="0"/>
        <v>27.943224260087092</v>
      </c>
      <c r="N39">
        <f t="shared" si="1"/>
        <v>0.72684133199001</v>
      </c>
      <c r="O39">
        <f t="shared" si="2"/>
        <v>5.9749740293760005E-2</v>
      </c>
      <c r="P39">
        <f t="shared" si="3"/>
        <v>0.67585005420099997</v>
      </c>
      <c r="W39">
        <f t="shared" si="14"/>
        <v>114.13255451447672</v>
      </c>
      <c r="X39">
        <f t="shared" si="5"/>
        <v>4.3749033930250439E-2</v>
      </c>
      <c r="Y39">
        <f t="shared" si="6"/>
        <v>1.2224890662751474E-2</v>
      </c>
      <c r="Z39">
        <f t="shared" si="7"/>
        <v>3.1524143267498965E-2</v>
      </c>
    </row>
    <row r="40" spans="1:26">
      <c r="A40">
        <v>8</v>
      </c>
      <c r="B40" t="s">
        <v>30</v>
      </c>
      <c r="C40">
        <v>4</v>
      </c>
      <c r="D40">
        <v>3.4879470000000001</v>
      </c>
      <c r="E40">
        <v>0.85384409999999999</v>
      </c>
      <c r="F40" s="3" t="s">
        <v>27</v>
      </c>
      <c r="G40">
        <v>1.3984220000000001</v>
      </c>
      <c r="H40">
        <v>0.2440387</v>
      </c>
      <c r="I40" s="3" t="s">
        <v>27</v>
      </c>
      <c r="J40">
        <v>4.8863690000000002</v>
      </c>
      <c r="K40">
        <v>0.82348880000000002</v>
      </c>
      <c r="L40" s="3" t="s">
        <v>27</v>
      </c>
      <c r="M40">
        <f t="shared" si="0"/>
        <v>28.618837423043569</v>
      </c>
      <c r="N40">
        <f t="shared" si="1"/>
        <v>0.72904974710480996</v>
      </c>
      <c r="O40">
        <f t="shared" si="2"/>
        <v>5.9554887097689996E-2</v>
      </c>
      <c r="P40">
        <f t="shared" si="3"/>
        <v>0.67813380372544008</v>
      </c>
      <c r="W40">
        <f t="shared" si="14"/>
        <v>114.13255451447672</v>
      </c>
      <c r="X40">
        <f t="shared" si="5"/>
        <v>4.2813104646494238E-2</v>
      </c>
      <c r="Y40">
        <f t="shared" si="6"/>
        <v>1.2252612814537699E-2</v>
      </c>
      <c r="Z40">
        <f t="shared" si="7"/>
        <v>3.0560491831956537E-2</v>
      </c>
    </row>
    <row r="41" spans="1:26">
      <c r="A41">
        <v>8</v>
      </c>
      <c r="B41" t="s">
        <v>30</v>
      </c>
      <c r="C41">
        <v>5</v>
      </c>
      <c r="D41">
        <v>3.4504130000000002</v>
      </c>
      <c r="E41">
        <v>0.85302489999999997</v>
      </c>
      <c r="F41" s="3" t="s">
        <v>27</v>
      </c>
      <c r="G41">
        <v>1.426736</v>
      </c>
      <c r="H41">
        <v>0.24400820000000001</v>
      </c>
      <c r="I41" s="3" t="s">
        <v>27</v>
      </c>
      <c r="J41">
        <v>4.8771490000000002</v>
      </c>
      <c r="K41">
        <v>0.82279469999999999</v>
      </c>
      <c r="L41" s="3" t="s">
        <v>27</v>
      </c>
      <c r="M41">
        <f t="shared" si="0"/>
        <v>29.25348395138225</v>
      </c>
      <c r="N41">
        <f t="shared" si="1"/>
        <v>0.72765148002001001</v>
      </c>
      <c r="O41">
        <f t="shared" si="2"/>
        <v>5.9540001667240001E-2</v>
      </c>
      <c r="P41">
        <f t="shared" si="3"/>
        <v>0.67699111834809</v>
      </c>
      <c r="W41">
        <f t="shared" si="14"/>
        <v>114.13255451447672</v>
      </c>
      <c r="X41">
        <f t="shared" si="5"/>
        <v>4.2732321384968006E-2</v>
      </c>
      <c r="Y41">
        <f t="shared" si="6"/>
        <v>1.2500692778404701E-2</v>
      </c>
      <c r="Z41">
        <f t="shared" si="7"/>
        <v>3.0231628606563303E-2</v>
      </c>
    </row>
    <row r="42" spans="1:26">
      <c r="A42">
        <v>9</v>
      </c>
      <c r="B42" t="s">
        <v>31</v>
      </c>
      <c r="C42">
        <v>1</v>
      </c>
      <c r="D42">
        <v>9.7098800000000001</v>
      </c>
      <c r="E42">
        <v>2.0115280000000002</v>
      </c>
      <c r="F42" s="3" t="s">
        <v>27</v>
      </c>
      <c r="G42">
        <v>1.311545</v>
      </c>
      <c r="H42">
        <v>0.56665299999999996</v>
      </c>
      <c r="I42" s="3">
        <v>2.1000000000000001E-2</v>
      </c>
      <c r="J42">
        <v>11.021430000000001</v>
      </c>
      <c r="K42">
        <v>1.933414</v>
      </c>
      <c r="L42" s="3" t="s">
        <v>27</v>
      </c>
      <c r="M42">
        <f t="shared" si="0"/>
        <v>11.899953091386505</v>
      </c>
      <c r="N42">
        <f t="shared" si="1"/>
        <v>4.0462448947840004</v>
      </c>
      <c r="O42">
        <f t="shared" si="2"/>
        <v>0.32109562240899997</v>
      </c>
      <c r="P42">
        <f t="shared" si="3"/>
        <v>3.7380896953959999</v>
      </c>
      <c r="W42">
        <f>1.3*SQRT(36184)</f>
        <v>247.2872014480329</v>
      </c>
      <c r="X42">
        <f t="shared" si="5"/>
        <v>4.4569350679946697E-2</v>
      </c>
      <c r="Y42">
        <f t="shared" si="6"/>
        <v>5.3037318240492098E-3</v>
      </c>
      <c r="Z42">
        <f t="shared" si="7"/>
        <v>3.9265598636492795E-2</v>
      </c>
    </row>
    <row r="43" spans="1:26">
      <c r="A43">
        <v>9</v>
      </c>
      <c r="B43" t="s">
        <v>31</v>
      </c>
      <c r="C43">
        <v>2</v>
      </c>
      <c r="D43">
        <v>9.8271669999999993</v>
      </c>
      <c r="E43">
        <v>2.0096829999999999</v>
      </c>
      <c r="F43" s="3" t="s">
        <v>27</v>
      </c>
      <c r="G43">
        <v>1.296468</v>
      </c>
      <c r="H43">
        <v>0.56098300000000001</v>
      </c>
      <c r="I43" s="3">
        <v>2.1000000000000001E-2</v>
      </c>
      <c r="J43">
        <v>11.12363</v>
      </c>
      <c r="K43">
        <v>1.933168</v>
      </c>
      <c r="L43" s="3" t="s">
        <v>27</v>
      </c>
      <c r="M43">
        <f t="shared" si="0"/>
        <v>11.655080221114869</v>
      </c>
      <c r="N43">
        <f t="shared" si="1"/>
        <v>4.0388257604889999</v>
      </c>
      <c r="O43">
        <f t="shared" si="2"/>
        <v>0.31470192628900001</v>
      </c>
      <c r="P43">
        <f t="shared" si="3"/>
        <v>3.7371385162239998</v>
      </c>
      <c r="W43">
        <f t="shared" ref="W43:W46" si="15">1.3*SQRT(36184)</f>
        <v>247.2872014480329</v>
      </c>
      <c r="X43">
        <f t="shared" si="5"/>
        <v>4.4982635311749515E-2</v>
      </c>
      <c r="Y43">
        <f t="shared" si="6"/>
        <v>5.2427622311559501E-3</v>
      </c>
      <c r="Z43">
        <f t="shared" si="7"/>
        <v>3.9739893299998247E-2</v>
      </c>
    </row>
    <row r="44" spans="1:26">
      <c r="A44">
        <v>9</v>
      </c>
      <c r="B44" t="s">
        <v>31</v>
      </c>
      <c r="C44">
        <v>3</v>
      </c>
      <c r="D44">
        <v>10.20621</v>
      </c>
      <c r="E44">
        <v>2.003028</v>
      </c>
      <c r="F44" s="3" t="s">
        <v>27</v>
      </c>
      <c r="G44">
        <v>1.2005479999999999</v>
      </c>
      <c r="H44">
        <v>0.55847460000000004</v>
      </c>
      <c r="I44" s="3">
        <v>3.2000000000000001E-2</v>
      </c>
      <c r="J44">
        <v>11.406750000000001</v>
      </c>
      <c r="K44">
        <v>1.9268449999999999</v>
      </c>
      <c r="L44" s="3" t="s">
        <v>27</v>
      </c>
      <c r="M44">
        <f t="shared" si="0"/>
        <v>10.524890963683783</v>
      </c>
      <c r="N44">
        <f t="shared" si="1"/>
        <v>4.0121211687839997</v>
      </c>
      <c r="O44">
        <f t="shared" si="2"/>
        <v>0.31189387884516007</v>
      </c>
      <c r="P44">
        <f t="shared" si="3"/>
        <v>3.7127316540249997</v>
      </c>
      <c r="W44">
        <f t="shared" si="15"/>
        <v>247.2872014480329</v>
      </c>
      <c r="X44">
        <f t="shared" si="5"/>
        <v>4.6127538882747697E-2</v>
      </c>
      <c r="Y44">
        <f t="shared" si="6"/>
        <v>4.8548731716400355E-3</v>
      </c>
      <c r="Z44">
        <f t="shared" si="7"/>
        <v>4.127269806215516E-2</v>
      </c>
    </row>
    <row r="45" spans="1:26">
      <c r="A45">
        <v>9</v>
      </c>
      <c r="B45" t="s">
        <v>31</v>
      </c>
      <c r="C45">
        <v>4</v>
      </c>
      <c r="D45">
        <v>10.25243</v>
      </c>
      <c r="E45">
        <v>2.005903</v>
      </c>
      <c r="F45" s="3" t="s">
        <v>27</v>
      </c>
      <c r="G45">
        <v>1.2770159999999999</v>
      </c>
      <c r="H45">
        <v>0.55779080000000003</v>
      </c>
      <c r="I45" s="3">
        <v>2.1999999999999999E-2</v>
      </c>
      <c r="J45">
        <v>11.529450000000001</v>
      </c>
      <c r="K45">
        <v>1.930048</v>
      </c>
      <c r="L45" s="3" t="s">
        <v>27</v>
      </c>
      <c r="M45">
        <f t="shared" si="0"/>
        <v>11.076122451634726</v>
      </c>
      <c r="N45">
        <f t="shared" si="1"/>
        <v>4.023646845409</v>
      </c>
      <c r="O45">
        <f t="shared" si="2"/>
        <v>0.31113057656464005</v>
      </c>
      <c r="P45">
        <f t="shared" si="3"/>
        <v>3.7250852823040002</v>
      </c>
      <c r="W45">
        <f t="shared" si="15"/>
        <v>247.2872014480329</v>
      </c>
      <c r="X45">
        <f t="shared" si="5"/>
        <v>4.6623723073767324E-2</v>
      </c>
      <c r="Y45">
        <f t="shared" si="6"/>
        <v>5.1641006591615427E-3</v>
      </c>
      <c r="Z45">
        <f t="shared" si="7"/>
        <v>4.1459606239082035E-2</v>
      </c>
    </row>
    <row r="46" spans="1:26">
      <c r="A46">
        <v>9</v>
      </c>
      <c r="B46" t="s">
        <v>31</v>
      </c>
      <c r="C46">
        <v>5</v>
      </c>
      <c r="D46">
        <v>9.2930580000000003</v>
      </c>
      <c r="E46">
        <v>2.0043009999999999</v>
      </c>
      <c r="F46" s="3" t="s">
        <v>27</v>
      </c>
      <c r="G46">
        <v>1.38276</v>
      </c>
      <c r="H46">
        <v>0.55721270000000001</v>
      </c>
      <c r="I46" s="3">
        <v>1.2999999999999999E-2</v>
      </c>
      <c r="J46">
        <v>10.67582</v>
      </c>
      <c r="K46">
        <v>1.928553</v>
      </c>
      <c r="L46" s="3" t="s">
        <v>27</v>
      </c>
      <c r="M46">
        <f t="shared" si="0"/>
        <v>12.952260341594371</v>
      </c>
      <c r="N46">
        <f t="shared" si="1"/>
        <v>4.0172224986009999</v>
      </c>
      <c r="O46">
        <f t="shared" si="2"/>
        <v>0.31048599304128999</v>
      </c>
      <c r="P46">
        <f t="shared" si="3"/>
        <v>3.7193166738089998</v>
      </c>
      <c r="W46">
        <f t="shared" si="15"/>
        <v>247.2872014480329</v>
      </c>
      <c r="X46">
        <f t="shared" si="5"/>
        <v>4.3171744989170049E-2</v>
      </c>
      <c r="Y46">
        <f t="shared" si="6"/>
        <v>5.5917168050065268E-3</v>
      </c>
      <c r="Z46">
        <f t="shared" si="7"/>
        <v>3.7580020096401649E-2</v>
      </c>
    </row>
    <row r="47" spans="1:26">
      <c r="A47">
        <v>10</v>
      </c>
      <c r="B47" t="s">
        <v>32</v>
      </c>
      <c r="C47">
        <v>1</v>
      </c>
      <c r="D47">
        <v>5.1455229999999998</v>
      </c>
      <c r="E47">
        <v>2.2618079999999998</v>
      </c>
      <c r="F47" s="3">
        <v>2.3E-2</v>
      </c>
      <c r="G47">
        <v>1.8891389999999999</v>
      </c>
      <c r="H47">
        <v>0.63816130000000004</v>
      </c>
      <c r="I47" s="3">
        <v>3.0000000000000001E-3</v>
      </c>
      <c r="J47">
        <v>7.034662</v>
      </c>
      <c r="K47">
        <v>2.1742689999999998</v>
      </c>
      <c r="L47" s="3">
        <v>1E-3</v>
      </c>
      <c r="M47">
        <f t="shared" si="0"/>
        <v>26.854723084065729</v>
      </c>
      <c r="N47">
        <f t="shared" si="1"/>
        <v>5.1157754288639996</v>
      </c>
      <c r="O47">
        <f t="shared" si="2"/>
        <v>0.40724984481769005</v>
      </c>
      <c r="P47">
        <f t="shared" si="3"/>
        <v>4.7274456843609993</v>
      </c>
      <c r="W47">
        <f>1.4*SQRT(36184)</f>
        <v>266.30929386711233</v>
      </c>
      <c r="X47">
        <f t="shared" si="5"/>
        <v>2.6415383022682936E-2</v>
      </c>
      <c r="Y47">
        <f t="shared" si="6"/>
        <v>7.0937779623368143E-3</v>
      </c>
      <c r="Z47">
        <f t="shared" si="7"/>
        <v>1.9321605060346123E-2</v>
      </c>
    </row>
    <row r="48" spans="1:26">
      <c r="A48">
        <v>10</v>
      </c>
      <c r="B48" t="s">
        <v>32</v>
      </c>
      <c r="C48">
        <v>2</v>
      </c>
      <c r="D48">
        <v>4.7774070000000002</v>
      </c>
      <c r="E48">
        <v>2.2597480000000001</v>
      </c>
      <c r="F48" s="3">
        <v>3.5000000000000003E-2</v>
      </c>
      <c r="G48">
        <v>1.9016649999999999</v>
      </c>
      <c r="H48">
        <v>0.63189910000000005</v>
      </c>
      <c r="I48" s="3">
        <v>3.0000000000000001E-3</v>
      </c>
      <c r="J48">
        <v>6.6790729999999998</v>
      </c>
      <c r="K48">
        <v>2.1740339999999998</v>
      </c>
      <c r="L48" s="3">
        <v>2E-3</v>
      </c>
      <c r="M48">
        <f t="shared" si="0"/>
        <v>28.471990050116236</v>
      </c>
      <c r="N48">
        <f t="shared" si="1"/>
        <v>5.106461023504</v>
      </c>
      <c r="O48">
        <f t="shared" si="2"/>
        <v>0.39929647258081008</v>
      </c>
      <c r="P48">
        <f t="shared" si="3"/>
        <v>4.7264238331559989</v>
      </c>
      <c r="W48">
        <f t="shared" ref="W48:W51" si="16">1.4*SQRT(36184)</f>
        <v>266.30929386711233</v>
      </c>
      <c r="X48">
        <f t="shared" si="5"/>
        <v>2.5080134842507002E-2</v>
      </c>
      <c r="Y48">
        <f t="shared" si="6"/>
        <v>7.1408134969143285E-3</v>
      </c>
      <c r="Z48">
        <f t="shared" si="7"/>
        <v>1.7939317590560375E-2</v>
      </c>
    </row>
    <row r="49" spans="1:26">
      <c r="A49">
        <v>10</v>
      </c>
      <c r="B49" t="s">
        <v>32</v>
      </c>
      <c r="C49">
        <v>3</v>
      </c>
      <c r="D49">
        <v>5.827699</v>
      </c>
      <c r="E49">
        <v>2.2522799999999998</v>
      </c>
      <c r="F49" s="3">
        <v>0.01</v>
      </c>
      <c r="G49">
        <v>1.7878210000000001</v>
      </c>
      <c r="H49">
        <v>0.62897440000000004</v>
      </c>
      <c r="I49" s="3">
        <v>4.0000000000000001E-3</v>
      </c>
      <c r="J49">
        <v>7.6155200000000001</v>
      </c>
      <c r="K49">
        <v>2.1669079999999998</v>
      </c>
      <c r="L49" s="3" t="s">
        <v>27</v>
      </c>
      <c r="M49">
        <f t="shared" si="0"/>
        <v>23.476020022270312</v>
      </c>
      <c r="N49">
        <f t="shared" si="1"/>
        <v>5.0727651983999991</v>
      </c>
      <c r="O49">
        <f t="shared" si="2"/>
        <v>0.39560879585536007</v>
      </c>
      <c r="P49">
        <f t="shared" si="3"/>
        <v>4.6954902804639991</v>
      </c>
      <c r="W49">
        <f t="shared" si="16"/>
        <v>266.30929386711233</v>
      </c>
      <c r="X49">
        <f t="shared" si="5"/>
        <v>2.8596523573826624E-2</v>
      </c>
      <c r="Y49">
        <f t="shared" si="6"/>
        <v>6.7133255998647881E-3</v>
      </c>
      <c r="Z49">
        <f t="shared" si="7"/>
        <v>2.1883197973961838E-2</v>
      </c>
    </row>
    <row r="50" spans="1:26">
      <c r="A50">
        <v>10</v>
      </c>
      <c r="B50" t="s">
        <v>32</v>
      </c>
      <c r="C50">
        <v>4</v>
      </c>
      <c r="D50">
        <v>5.2613510000000003</v>
      </c>
      <c r="E50">
        <v>2.2555890000000001</v>
      </c>
      <c r="F50" s="3">
        <v>0.02</v>
      </c>
      <c r="G50">
        <v>1.778235</v>
      </c>
      <c r="H50">
        <v>0.62818430000000003</v>
      </c>
      <c r="I50" s="3">
        <v>5.0000000000000001E-3</v>
      </c>
      <c r="J50">
        <v>7.0395859999999999</v>
      </c>
      <c r="K50">
        <v>2.1705700000000001</v>
      </c>
      <c r="L50" s="3">
        <v>1E-3</v>
      </c>
      <c r="M50">
        <f t="shared" si="0"/>
        <v>25.26050537631048</v>
      </c>
      <c r="N50">
        <f t="shared" si="1"/>
        <v>5.0876817369210006</v>
      </c>
      <c r="O50">
        <f t="shared" si="2"/>
        <v>0.39461551476649004</v>
      </c>
      <c r="P50">
        <f t="shared" si="3"/>
        <v>4.7113741249000007</v>
      </c>
      <c r="W50">
        <f t="shared" si="16"/>
        <v>266.30929386711233</v>
      </c>
      <c r="X50">
        <f t="shared" si="5"/>
        <v>2.6433872801723306E-2</v>
      </c>
      <c r="Y50">
        <f t="shared" si="6"/>
        <v>6.6773298602463898E-3</v>
      </c>
      <c r="Z50">
        <f t="shared" si="7"/>
        <v>1.9756542941476919E-2</v>
      </c>
    </row>
    <row r="51" spans="1:26">
      <c r="A51">
        <v>10</v>
      </c>
      <c r="B51" t="s">
        <v>32</v>
      </c>
      <c r="C51">
        <v>5</v>
      </c>
      <c r="D51">
        <v>5.8474589999999997</v>
      </c>
      <c r="E51">
        <v>2.2535959999999999</v>
      </c>
      <c r="F51" s="3">
        <v>8.9999999999999993E-3</v>
      </c>
      <c r="G51">
        <v>1.8143149999999999</v>
      </c>
      <c r="H51">
        <v>0.62739140000000004</v>
      </c>
      <c r="I51" s="3">
        <v>4.0000000000000001E-3</v>
      </c>
      <c r="J51">
        <v>7.6617740000000003</v>
      </c>
      <c r="K51">
        <v>2.1686779999999999</v>
      </c>
      <c r="L51" s="3" t="s">
        <v>27</v>
      </c>
      <c r="M51">
        <f t="shared" si="0"/>
        <v>23.680090276742696</v>
      </c>
      <c r="N51">
        <f t="shared" si="1"/>
        <v>5.0786949312159999</v>
      </c>
      <c r="O51">
        <f t="shared" si="2"/>
        <v>0.39361996879396005</v>
      </c>
      <c r="P51">
        <f t="shared" si="3"/>
        <v>4.7031642676839995</v>
      </c>
      <c r="W51">
        <f t="shared" si="16"/>
        <v>266.30929386711233</v>
      </c>
      <c r="X51">
        <f t="shared" si="5"/>
        <v>2.8770208837785461E-2</v>
      </c>
      <c r="Y51">
        <f t="shared" si="6"/>
        <v>6.8128114255950022E-3</v>
      </c>
      <c r="Z51">
        <f t="shared" si="7"/>
        <v>2.1957397412190455E-2</v>
      </c>
    </row>
    <row r="52" spans="1:26">
      <c r="A52">
        <v>11</v>
      </c>
      <c r="B52" t="s">
        <v>40</v>
      </c>
      <c r="C52">
        <v>1</v>
      </c>
      <c r="D52">
        <v>13.05817</v>
      </c>
      <c r="E52">
        <v>3.0625879999999999</v>
      </c>
      <c r="F52" s="3" t="s">
        <v>27</v>
      </c>
      <c r="G52">
        <v>2.2729180000000002</v>
      </c>
      <c r="H52">
        <v>0.86563159999999995</v>
      </c>
      <c r="I52" s="3">
        <v>8.9999999999999993E-3</v>
      </c>
      <c r="J52">
        <v>15.33109</v>
      </c>
      <c r="K52">
        <v>2.9445079999999999</v>
      </c>
      <c r="L52" s="3" t="s">
        <v>27</v>
      </c>
      <c r="M52">
        <f t="shared" si="0"/>
        <v>14.825547302898883</v>
      </c>
      <c r="N52">
        <f t="shared" si="1"/>
        <v>9.3794452577439991</v>
      </c>
      <c r="O52">
        <f t="shared" si="2"/>
        <v>0.74931806691855996</v>
      </c>
      <c r="P52">
        <f t="shared" si="3"/>
        <v>8.6701273620639991</v>
      </c>
      <c r="W52">
        <f>2.2*SQRT(36184)</f>
        <v>418.48603321974798</v>
      </c>
      <c r="X52">
        <f t="shared" si="5"/>
        <v>3.6634651536744618E-2</v>
      </c>
      <c r="Y52">
        <f t="shared" si="6"/>
        <v>5.4312875928322459E-3</v>
      </c>
      <c r="Z52">
        <f t="shared" si="7"/>
        <v>3.1203359164780359E-2</v>
      </c>
    </row>
    <row r="53" spans="1:26">
      <c r="A53">
        <v>11</v>
      </c>
      <c r="B53" t="s">
        <v>40</v>
      </c>
      <c r="C53">
        <v>2</v>
      </c>
      <c r="D53">
        <v>13.69232</v>
      </c>
      <c r="E53">
        <v>3.0596899999999998</v>
      </c>
      <c r="F53" s="3" t="s">
        <v>27</v>
      </c>
      <c r="G53">
        <v>2.1457449999999998</v>
      </c>
      <c r="H53">
        <v>0.85708300000000004</v>
      </c>
      <c r="I53" s="3">
        <v>1.2E-2</v>
      </c>
      <c r="J53">
        <v>15.83807</v>
      </c>
      <c r="K53">
        <v>2.9440689999999998</v>
      </c>
      <c r="L53" s="3" t="s">
        <v>27</v>
      </c>
      <c r="M53">
        <f t="shared" si="0"/>
        <v>13.548020686863991</v>
      </c>
      <c r="N53">
        <f t="shared" si="1"/>
        <v>9.3617028960999988</v>
      </c>
      <c r="O53">
        <f t="shared" si="2"/>
        <v>0.73459126888900006</v>
      </c>
      <c r="P53">
        <f t="shared" si="3"/>
        <v>8.6675422767609991</v>
      </c>
      <c r="W53">
        <f t="shared" ref="W53:W56" si="17">2.2*SQRT(36184)</f>
        <v>418.48603321974798</v>
      </c>
      <c r="X53">
        <f t="shared" si="5"/>
        <v>3.7846113711717096E-2</v>
      </c>
      <c r="Y53">
        <f t="shared" si="6"/>
        <v>5.1273993148375019E-3</v>
      </c>
      <c r="Z53">
        <f t="shared" si="7"/>
        <v>3.271870244904955E-2</v>
      </c>
    </row>
    <row r="54" spans="1:26">
      <c r="A54">
        <v>11</v>
      </c>
      <c r="B54" t="s">
        <v>40</v>
      </c>
      <c r="C54">
        <v>3</v>
      </c>
      <c r="D54">
        <v>13.975899999999999</v>
      </c>
      <c r="E54">
        <v>3.0495399999999999</v>
      </c>
      <c r="F54" s="3" t="s">
        <v>27</v>
      </c>
      <c r="G54">
        <v>2.1596220000000002</v>
      </c>
      <c r="H54">
        <v>0.85342059999999997</v>
      </c>
      <c r="I54" s="3">
        <v>1.0999999999999999E-2</v>
      </c>
      <c r="J54">
        <v>16.13552</v>
      </c>
      <c r="K54">
        <v>2.934472</v>
      </c>
      <c r="L54" s="3" t="s">
        <v>27</v>
      </c>
      <c r="M54">
        <f t="shared" si="0"/>
        <v>13.384272710145073</v>
      </c>
      <c r="N54">
        <f t="shared" si="1"/>
        <v>9.2996942116000003</v>
      </c>
      <c r="O54">
        <f t="shared" si="2"/>
        <v>0.72832672050435998</v>
      </c>
      <c r="P54">
        <f t="shared" si="3"/>
        <v>8.6111259187839995</v>
      </c>
      <c r="W54">
        <f t="shared" si="17"/>
        <v>418.48603321974798</v>
      </c>
      <c r="X54">
        <f t="shared" si="5"/>
        <v>3.8556890120935529E-2</v>
      </c>
      <c r="Y54">
        <f t="shared" si="6"/>
        <v>5.160559322336996E-3</v>
      </c>
      <c r="Z54">
        <f t="shared" si="7"/>
        <v>3.339633557773055E-2</v>
      </c>
    </row>
    <row r="55" spans="1:26">
      <c r="A55">
        <v>11</v>
      </c>
      <c r="B55" t="s">
        <v>40</v>
      </c>
      <c r="C55">
        <v>4</v>
      </c>
      <c r="D55">
        <v>13.361459999999999</v>
      </c>
      <c r="E55">
        <v>3.054227</v>
      </c>
      <c r="F55" s="3" t="s">
        <v>27</v>
      </c>
      <c r="G55">
        <v>2.1011850000000001</v>
      </c>
      <c r="H55">
        <v>0.85194049999999999</v>
      </c>
      <c r="I55" s="3">
        <v>1.4E-2</v>
      </c>
      <c r="J55">
        <v>15.46265</v>
      </c>
      <c r="K55">
        <v>2.939492</v>
      </c>
      <c r="L55" s="3" t="s">
        <v>27</v>
      </c>
      <c r="M55">
        <f t="shared" si="0"/>
        <v>13.588776826740565</v>
      </c>
      <c r="N55">
        <f t="shared" si="1"/>
        <v>9.3283025675290006</v>
      </c>
      <c r="O55">
        <f t="shared" si="2"/>
        <v>0.72580261554024994</v>
      </c>
      <c r="P55">
        <f t="shared" si="3"/>
        <v>8.6406132180640007</v>
      </c>
      <c r="W55">
        <f t="shared" si="17"/>
        <v>418.48603321974798</v>
      </c>
      <c r="X55">
        <f t="shared" si="5"/>
        <v>3.6949022840818503E-2</v>
      </c>
      <c r="Y55">
        <f t="shared" si="6"/>
        <v>5.0209202535002233E-3</v>
      </c>
      <c r="Z55">
        <f t="shared" si="7"/>
        <v>3.1928090639488239E-2</v>
      </c>
    </row>
    <row r="56" spans="1:26">
      <c r="A56">
        <v>11</v>
      </c>
      <c r="B56" t="s">
        <v>40</v>
      </c>
      <c r="C56">
        <v>5</v>
      </c>
      <c r="D56">
        <v>11.988770000000001</v>
      </c>
      <c r="E56">
        <v>3.0515699999999999</v>
      </c>
      <c r="F56" s="3" t="s">
        <v>27</v>
      </c>
      <c r="G56">
        <v>2.3923359999999998</v>
      </c>
      <c r="H56">
        <v>0.85148659999999998</v>
      </c>
      <c r="I56" s="3">
        <v>5.0000000000000001E-3</v>
      </c>
      <c r="J56">
        <v>14.38111</v>
      </c>
      <c r="K56">
        <v>2.9371459999999998</v>
      </c>
      <c r="L56" s="3" t="s">
        <v>27</v>
      </c>
      <c r="M56">
        <f t="shared" si="0"/>
        <v>16.635266679693011</v>
      </c>
      <c r="N56">
        <f t="shared" si="1"/>
        <v>9.3120794649</v>
      </c>
      <c r="O56">
        <f t="shared" si="2"/>
        <v>0.72502942997955999</v>
      </c>
      <c r="P56">
        <f t="shared" si="3"/>
        <v>8.6268266253159993</v>
      </c>
      <c r="W56">
        <f t="shared" si="17"/>
        <v>418.48603321974798</v>
      </c>
      <c r="X56">
        <f t="shared" si="5"/>
        <v>3.4364611620021371E-2</v>
      </c>
      <c r="Y56">
        <f t="shared" si="6"/>
        <v>5.7166447864313279E-3</v>
      </c>
      <c r="Z56">
        <f t="shared" si="7"/>
        <v>2.8647957275326007E-2</v>
      </c>
    </row>
    <row r="57" spans="1:26">
      <c r="A57">
        <v>12</v>
      </c>
      <c r="B57" t="s">
        <v>41</v>
      </c>
      <c r="C57">
        <v>1</v>
      </c>
      <c r="D57">
        <v>14.46466</v>
      </c>
      <c r="E57">
        <v>3.2590599999999998</v>
      </c>
      <c r="F57" s="3" t="s">
        <v>27</v>
      </c>
      <c r="G57">
        <v>2.8152599999999999</v>
      </c>
      <c r="H57">
        <v>0.922018</v>
      </c>
      <c r="I57" s="3">
        <v>2E-3</v>
      </c>
      <c r="J57">
        <v>17.279920000000001</v>
      </c>
      <c r="K57">
        <v>3.1336560000000002</v>
      </c>
      <c r="L57" s="3" t="s">
        <v>27</v>
      </c>
      <c r="M57">
        <f t="shared" si="0"/>
        <v>16.29208931522831</v>
      </c>
      <c r="N57">
        <f t="shared" si="1"/>
        <v>10.621472083599999</v>
      </c>
      <c r="O57">
        <f t="shared" si="2"/>
        <v>0.85011719232399996</v>
      </c>
      <c r="P57">
        <f t="shared" si="3"/>
        <v>9.8197999263360014</v>
      </c>
      <c r="W57">
        <f>2.3*SQRT(36184)</f>
        <v>437.50812563882738</v>
      </c>
      <c r="X57">
        <f t="shared" si="5"/>
        <v>3.9496226440980338E-2</v>
      </c>
      <c r="Y57">
        <f t="shared" si="6"/>
        <v>6.4347604879093356E-3</v>
      </c>
      <c r="Z57">
        <f t="shared" si="7"/>
        <v>3.3061465953070995E-2</v>
      </c>
    </row>
    <row r="58" spans="1:26">
      <c r="A58">
        <v>12</v>
      </c>
      <c r="B58" t="s">
        <v>41</v>
      </c>
      <c r="C58">
        <v>2</v>
      </c>
      <c r="D58">
        <v>14.68695</v>
      </c>
      <c r="E58">
        <v>3.256024</v>
      </c>
      <c r="F58" s="3" t="s">
        <v>27</v>
      </c>
      <c r="G58">
        <v>2.7351299999999998</v>
      </c>
      <c r="H58">
        <v>0.91299470000000005</v>
      </c>
      <c r="I58" s="3">
        <v>3.0000000000000001E-3</v>
      </c>
      <c r="J58">
        <v>17.422080000000001</v>
      </c>
      <c r="K58">
        <v>3.133251</v>
      </c>
      <c r="L58" s="3" t="s">
        <v>27</v>
      </c>
      <c r="M58">
        <f t="shared" si="0"/>
        <v>15.69921616707075</v>
      </c>
      <c r="N58">
        <f t="shared" si="1"/>
        <v>10.601692288576</v>
      </c>
      <c r="O58">
        <f t="shared" si="2"/>
        <v>0.83355932222809004</v>
      </c>
      <c r="P58">
        <f t="shared" si="3"/>
        <v>9.8172618290009996</v>
      </c>
      <c r="W58">
        <f t="shared" ref="W58:W61" si="18">2.3*SQRT(36184)</f>
        <v>437.50812563882738</v>
      </c>
      <c r="X58">
        <f t="shared" si="5"/>
        <v>3.9821157548928163E-2</v>
      </c>
      <c r="Y58">
        <f t="shared" si="6"/>
        <v>6.2516096038360437E-3</v>
      </c>
      <c r="Z58">
        <f t="shared" si="7"/>
        <v>3.3569547945092114E-2</v>
      </c>
    </row>
    <row r="59" spans="1:26">
      <c r="A59">
        <v>12</v>
      </c>
      <c r="B59" t="s">
        <v>41</v>
      </c>
      <c r="C59">
        <v>3</v>
      </c>
      <c r="D59">
        <v>16.076509999999999</v>
      </c>
      <c r="E59">
        <v>3.2449729999999999</v>
      </c>
      <c r="F59" s="3" t="s">
        <v>27</v>
      </c>
      <c r="G59">
        <v>2.7066690000000002</v>
      </c>
      <c r="H59">
        <v>0.90925630000000002</v>
      </c>
      <c r="I59" s="3">
        <v>3.0000000000000001E-3</v>
      </c>
      <c r="J59">
        <v>18.783180000000002</v>
      </c>
      <c r="K59">
        <v>3.1228639999999999</v>
      </c>
      <c r="L59" s="3" t="s">
        <v>27</v>
      </c>
      <c r="M59">
        <f t="shared" si="0"/>
        <v>14.410067943766709</v>
      </c>
      <c r="N59">
        <f t="shared" si="1"/>
        <v>10.529849770728999</v>
      </c>
      <c r="O59">
        <f t="shared" si="2"/>
        <v>0.82674701908969006</v>
      </c>
      <c r="P59">
        <f t="shared" si="3"/>
        <v>9.7522795624959997</v>
      </c>
      <c r="W59">
        <f t="shared" si="18"/>
        <v>437.50812563882738</v>
      </c>
      <c r="X59">
        <f t="shared" si="5"/>
        <v>4.2932185482438177E-2</v>
      </c>
      <c r="Y59">
        <f t="shared" si="6"/>
        <v>6.1865570977632884E-3</v>
      </c>
      <c r="Z59">
        <f t="shared" si="7"/>
        <v>3.6745626099003045E-2</v>
      </c>
    </row>
    <row r="60" spans="1:26">
      <c r="A60">
        <v>12</v>
      </c>
      <c r="B60" t="s">
        <v>41</v>
      </c>
      <c r="C60">
        <v>4</v>
      </c>
      <c r="D60">
        <v>14.45795</v>
      </c>
      <c r="E60">
        <v>3.2502239999999998</v>
      </c>
      <c r="F60" s="3" t="s">
        <v>27</v>
      </c>
      <c r="G60">
        <v>2.6235469999999999</v>
      </c>
      <c r="H60">
        <v>0.90744270000000005</v>
      </c>
      <c r="I60" s="3">
        <v>4.0000000000000001E-3</v>
      </c>
      <c r="J60">
        <v>17.081499999999998</v>
      </c>
      <c r="K60">
        <v>3.1283669999999999</v>
      </c>
      <c r="L60" s="3" t="s">
        <v>27</v>
      </c>
      <c r="M60">
        <f t="shared" si="0"/>
        <v>15.358996575242221</v>
      </c>
      <c r="N60">
        <f t="shared" si="1"/>
        <v>10.563956050175998</v>
      </c>
      <c r="O60">
        <f t="shared" si="2"/>
        <v>0.82345225378329012</v>
      </c>
      <c r="P60">
        <f t="shared" si="3"/>
        <v>9.7866800866889996</v>
      </c>
      <c r="W60">
        <f t="shared" si="18"/>
        <v>437.50812563882738</v>
      </c>
      <c r="X60">
        <f t="shared" si="5"/>
        <v>3.9042703435641223E-2</v>
      </c>
      <c r="Y60">
        <f t="shared" si="6"/>
        <v>5.9965674835621126E-3</v>
      </c>
      <c r="Z60">
        <f t="shared" si="7"/>
        <v>3.304612909506361E-2</v>
      </c>
    </row>
    <row r="61" spans="1:26">
      <c r="A61">
        <v>12</v>
      </c>
      <c r="B61" t="s">
        <v>41</v>
      </c>
      <c r="C61">
        <v>5</v>
      </c>
      <c r="D61">
        <v>13.471399999999999</v>
      </c>
      <c r="E61">
        <v>3.2474189999999998</v>
      </c>
      <c r="F61" s="3" t="s">
        <v>27</v>
      </c>
      <c r="G61">
        <v>2.8682129999999999</v>
      </c>
      <c r="H61">
        <v>0.90673250000000005</v>
      </c>
      <c r="I61" s="3">
        <v>2E-3</v>
      </c>
      <c r="J61">
        <v>16.33962</v>
      </c>
      <c r="K61">
        <v>3.1258249999999999</v>
      </c>
      <c r="L61" s="3" t="s">
        <v>27</v>
      </c>
      <c r="M61">
        <f t="shared" si="0"/>
        <v>17.553731359725624</v>
      </c>
      <c r="N61">
        <f t="shared" si="1"/>
        <v>10.545730161560998</v>
      </c>
      <c r="O61">
        <f t="shared" si="2"/>
        <v>0.82216382655625009</v>
      </c>
      <c r="P61">
        <f t="shared" si="3"/>
        <v>9.7707819306249988</v>
      </c>
      <c r="W61">
        <f t="shared" si="18"/>
        <v>437.50812563882738</v>
      </c>
      <c r="X61">
        <f t="shared" si="5"/>
        <v>3.7347009215295622E-2</v>
      </c>
      <c r="Y61">
        <f t="shared" si="6"/>
        <v>6.5557936685449658E-3</v>
      </c>
      <c r="Z61">
        <f t="shared" si="7"/>
        <v>3.0791199547047812E-2</v>
      </c>
    </row>
    <row r="62" spans="1:26">
      <c r="A62">
        <v>13</v>
      </c>
      <c r="B62" t="s">
        <v>42</v>
      </c>
      <c r="C62">
        <v>1</v>
      </c>
      <c r="D62">
        <v>25.301439999999999</v>
      </c>
      <c r="E62">
        <v>3.806047</v>
      </c>
      <c r="F62" s="3" t="s">
        <v>27</v>
      </c>
      <c r="G62">
        <v>3.444423</v>
      </c>
      <c r="H62">
        <v>1.082398</v>
      </c>
      <c r="I62" s="3">
        <v>1E-3</v>
      </c>
      <c r="J62">
        <v>28.74586</v>
      </c>
      <c r="K62">
        <v>3.6612559999999998</v>
      </c>
      <c r="L62" s="3" t="s">
        <v>27</v>
      </c>
      <c r="M62">
        <f t="shared" si="0"/>
        <v>11.982327194246405</v>
      </c>
      <c r="N62">
        <f t="shared" si="1"/>
        <v>14.485993766208999</v>
      </c>
      <c r="O62">
        <f t="shared" si="2"/>
        <v>1.1715854304039999</v>
      </c>
      <c r="P62">
        <f t="shared" si="3"/>
        <v>13.404795497535998</v>
      </c>
      <c r="W62">
        <f>2.5*SQRT(36184)</f>
        <v>475.55231047698635</v>
      </c>
      <c r="X62">
        <f t="shared" si="5"/>
        <v>6.0447314347326912E-2</v>
      </c>
      <c r="Y62">
        <f t="shared" si="6"/>
        <v>7.2429949852313626E-3</v>
      </c>
      <c r="Z62">
        <f t="shared" si="7"/>
        <v>5.3204325670549814E-2</v>
      </c>
    </row>
    <row r="63" spans="1:26">
      <c r="A63">
        <v>13</v>
      </c>
      <c r="B63" t="s">
        <v>42</v>
      </c>
      <c r="C63">
        <v>2</v>
      </c>
      <c r="D63">
        <v>23.697929999999999</v>
      </c>
      <c r="E63">
        <v>3.8028590000000002</v>
      </c>
      <c r="F63" s="3" t="s">
        <v>27</v>
      </c>
      <c r="G63">
        <v>3.6525919999999998</v>
      </c>
      <c r="H63">
        <v>1.0719639999999999</v>
      </c>
      <c r="I63" s="3">
        <v>3.0000000000000001E-3</v>
      </c>
      <c r="J63">
        <v>27.350519999999999</v>
      </c>
      <c r="K63">
        <v>3.6611120000000001</v>
      </c>
      <c r="L63" s="3" t="s">
        <v>27</v>
      </c>
      <c r="M63">
        <f t="shared" si="0"/>
        <v>13.354744260803816</v>
      </c>
      <c r="N63">
        <f t="shared" si="1"/>
        <v>14.461736573881002</v>
      </c>
      <c r="O63">
        <f t="shared" si="2"/>
        <v>1.1491068172959997</v>
      </c>
      <c r="P63">
        <f t="shared" si="3"/>
        <v>13.403741076544001</v>
      </c>
      <c r="W63">
        <f t="shared" ref="W63:W66" si="19">2.5*SQRT(36184)</f>
        <v>475.55231047698635</v>
      </c>
      <c r="X63">
        <f t="shared" si="5"/>
        <v>5.7513168157183388E-2</v>
      </c>
      <c r="Y63">
        <f t="shared" si="6"/>
        <v>7.6807365236778967E-3</v>
      </c>
      <c r="Z63">
        <f t="shared" si="7"/>
        <v>4.9832435839141667E-2</v>
      </c>
    </row>
    <row r="64" spans="1:26">
      <c r="A64">
        <v>13</v>
      </c>
      <c r="B64" t="s">
        <v>42</v>
      </c>
      <c r="C64">
        <v>3</v>
      </c>
      <c r="D64">
        <v>25.834969999999998</v>
      </c>
      <c r="E64">
        <v>3.789873</v>
      </c>
      <c r="F64" s="3" t="s">
        <v>27</v>
      </c>
      <c r="G64">
        <v>3.4334850000000001</v>
      </c>
      <c r="H64">
        <v>1.0672889999999999</v>
      </c>
      <c r="I64" s="3">
        <v>1E-3</v>
      </c>
      <c r="J64">
        <v>29.268460000000001</v>
      </c>
      <c r="K64">
        <v>3.6488200000000002</v>
      </c>
      <c r="L64" s="3" t="s">
        <v>27</v>
      </c>
      <c r="M64">
        <f t="shared" si="0"/>
        <v>11.731006687745101</v>
      </c>
      <c r="N64">
        <f t="shared" si="1"/>
        <v>14.363137356129</v>
      </c>
      <c r="O64">
        <f t="shared" si="2"/>
        <v>1.1391058095209998</v>
      </c>
      <c r="P64">
        <f t="shared" si="3"/>
        <v>13.313887392400002</v>
      </c>
      <c r="W64">
        <f t="shared" si="19"/>
        <v>475.55231047698635</v>
      </c>
      <c r="X64">
        <f t="shared" si="5"/>
        <v>6.1546247079828677E-2</v>
      </c>
      <c r="Y64">
        <f t="shared" si="6"/>
        <v>7.2199943609908262E-3</v>
      </c>
      <c r="Z64">
        <f t="shared" si="7"/>
        <v>5.432624220474741E-2</v>
      </c>
    </row>
    <row r="65" spans="1:26">
      <c r="A65">
        <v>13</v>
      </c>
      <c r="B65" t="s">
        <v>42</v>
      </c>
      <c r="C65">
        <v>4</v>
      </c>
      <c r="D65">
        <v>24.332319999999999</v>
      </c>
      <c r="E65">
        <v>3.79596</v>
      </c>
      <c r="F65" s="3" t="s">
        <v>27</v>
      </c>
      <c r="G65">
        <v>3.4442379999999999</v>
      </c>
      <c r="H65">
        <v>1.065272</v>
      </c>
      <c r="I65" s="3">
        <v>1E-3</v>
      </c>
      <c r="J65">
        <v>27.77655</v>
      </c>
      <c r="K65">
        <v>3.6552310000000001</v>
      </c>
      <c r="L65" s="3" t="s">
        <v>27</v>
      </c>
      <c r="M65">
        <f t="shared" si="0"/>
        <v>12.399804871375313</v>
      </c>
      <c r="N65">
        <f t="shared" si="1"/>
        <v>14.4093123216</v>
      </c>
      <c r="O65">
        <f t="shared" si="2"/>
        <v>1.134804433984</v>
      </c>
      <c r="P65">
        <f t="shared" si="3"/>
        <v>13.360713663361</v>
      </c>
      <c r="W65">
        <f t="shared" si="19"/>
        <v>475.55231047698635</v>
      </c>
      <c r="X65">
        <f t="shared" si="5"/>
        <v>5.8409031746980034E-2</v>
      </c>
      <c r="Y65">
        <f t="shared" si="6"/>
        <v>7.2426059638851835E-3</v>
      </c>
      <c r="Z65">
        <f t="shared" si="7"/>
        <v>5.1166442605639545E-2</v>
      </c>
    </row>
    <row r="66" spans="1:26">
      <c r="A66">
        <v>13</v>
      </c>
      <c r="B66" t="s">
        <v>42</v>
      </c>
      <c r="C66">
        <v>5</v>
      </c>
      <c r="D66">
        <v>24.382380000000001</v>
      </c>
      <c r="E66">
        <v>3.7925460000000002</v>
      </c>
      <c r="F66" s="3" t="s">
        <v>27</v>
      </c>
      <c r="G66">
        <v>3.4297</v>
      </c>
      <c r="H66">
        <v>1.0643940000000001</v>
      </c>
      <c r="I66" s="3">
        <v>1E-3</v>
      </c>
      <c r="J66">
        <v>27.812080000000002</v>
      </c>
      <c r="K66">
        <v>3.652126</v>
      </c>
      <c r="L66" s="3" t="s">
        <v>27</v>
      </c>
      <c r="M66">
        <f t="shared" si="0"/>
        <v>12.331691840380149</v>
      </c>
      <c r="N66">
        <f t="shared" si="1"/>
        <v>14.383405162116002</v>
      </c>
      <c r="O66">
        <f t="shared" si="2"/>
        <v>1.1329345872360002</v>
      </c>
      <c r="P66">
        <f t="shared" si="3"/>
        <v>13.338024319876</v>
      </c>
      <c r="W66">
        <f t="shared" si="19"/>
        <v>475.55231047698635</v>
      </c>
      <c r="X66">
        <f t="shared" si="5"/>
        <v>5.8483744873627161E-2</v>
      </c>
      <c r="Y66">
        <f t="shared" si="6"/>
        <v>7.2120351945298249E-3</v>
      </c>
      <c r="Z66">
        <f t="shared" si="7"/>
        <v>5.1271709679097333E-2</v>
      </c>
    </row>
    <row r="67" spans="1:26">
      <c r="A67">
        <v>14</v>
      </c>
      <c r="B67" t="s">
        <v>43</v>
      </c>
      <c r="C67">
        <v>1</v>
      </c>
      <c r="D67">
        <v>24.79224</v>
      </c>
      <c r="E67">
        <v>3.863982</v>
      </c>
      <c r="F67" s="3" t="s">
        <v>27</v>
      </c>
      <c r="G67">
        <v>2.320252</v>
      </c>
      <c r="H67">
        <v>1.093933</v>
      </c>
      <c r="I67" s="3">
        <v>3.4000000000000002E-2</v>
      </c>
      <c r="J67">
        <v>27.112500000000001</v>
      </c>
      <c r="K67">
        <v>3.7155300000000002</v>
      </c>
      <c r="L67" s="3" t="s">
        <v>27</v>
      </c>
      <c r="M67">
        <f t="shared" si="0"/>
        <v>8.5578681420009204</v>
      </c>
      <c r="N67">
        <f t="shared" si="1"/>
        <v>14.930356896324</v>
      </c>
      <c r="O67">
        <f t="shared" ref="O67:O101" si="20">H67*H67</f>
        <v>1.1966894084890001</v>
      </c>
      <c r="P67">
        <f t="shared" si="3"/>
        <v>13.805163180900001</v>
      </c>
      <c r="W67">
        <f>2.6*SQRT(36184)</f>
        <v>494.57440289606581</v>
      </c>
      <c r="X67">
        <f t="shared" ref="X67:X101" si="21">J67/W67</f>
        <v>5.4819860957700348E-2</v>
      </c>
      <c r="Y67">
        <f t="shared" ref="Y67:Y101" si="22">G67/W67</f>
        <v>4.6914114163882394E-3</v>
      </c>
      <c r="Z67">
        <f t="shared" ref="Z67:Z101" si="23">D67/W67</f>
        <v>5.0128433365788358E-2</v>
      </c>
    </row>
    <row r="68" spans="1:26">
      <c r="A68">
        <v>14</v>
      </c>
      <c r="B68" t="s">
        <v>43</v>
      </c>
      <c r="C68">
        <v>2</v>
      </c>
      <c r="D68">
        <v>25.286960000000001</v>
      </c>
      <c r="E68">
        <v>3.860471</v>
      </c>
      <c r="F68" s="3" t="s">
        <v>27</v>
      </c>
      <c r="G68">
        <v>2.2546460000000002</v>
      </c>
      <c r="H68">
        <v>1.082803</v>
      </c>
      <c r="I68" s="3">
        <v>3.6999999999999998E-2</v>
      </c>
      <c r="J68">
        <v>27.541609999999999</v>
      </c>
      <c r="K68">
        <v>3.7149990000000002</v>
      </c>
      <c r="L68" s="3" t="s">
        <v>27</v>
      </c>
      <c r="M68">
        <f t="shared" ref="M68:M101" si="24">G68*100/J68</f>
        <v>8.1863260717147632</v>
      </c>
      <c r="N68">
        <f t="shared" ref="N68:N101" si="25">E68*E68</f>
        <v>14.903236341841</v>
      </c>
      <c r="O68">
        <f t="shared" si="20"/>
        <v>1.1724623368089999</v>
      </c>
      <c r="P68">
        <f t="shared" ref="P68:P101" si="26">K68*K68</f>
        <v>13.801217570001</v>
      </c>
      <c r="W68">
        <f t="shared" ref="W68:W71" si="27">2.6*SQRT(36184)</f>
        <v>494.57440289606581</v>
      </c>
      <c r="X68">
        <f t="shared" si="21"/>
        <v>5.5687495832225334E-2</v>
      </c>
      <c r="Y68">
        <f t="shared" si="22"/>
        <v>4.5587599899985344E-3</v>
      </c>
      <c r="Z68">
        <f t="shared" si="23"/>
        <v>5.1128727754464934E-2</v>
      </c>
    </row>
    <row r="69" spans="1:26">
      <c r="A69">
        <v>14</v>
      </c>
      <c r="B69" t="s">
        <v>43</v>
      </c>
      <c r="C69">
        <v>3</v>
      </c>
      <c r="D69">
        <v>26.75733</v>
      </c>
      <c r="E69">
        <v>3.847442</v>
      </c>
      <c r="F69" s="3" t="s">
        <v>27</v>
      </c>
      <c r="G69">
        <v>2.107577</v>
      </c>
      <c r="H69">
        <v>1.078093</v>
      </c>
      <c r="I69" s="3">
        <v>5.0999999999999997E-2</v>
      </c>
      <c r="J69">
        <v>28.864909999999998</v>
      </c>
      <c r="K69">
        <v>3.7026680000000001</v>
      </c>
      <c r="L69" s="3" t="s">
        <v>27</v>
      </c>
      <c r="M69">
        <f t="shared" si="24"/>
        <v>7.3015193880736167</v>
      </c>
      <c r="N69">
        <f t="shared" si="25"/>
        <v>14.802809943364</v>
      </c>
      <c r="O69">
        <f t="shared" si="20"/>
        <v>1.1622845166489999</v>
      </c>
      <c r="P69">
        <f t="shared" si="26"/>
        <v>13.709750318224</v>
      </c>
      <c r="W69">
        <f t="shared" si="27"/>
        <v>494.57440289606581</v>
      </c>
      <c r="X69">
        <f t="shared" si="21"/>
        <v>5.8363129654459542E-2</v>
      </c>
      <c r="Y69">
        <f t="shared" si="22"/>
        <v>4.2613952272069055E-3</v>
      </c>
      <c r="Z69">
        <f t="shared" si="23"/>
        <v>5.4101728361431234E-2</v>
      </c>
    </row>
    <row r="70" spans="1:26">
      <c r="A70">
        <v>14</v>
      </c>
      <c r="B70" t="s">
        <v>43</v>
      </c>
      <c r="C70">
        <v>4</v>
      </c>
      <c r="D70">
        <v>24.994489999999999</v>
      </c>
      <c r="E70">
        <v>3.8535029999999999</v>
      </c>
      <c r="F70" s="3" t="s">
        <v>27</v>
      </c>
      <c r="G70">
        <v>2.1137579999999998</v>
      </c>
      <c r="H70">
        <v>1.076492</v>
      </c>
      <c r="I70" s="3">
        <v>0.05</v>
      </c>
      <c r="J70">
        <v>27.108250000000002</v>
      </c>
      <c r="K70">
        <v>3.7092070000000001</v>
      </c>
      <c r="L70" s="3" t="s">
        <v>27</v>
      </c>
      <c r="M70">
        <f t="shared" si="24"/>
        <v>7.7974712495273559</v>
      </c>
      <c r="N70">
        <f t="shared" si="25"/>
        <v>14.849485371008999</v>
      </c>
      <c r="O70">
        <f t="shared" si="20"/>
        <v>1.1588350260639999</v>
      </c>
      <c r="P70">
        <f t="shared" si="26"/>
        <v>13.758216568849001</v>
      </c>
      <c r="W70">
        <f t="shared" si="27"/>
        <v>494.57440289606581</v>
      </c>
      <c r="X70">
        <f t="shared" si="21"/>
        <v>5.4811267710708364E-2</v>
      </c>
      <c r="Y70">
        <f t="shared" si="22"/>
        <v>4.2738928412439561E-3</v>
      </c>
      <c r="Z70">
        <f t="shared" si="23"/>
        <v>5.0537370825583468E-2</v>
      </c>
    </row>
    <row r="71" spans="1:26">
      <c r="A71">
        <v>14</v>
      </c>
      <c r="B71" t="s">
        <v>43</v>
      </c>
      <c r="C71">
        <v>5</v>
      </c>
      <c r="D71">
        <v>24.417470000000002</v>
      </c>
      <c r="E71">
        <v>3.850263</v>
      </c>
      <c r="F71" s="3" t="s">
        <v>27</v>
      </c>
      <c r="G71">
        <v>2.2944819999999999</v>
      </c>
      <c r="H71">
        <v>1.075223</v>
      </c>
      <c r="I71" s="3">
        <v>3.3000000000000002E-2</v>
      </c>
      <c r="J71">
        <v>26.711960000000001</v>
      </c>
      <c r="K71">
        <v>3.7061449999999998</v>
      </c>
      <c r="L71" s="3" t="s">
        <v>27</v>
      </c>
      <c r="M71">
        <f t="shared" si="24"/>
        <v>8.5897178642076426</v>
      </c>
      <c r="N71">
        <f t="shared" si="25"/>
        <v>14.824525169169</v>
      </c>
      <c r="O71">
        <f t="shared" si="20"/>
        <v>1.156104499729</v>
      </c>
      <c r="P71">
        <f t="shared" si="26"/>
        <v>13.735510761024999</v>
      </c>
      <c r="W71">
        <f t="shared" si="27"/>
        <v>494.57440289606581</v>
      </c>
      <c r="X71">
        <f t="shared" si="21"/>
        <v>5.4009992922366197E-2</v>
      </c>
      <c r="Y71">
        <f t="shared" si="22"/>
        <v>4.6393060105097729E-3</v>
      </c>
      <c r="Z71">
        <f t="shared" si="23"/>
        <v>4.9370670736332674E-2</v>
      </c>
    </row>
    <row r="72" spans="1:26">
      <c r="A72">
        <v>15</v>
      </c>
      <c r="B72" t="s">
        <v>44</v>
      </c>
      <c r="C72">
        <v>1</v>
      </c>
      <c r="D72">
        <v>8.7627590000000009</v>
      </c>
      <c r="E72">
        <v>1.9119139999999999</v>
      </c>
      <c r="F72" s="3" t="s">
        <v>27</v>
      </c>
      <c r="G72">
        <v>2.8721760000000001</v>
      </c>
      <c r="H72">
        <v>0.54614779999999996</v>
      </c>
      <c r="I72" s="3" t="s">
        <v>27</v>
      </c>
      <c r="J72">
        <v>11.634930000000001</v>
      </c>
      <c r="K72">
        <v>1.8398969999999999</v>
      </c>
      <c r="L72" s="3" t="s">
        <v>27</v>
      </c>
      <c r="M72">
        <f t="shared" si="24"/>
        <v>24.685803868179697</v>
      </c>
      <c r="N72">
        <f t="shared" si="25"/>
        <v>3.6554151433959996</v>
      </c>
      <c r="O72">
        <f t="shared" si="20"/>
        <v>0.29827741944483993</v>
      </c>
      <c r="P72">
        <f t="shared" si="26"/>
        <v>3.3852209706089997</v>
      </c>
      <c r="W72">
        <f>1.3*SQRT(36184)</f>
        <v>247.2872014480329</v>
      </c>
      <c r="X72">
        <f t="shared" si="21"/>
        <v>4.7050271635044834E-2</v>
      </c>
      <c r="Y72">
        <f t="shared" si="22"/>
        <v>1.1614737775272952E-2</v>
      </c>
      <c r="Z72">
        <f t="shared" si="23"/>
        <v>3.5435554079176569E-2</v>
      </c>
    </row>
    <row r="73" spans="1:26">
      <c r="A73">
        <v>15</v>
      </c>
      <c r="B73" t="s">
        <v>44</v>
      </c>
      <c r="C73">
        <v>2</v>
      </c>
      <c r="D73">
        <v>8.3675759999999997</v>
      </c>
      <c r="E73">
        <v>1.9102129999999999</v>
      </c>
      <c r="F73" s="3" t="s">
        <v>27</v>
      </c>
      <c r="G73">
        <v>2.8804829999999999</v>
      </c>
      <c r="H73">
        <v>0.54096060000000001</v>
      </c>
      <c r="I73" s="3" t="s">
        <v>27</v>
      </c>
      <c r="J73">
        <v>11.248060000000001</v>
      </c>
      <c r="K73">
        <v>1.839747</v>
      </c>
      <c r="L73" s="3" t="s">
        <v>27</v>
      </c>
      <c r="M73">
        <f t="shared" si="24"/>
        <v>25.608709413000994</v>
      </c>
      <c r="N73">
        <f t="shared" si="25"/>
        <v>3.6489137053689999</v>
      </c>
      <c r="O73">
        <f t="shared" si="20"/>
        <v>0.29263837075235999</v>
      </c>
      <c r="P73">
        <f t="shared" si="26"/>
        <v>3.3846690240090003</v>
      </c>
      <c r="W73">
        <f t="shared" ref="W73:W76" si="28">1.3*SQRT(36184)</f>
        <v>247.2872014480329</v>
      </c>
      <c r="X73">
        <f t="shared" si="21"/>
        <v>4.5485815416790851E-2</v>
      </c>
      <c r="Y73">
        <f t="shared" si="22"/>
        <v>1.1648330294219977E-2</v>
      </c>
      <c r="Z73">
        <f t="shared" si="23"/>
        <v>3.3837481078689932E-2</v>
      </c>
    </row>
    <row r="74" spans="1:26">
      <c r="A74">
        <v>15</v>
      </c>
      <c r="B74" t="s">
        <v>44</v>
      </c>
      <c r="C74">
        <v>3</v>
      </c>
      <c r="D74">
        <v>9.5943799999999992</v>
      </c>
      <c r="E74">
        <v>1.903796</v>
      </c>
      <c r="F74" s="3" t="s">
        <v>27</v>
      </c>
      <c r="G74">
        <v>2.749037</v>
      </c>
      <c r="H74">
        <v>0.53835370000000005</v>
      </c>
      <c r="I74" s="3" t="s">
        <v>27</v>
      </c>
      <c r="J74">
        <v>12.34342</v>
      </c>
      <c r="K74">
        <v>1.833588</v>
      </c>
      <c r="L74" s="3" t="s">
        <v>27</v>
      </c>
      <c r="M74">
        <f t="shared" si="24"/>
        <v>22.271274897880815</v>
      </c>
      <c r="N74">
        <f t="shared" si="25"/>
        <v>3.6244392096160003</v>
      </c>
      <c r="O74">
        <f t="shared" si="20"/>
        <v>0.28982470630369006</v>
      </c>
      <c r="P74">
        <f t="shared" si="26"/>
        <v>3.3620449537439998</v>
      </c>
      <c r="W74">
        <f t="shared" si="28"/>
        <v>247.2872014480329</v>
      </c>
      <c r="X74">
        <f t="shared" si="21"/>
        <v>4.9915320840387099E-2</v>
      </c>
      <c r="Y74">
        <f t="shared" si="22"/>
        <v>1.1116778320521803E-2</v>
      </c>
      <c r="Z74">
        <f t="shared" si="23"/>
        <v>3.879853038822248E-2</v>
      </c>
    </row>
    <row r="75" spans="1:26">
      <c r="A75">
        <v>15</v>
      </c>
      <c r="B75" t="s">
        <v>44</v>
      </c>
      <c r="C75">
        <v>4</v>
      </c>
      <c r="D75">
        <v>9.8394519999999996</v>
      </c>
      <c r="E75">
        <v>1.90652</v>
      </c>
      <c r="F75" s="3" t="s">
        <v>27</v>
      </c>
      <c r="G75">
        <v>2.768049</v>
      </c>
      <c r="H75">
        <v>0.53763139999999998</v>
      </c>
      <c r="I75" s="3" t="s">
        <v>27</v>
      </c>
      <c r="J75">
        <v>12.6075</v>
      </c>
      <c r="K75">
        <v>1.836598</v>
      </c>
      <c r="L75" s="3" t="s">
        <v>27</v>
      </c>
      <c r="M75">
        <f t="shared" si="24"/>
        <v>21.955574063057703</v>
      </c>
      <c r="N75">
        <f t="shared" si="25"/>
        <v>3.6348185104000001</v>
      </c>
      <c r="O75">
        <f t="shared" si="20"/>
        <v>0.28904752226595998</v>
      </c>
      <c r="P75">
        <f t="shared" si="26"/>
        <v>3.373092213604</v>
      </c>
      <c r="W75">
        <f t="shared" si="28"/>
        <v>247.2872014480329</v>
      </c>
      <c r="X75">
        <f t="shared" si="21"/>
        <v>5.0983228918337085E-2</v>
      </c>
      <c r="Y75">
        <f t="shared" si="22"/>
        <v>1.1193660584903752E-2</v>
      </c>
      <c r="Z75">
        <f t="shared" si="23"/>
        <v>3.9789572377314272E-2</v>
      </c>
    </row>
    <row r="76" spans="1:26">
      <c r="A76">
        <v>15</v>
      </c>
      <c r="B76" t="s">
        <v>44</v>
      </c>
      <c r="C76">
        <v>5</v>
      </c>
      <c r="D76">
        <v>8.3891930000000006</v>
      </c>
      <c r="E76">
        <v>1.904919</v>
      </c>
      <c r="F76" s="3" t="s">
        <v>27</v>
      </c>
      <c r="G76">
        <v>2.9373269999999998</v>
      </c>
      <c r="H76">
        <v>0.53763000000000005</v>
      </c>
      <c r="I76" s="3" t="s">
        <v>27</v>
      </c>
      <c r="J76">
        <v>11.32652</v>
      </c>
      <c r="K76">
        <v>1.835267</v>
      </c>
      <c r="L76" s="3" t="s">
        <v>27</v>
      </c>
      <c r="M76">
        <f t="shared" si="24"/>
        <v>25.933181595053021</v>
      </c>
      <c r="N76">
        <f t="shared" si="25"/>
        <v>3.6287163965610003</v>
      </c>
      <c r="O76">
        <f t="shared" si="20"/>
        <v>0.28904601690000004</v>
      </c>
      <c r="P76">
        <f t="shared" si="26"/>
        <v>3.3682049612889999</v>
      </c>
      <c r="W76">
        <f t="shared" si="28"/>
        <v>247.2872014480329</v>
      </c>
      <c r="X76">
        <f t="shared" si="21"/>
        <v>4.5803098315139672E-2</v>
      </c>
      <c r="Y76">
        <f t="shared" si="22"/>
        <v>1.1878200662225842E-2</v>
      </c>
      <c r="Z76">
        <f t="shared" si="23"/>
        <v>3.392489765291383E-2</v>
      </c>
    </row>
    <row r="77" spans="1:26">
      <c r="A77">
        <v>16</v>
      </c>
      <c r="B77" t="s">
        <v>45</v>
      </c>
      <c r="C77">
        <v>1</v>
      </c>
      <c r="D77">
        <v>12.536149999999999</v>
      </c>
      <c r="E77">
        <v>1.900355</v>
      </c>
      <c r="F77" s="3" t="s">
        <v>27</v>
      </c>
      <c r="G77">
        <v>3.3082780000000001</v>
      </c>
      <c r="H77">
        <v>0.5492939</v>
      </c>
      <c r="I77" s="3" t="s">
        <v>27</v>
      </c>
      <c r="J77">
        <v>15.844429999999999</v>
      </c>
      <c r="K77">
        <v>1.8306990000000001</v>
      </c>
      <c r="L77" s="3" t="s">
        <v>27</v>
      </c>
      <c r="M77">
        <f t="shared" si="24"/>
        <v>20.879753957699965</v>
      </c>
      <c r="N77">
        <f t="shared" si="25"/>
        <v>3.6113491260249999</v>
      </c>
      <c r="O77">
        <f t="shared" si="20"/>
        <v>0.30172378857720999</v>
      </c>
      <c r="P77">
        <f t="shared" si="26"/>
        <v>3.3514588286010003</v>
      </c>
      <c r="W77">
        <f>1.3*SQRT(36184)</f>
        <v>247.2872014480329</v>
      </c>
      <c r="X77">
        <f t="shared" si="21"/>
        <v>6.4072988441052359E-2</v>
      </c>
      <c r="Y77">
        <f t="shared" si="22"/>
        <v>1.3378282339837271E-2</v>
      </c>
      <c r="Z77">
        <f t="shared" si="23"/>
        <v>5.0694698013453221E-2</v>
      </c>
    </row>
    <row r="78" spans="1:26">
      <c r="A78">
        <v>16</v>
      </c>
      <c r="B78" t="s">
        <v>45</v>
      </c>
      <c r="C78">
        <v>2</v>
      </c>
      <c r="D78">
        <v>12.20975</v>
      </c>
      <c r="E78">
        <v>1.8985909999999999</v>
      </c>
      <c r="F78" s="3" t="s">
        <v>27</v>
      </c>
      <c r="G78">
        <v>3.2722370000000001</v>
      </c>
      <c r="H78">
        <v>0.54449139999999996</v>
      </c>
      <c r="I78" s="3" t="s">
        <v>27</v>
      </c>
      <c r="J78">
        <v>15.48199</v>
      </c>
      <c r="K78">
        <v>1.8305709999999999</v>
      </c>
      <c r="L78" s="3" t="s">
        <v>27</v>
      </c>
      <c r="M78">
        <f t="shared" si="24"/>
        <v>21.135764846767117</v>
      </c>
      <c r="N78">
        <f t="shared" si="25"/>
        <v>3.6046477852809997</v>
      </c>
      <c r="O78">
        <f t="shared" si="20"/>
        <v>0.29647088467395993</v>
      </c>
      <c r="P78">
        <f t="shared" si="26"/>
        <v>3.3509901860409999</v>
      </c>
      <c r="W78">
        <f t="shared" ref="W78:W81" si="29">1.3*SQRT(36184)</f>
        <v>247.2872014480329</v>
      </c>
      <c r="X78">
        <f t="shared" si="21"/>
        <v>6.260732423409919E-2</v>
      </c>
      <c r="Y78">
        <f t="shared" si="22"/>
        <v>1.3232536826972247E-2</v>
      </c>
      <c r="Z78">
        <f t="shared" si="23"/>
        <v>4.9374775275484138E-2</v>
      </c>
    </row>
    <row r="79" spans="1:26">
      <c r="A79">
        <v>16</v>
      </c>
      <c r="B79" t="s">
        <v>45</v>
      </c>
      <c r="C79">
        <v>3</v>
      </c>
      <c r="D79">
        <v>13.06025</v>
      </c>
      <c r="E79">
        <v>1.8921239999999999</v>
      </c>
      <c r="F79" s="3" t="s">
        <v>27</v>
      </c>
      <c r="G79">
        <v>3.2785790000000001</v>
      </c>
      <c r="H79">
        <v>0.54209680000000005</v>
      </c>
      <c r="I79" s="3" t="s">
        <v>27</v>
      </c>
      <c r="J79">
        <v>16.338830000000002</v>
      </c>
      <c r="K79">
        <v>1.8244279999999999</v>
      </c>
      <c r="L79" s="3" t="s">
        <v>27</v>
      </c>
      <c r="M79">
        <f t="shared" si="24"/>
        <v>20.066179769298046</v>
      </c>
      <c r="N79">
        <f t="shared" si="25"/>
        <v>3.5801332313759997</v>
      </c>
      <c r="O79">
        <f t="shared" si="20"/>
        <v>0.29386894057024004</v>
      </c>
      <c r="P79">
        <f t="shared" si="26"/>
        <v>3.3285375271839999</v>
      </c>
      <c r="W79">
        <f t="shared" si="29"/>
        <v>247.2872014480329</v>
      </c>
      <c r="X79">
        <f t="shared" si="21"/>
        <v>6.6072283176505542E-2</v>
      </c>
      <c r="Y79">
        <f t="shared" si="22"/>
        <v>1.3258183119877271E-2</v>
      </c>
      <c r="Z79">
        <f t="shared" si="23"/>
        <v>5.2814096012747329E-2</v>
      </c>
    </row>
    <row r="80" spans="1:26">
      <c r="A80">
        <v>16</v>
      </c>
      <c r="B80" t="s">
        <v>45</v>
      </c>
      <c r="C80">
        <v>4</v>
      </c>
      <c r="D80">
        <v>12.82109</v>
      </c>
      <c r="E80">
        <v>1.895189</v>
      </c>
      <c r="F80" s="3" t="s">
        <v>27</v>
      </c>
      <c r="G80">
        <v>3.1861069999999998</v>
      </c>
      <c r="H80">
        <v>0.54080229999999996</v>
      </c>
      <c r="I80" s="3" t="s">
        <v>27</v>
      </c>
      <c r="J80">
        <v>16.007200000000001</v>
      </c>
      <c r="K80">
        <v>1.827556</v>
      </c>
      <c r="L80" s="3" t="s">
        <v>27</v>
      </c>
      <c r="M80">
        <f t="shared" si="24"/>
        <v>19.904211854665395</v>
      </c>
      <c r="N80">
        <f t="shared" si="25"/>
        <v>3.5917413457210001</v>
      </c>
      <c r="O80">
        <f t="shared" si="20"/>
        <v>0.29246712768528993</v>
      </c>
      <c r="P80">
        <f t="shared" si="26"/>
        <v>3.3399609331360001</v>
      </c>
      <c r="W80">
        <f t="shared" si="29"/>
        <v>247.2872014480329</v>
      </c>
      <c r="X80">
        <f t="shared" si="21"/>
        <v>6.4731210941233824E-2</v>
      </c>
      <c r="Y80">
        <f t="shared" si="22"/>
        <v>1.2884237361833528E-2</v>
      </c>
      <c r="Z80">
        <f t="shared" si="23"/>
        <v>5.1846961447757481E-2</v>
      </c>
    </row>
    <row r="81" spans="1:26">
      <c r="A81">
        <v>16</v>
      </c>
      <c r="B81" t="s">
        <v>45</v>
      </c>
      <c r="C81">
        <v>5</v>
      </c>
      <c r="D81">
        <v>11.90203</v>
      </c>
      <c r="E81">
        <v>1.893424</v>
      </c>
      <c r="F81" s="3" t="s">
        <v>27</v>
      </c>
      <c r="G81">
        <v>3.3664510000000001</v>
      </c>
      <c r="H81">
        <v>0.54112629999999995</v>
      </c>
      <c r="I81" s="3" t="s">
        <v>27</v>
      </c>
      <c r="J81">
        <v>15.26848</v>
      </c>
      <c r="K81">
        <v>1.8261780000000001</v>
      </c>
      <c r="L81" s="3" t="s">
        <v>27</v>
      </c>
      <c r="M81">
        <f t="shared" si="24"/>
        <v>22.048370237246932</v>
      </c>
      <c r="N81">
        <f t="shared" si="25"/>
        <v>3.5850544437759999</v>
      </c>
      <c r="O81">
        <f t="shared" si="20"/>
        <v>0.29281767255168994</v>
      </c>
      <c r="P81">
        <f t="shared" si="26"/>
        <v>3.3349260876840003</v>
      </c>
      <c r="W81">
        <f t="shared" si="29"/>
        <v>247.2872014480329</v>
      </c>
      <c r="X81">
        <f t="shared" si="21"/>
        <v>6.1743915215153794E-2</v>
      </c>
      <c r="Y81">
        <f t="shared" si="22"/>
        <v>1.3613527025608948E-2</v>
      </c>
      <c r="Z81">
        <f t="shared" si="23"/>
        <v>4.813039223342578E-2</v>
      </c>
    </row>
    <row r="82" spans="1:26">
      <c r="A82">
        <v>17</v>
      </c>
      <c r="B82" t="s">
        <v>46</v>
      </c>
      <c r="C82">
        <v>1</v>
      </c>
      <c r="D82">
        <v>14.65291</v>
      </c>
      <c r="E82">
        <v>4.1436469999999996</v>
      </c>
      <c r="F82" s="3" t="s">
        <v>27</v>
      </c>
      <c r="G82">
        <v>5.0837479999999999</v>
      </c>
      <c r="H82">
        <v>1.18391</v>
      </c>
      <c r="I82" s="3" t="s">
        <v>27</v>
      </c>
      <c r="J82">
        <v>19.736660000000001</v>
      </c>
      <c r="K82">
        <v>3.9876429999999998</v>
      </c>
      <c r="L82" s="3" t="s">
        <v>27</v>
      </c>
      <c r="M82">
        <f t="shared" si="24"/>
        <v>25.757894192837085</v>
      </c>
      <c r="N82">
        <f t="shared" si="25"/>
        <v>17.169810460608996</v>
      </c>
      <c r="O82">
        <f t="shared" si="20"/>
        <v>1.4016428881</v>
      </c>
      <c r="P82">
        <f t="shared" si="26"/>
        <v>15.901296695448998</v>
      </c>
      <c r="W82">
        <f>3.2*SQRT(36184)</f>
        <v>608.70695741054249</v>
      </c>
      <c r="X82">
        <f t="shared" si="21"/>
        <v>3.2423910651457541E-2</v>
      </c>
      <c r="Y82">
        <f t="shared" si="22"/>
        <v>8.3517165987824667E-3</v>
      </c>
      <c r="Z82">
        <f t="shared" si="23"/>
        <v>2.4072190767021811E-2</v>
      </c>
    </row>
    <row r="83" spans="1:26">
      <c r="A83">
        <v>17</v>
      </c>
      <c r="B83" t="s">
        <v>46</v>
      </c>
      <c r="C83">
        <v>2</v>
      </c>
      <c r="D83">
        <v>16.158359999999998</v>
      </c>
      <c r="E83">
        <v>4.1396449999999998</v>
      </c>
      <c r="F83" s="3" t="s">
        <v>27</v>
      </c>
      <c r="G83">
        <v>4.9500840000000004</v>
      </c>
      <c r="H83">
        <v>1.172496</v>
      </c>
      <c r="I83" s="3" t="s">
        <v>27</v>
      </c>
      <c r="J83">
        <v>21.108440000000002</v>
      </c>
      <c r="K83">
        <v>3.9869880000000002</v>
      </c>
      <c r="L83" s="3" t="s">
        <v>27</v>
      </c>
      <c r="M83">
        <f t="shared" si="24"/>
        <v>23.450733450695552</v>
      </c>
      <c r="N83">
        <f t="shared" si="25"/>
        <v>17.136660726024999</v>
      </c>
      <c r="O83">
        <f t="shared" si="20"/>
        <v>1.3747468700159999</v>
      </c>
      <c r="P83">
        <f t="shared" si="26"/>
        <v>15.896073312144001</v>
      </c>
      <c r="W83">
        <f t="shared" ref="W83:W86" si="30">3.2*SQRT(36184)</f>
        <v>608.70695741054249</v>
      </c>
      <c r="X83">
        <f t="shared" si="21"/>
        <v>3.4677507367085032E-2</v>
      </c>
      <c r="Y83">
        <f t="shared" si="22"/>
        <v>8.1321298200004236E-3</v>
      </c>
      <c r="Z83">
        <f t="shared" si="23"/>
        <v>2.6545384118391125E-2</v>
      </c>
    </row>
    <row r="84" spans="1:26">
      <c r="A84">
        <v>17</v>
      </c>
      <c r="B84" t="s">
        <v>46</v>
      </c>
      <c r="C84">
        <v>3</v>
      </c>
      <c r="D84">
        <v>15.967739999999999</v>
      </c>
      <c r="E84">
        <v>4.1260510000000004</v>
      </c>
      <c r="F84" s="3" t="s">
        <v>27</v>
      </c>
      <c r="G84">
        <v>4.8482469999999998</v>
      </c>
      <c r="H84">
        <v>1.167459</v>
      </c>
      <c r="I84" s="3" t="s">
        <v>27</v>
      </c>
      <c r="J84">
        <v>20.815989999999999</v>
      </c>
      <c r="K84">
        <v>3.974097</v>
      </c>
      <c r="L84" s="3" t="s">
        <v>27</v>
      </c>
      <c r="M84">
        <f t="shared" si="24"/>
        <v>23.290974870760408</v>
      </c>
      <c r="N84">
        <f t="shared" si="25"/>
        <v>17.024296854601005</v>
      </c>
      <c r="O84">
        <f t="shared" si="20"/>
        <v>1.3629605166810002</v>
      </c>
      <c r="P84">
        <f t="shared" si="26"/>
        <v>15.793446965409</v>
      </c>
      <c r="W84">
        <f t="shared" si="30"/>
        <v>608.70695741054249</v>
      </c>
      <c r="X84">
        <f t="shared" si="21"/>
        <v>3.4197062718901459E-2</v>
      </c>
      <c r="Y84">
        <f t="shared" si="22"/>
        <v>7.9648292843975156E-3</v>
      </c>
      <c r="Z84">
        <f t="shared" si="23"/>
        <v>2.6232228506024049E-2</v>
      </c>
    </row>
    <row r="85" spans="1:26">
      <c r="A85">
        <v>17</v>
      </c>
      <c r="B85" t="s">
        <v>46</v>
      </c>
      <c r="C85">
        <v>4</v>
      </c>
      <c r="D85">
        <v>16.006329999999998</v>
      </c>
      <c r="E85">
        <v>4.1325079999999996</v>
      </c>
      <c r="F85" s="3" t="s">
        <v>27</v>
      </c>
      <c r="G85">
        <v>4.5844950000000004</v>
      </c>
      <c r="H85">
        <v>1.1647400000000001</v>
      </c>
      <c r="I85" s="3" t="s">
        <v>27</v>
      </c>
      <c r="J85">
        <v>20.590820000000001</v>
      </c>
      <c r="K85">
        <v>3.9807679999999999</v>
      </c>
      <c r="L85" s="3" t="s">
        <v>27</v>
      </c>
      <c r="M85">
        <f t="shared" si="24"/>
        <v>22.264751962282222</v>
      </c>
      <c r="N85">
        <f t="shared" si="25"/>
        <v>17.077622370063995</v>
      </c>
      <c r="O85">
        <f t="shared" si="20"/>
        <v>1.3566192676000002</v>
      </c>
      <c r="P85">
        <f t="shared" si="26"/>
        <v>15.846513869823999</v>
      </c>
      <c r="W85">
        <f t="shared" si="30"/>
        <v>608.70695741054249</v>
      </c>
      <c r="X85">
        <f t="shared" si="21"/>
        <v>3.3827147446439519E-2</v>
      </c>
      <c r="Y85">
        <f t="shared" si="22"/>
        <v>7.5315304748652433E-3</v>
      </c>
      <c r="Z85">
        <f t="shared" si="23"/>
        <v>2.6295625185707425E-2</v>
      </c>
    </row>
    <row r="86" spans="1:26">
      <c r="A86">
        <v>17</v>
      </c>
      <c r="B86" t="s">
        <v>46</v>
      </c>
      <c r="C86">
        <v>5</v>
      </c>
      <c r="D86">
        <v>14.6233</v>
      </c>
      <c r="E86">
        <v>4.1287989999999999</v>
      </c>
      <c r="F86" s="3" t="s">
        <v>27</v>
      </c>
      <c r="G86">
        <v>4.8973069999999996</v>
      </c>
      <c r="H86">
        <v>1.1642220000000001</v>
      </c>
      <c r="I86" s="3" t="s">
        <v>27</v>
      </c>
      <c r="J86">
        <v>19.520600000000002</v>
      </c>
      <c r="K86">
        <v>3.9775230000000001</v>
      </c>
      <c r="L86" s="3" t="s">
        <v>27</v>
      </c>
      <c r="M86">
        <f t="shared" si="24"/>
        <v>25.087891765621954</v>
      </c>
      <c r="N86">
        <f t="shared" si="25"/>
        <v>17.046981182400998</v>
      </c>
      <c r="O86">
        <f t="shared" si="20"/>
        <v>1.3554128652840003</v>
      </c>
      <c r="P86">
        <f t="shared" si="26"/>
        <v>15.820689215529001</v>
      </c>
      <c r="W86">
        <f t="shared" si="30"/>
        <v>608.70695741054249</v>
      </c>
      <c r="X86">
        <f t="shared" si="21"/>
        <v>3.2068961529602383E-2</v>
      </c>
      <c r="Y86">
        <f t="shared" si="22"/>
        <v>8.0454263589055872E-3</v>
      </c>
      <c r="Z86">
        <f t="shared" si="23"/>
        <v>2.4023546670483207E-2</v>
      </c>
    </row>
    <row r="87" spans="1:26">
      <c r="A87">
        <v>18</v>
      </c>
      <c r="B87" t="s">
        <v>47</v>
      </c>
      <c r="C87">
        <v>1</v>
      </c>
      <c r="D87">
        <v>13.48517</v>
      </c>
      <c r="E87">
        <v>4.0441380000000002</v>
      </c>
      <c r="F87" s="3">
        <v>1E-3</v>
      </c>
      <c r="G87">
        <v>5.0561759999999998</v>
      </c>
      <c r="H87">
        <v>1.1545570000000001</v>
      </c>
      <c r="I87" s="3" t="s">
        <v>27</v>
      </c>
      <c r="J87">
        <v>18.541340000000002</v>
      </c>
      <c r="K87">
        <v>3.8916080000000002</v>
      </c>
      <c r="L87" s="3" t="s">
        <v>27</v>
      </c>
      <c r="M87">
        <f t="shared" si="24"/>
        <v>27.269744257966249</v>
      </c>
      <c r="N87">
        <f t="shared" si="25"/>
        <v>16.355052163044</v>
      </c>
      <c r="O87">
        <f t="shared" si="20"/>
        <v>1.3330018662490002</v>
      </c>
      <c r="P87">
        <f t="shared" si="26"/>
        <v>15.144612825664002</v>
      </c>
      <c r="W87">
        <f>3.1*SQRT(36184)</f>
        <v>589.68486499146309</v>
      </c>
      <c r="X87">
        <f t="shared" si="21"/>
        <v>3.1442794449656475E-2</v>
      </c>
      <c r="Y87">
        <f t="shared" si="22"/>
        <v>8.5743696339793257E-3</v>
      </c>
      <c r="Z87">
        <f t="shared" si="23"/>
        <v>2.2868434990603374E-2</v>
      </c>
    </row>
    <row r="88" spans="1:26">
      <c r="A88">
        <v>18</v>
      </c>
      <c r="B88" t="s">
        <v>47</v>
      </c>
      <c r="C88">
        <v>2</v>
      </c>
      <c r="D88">
        <v>14.26769</v>
      </c>
      <c r="E88">
        <v>4.0402149999999999</v>
      </c>
      <c r="F88" s="3" t="s">
        <v>27</v>
      </c>
      <c r="G88">
        <v>5.0787890000000004</v>
      </c>
      <c r="H88">
        <v>1.143745</v>
      </c>
      <c r="I88" s="3" t="s">
        <v>27</v>
      </c>
      <c r="J88">
        <v>19.34648</v>
      </c>
      <c r="K88">
        <v>3.8910499999999999</v>
      </c>
      <c r="L88" s="3" t="s">
        <v>27</v>
      </c>
      <c r="M88">
        <f t="shared" si="24"/>
        <v>26.25174708784234</v>
      </c>
      <c r="N88">
        <f t="shared" si="25"/>
        <v>16.323337246224998</v>
      </c>
      <c r="O88">
        <f t="shared" si="20"/>
        <v>1.308152625025</v>
      </c>
      <c r="P88">
        <f t="shared" si="26"/>
        <v>15.140270102499999</v>
      </c>
      <c r="W88">
        <f t="shared" ref="W88:W91" si="31">3.1*SQRT(36184)</f>
        <v>589.68486499146309</v>
      </c>
      <c r="X88">
        <f t="shared" si="21"/>
        <v>3.2808167800406546E-2</v>
      </c>
      <c r="Y88">
        <f t="shared" si="22"/>
        <v>8.6127172351176534E-3</v>
      </c>
      <c r="Z88">
        <f t="shared" si="23"/>
        <v>2.4195448869467853E-2</v>
      </c>
    </row>
    <row r="89" spans="1:26">
      <c r="A89">
        <v>18</v>
      </c>
      <c r="B89" t="s">
        <v>47</v>
      </c>
      <c r="C89">
        <v>3</v>
      </c>
      <c r="D89">
        <v>15.60549</v>
      </c>
      <c r="E89">
        <v>4.0266919999999997</v>
      </c>
      <c r="F89" s="3" t="s">
        <v>27</v>
      </c>
      <c r="G89">
        <v>4.9524590000000002</v>
      </c>
      <c r="H89">
        <v>1.138871</v>
      </c>
      <c r="I89" s="3" t="s">
        <v>27</v>
      </c>
      <c r="J89">
        <v>20.557950000000002</v>
      </c>
      <c r="K89">
        <v>3.8782580000000002</v>
      </c>
      <c r="L89" s="3" t="s">
        <v>27</v>
      </c>
      <c r="M89">
        <f t="shared" si="24"/>
        <v>24.090237596647523</v>
      </c>
      <c r="N89">
        <f t="shared" si="25"/>
        <v>16.214248462863999</v>
      </c>
      <c r="O89">
        <f t="shared" si="20"/>
        <v>1.2970271546409999</v>
      </c>
      <c r="P89">
        <f t="shared" si="26"/>
        <v>15.040885114564002</v>
      </c>
      <c r="W89">
        <f t="shared" si="31"/>
        <v>589.68486499146309</v>
      </c>
      <c r="X89">
        <f t="shared" si="21"/>
        <v>3.4862604113635544E-2</v>
      </c>
      <c r="Y89">
        <f t="shared" si="22"/>
        <v>8.3984841633534171E-3</v>
      </c>
      <c r="Z89">
        <f t="shared" si="23"/>
        <v>2.6464118254461086E-2</v>
      </c>
    </row>
    <row r="90" spans="1:26">
      <c r="A90">
        <v>18</v>
      </c>
      <c r="B90" t="s">
        <v>47</v>
      </c>
      <c r="C90">
        <v>4</v>
      </c>
      <c r="D90">
        <v>15.06756</v>
      </c>
      <c r="E90">
        <v>4.0331400000000004</v>
      </c>
      <c r="F90" s="3" t="s">
        <v>27</v>
      </c>
      <c r="G90">
        <v>4.754518</v>
      </c>
      <c r="H90">
        <v>1.136018</v>
      </c>
      <c r="I90" s="3" t="s">
        <v>27</v>
      </c>
      <c r="J90">
        <v>19.82208</v>
      </c>
      <c r="K90">
        <v>3.8848400000000001</v>
      </c>
      <c r="L90" s="3" t="s">
        <v>27</v>
      </c>
      <c r="M90">
        <f t="shared" si="24"/>
        <v>23.985969181841664</v>
      </c>
      <c r="N90">
        <f t="shared" si="25"/>
        <v>16.266218259600002</v>
      </c>
      <c r="O90">
        <f t="shared" si="20"/>
        <v>1.290536896324</v>
      </c>
      <c r="P90">
        <f t="shared" si="26"/>
        <v>15.091981825600001</v>
      </c>
      <c r="W90">
        <f t="shared" si="31"/>
        <v>589.68486499146309</v>
      </c>
      <c r="X90">
        <f t="shared" si="21"/>
        <v>3.3614700286206202E-2</v>
      </c>
      <c r="Y90">
        <f t="shared" si="22"/>
        <v>8.0628116512178605E-3</v>
      </c>
      <c r="Z90">
        <f t="shared" si="23"/>
        <v>2.5551885243346267E-2</v>
      </c>
    </row>
    <row r="91" spans="1:26">
      <c r="A91">
        <v>18</v>
      </c>
      <c r="B91" t="s">
        <v>47</v>
      </c>
      <c r="C91">
        <v>5</v>
      </c>
      <c r="D91">
        <v>13.542350000000001</v>
      </c>
      <c r="E91">
        <v>4.0296240000000001</v>
      </c>
      <c r="F91" s="3">
        <v>1E-3</v>
      </c>
      <c r="G91">
        <v>5.0676779999999999</v>
      </c>
      <c r="H91">
        <v>1.135329</v>
      </c>
      <c r="I91" s="3" t="s">
        <v>27</v>
      </c>
      <c r="J91">
        <v>18.610029999999998</v>
      </c>
      <c r="K91">
        <v>3.88171</v>
      </c>
      <c r="L91" s="3" t="s">
        <v>27</v>
      </c>
      <c r="M91">
        <f t="shared" si="24"/>
        <v>27.230896457447948</v>
      </c>
      <c r="N91">
        <f t="shared" si="25"/>
        <v>16.237869581376</v>
      </c>
      <c r="O91">
        <f t="shared" si="20"/>
        <v>1.2889719382410001</v>
      </c>
      <c r="P91">
        <f t="shared" si="26"/>
        <v>15.067672524100001</v>
      </c>
      <c r="W91">
        <f t="shared" si="31"/>
        <v>589.68486499146309</v>
      </c>
      <c r="X91">
        <f t="shared" si="21"/>
        <v>3.1559280396775011E-2</v>
      </c>
      <c r="Y91">
        <f t="shared" si="22"/>
        <v>8.5938749675614698E-3</v>
      </c>
      <c r="Z91">
        <f t="shared" si="23"/>
        <v>2.2965402037571466E-2</v>
      </c>
    </row>
    <row r="92" spans="1:26">
      <c r="A92">
        <v>19</v>
      </c>
      <c r="B92" t="s">
        <v>48</v>
      </c>
      <c r="C92">
        <v>1</v>
      </c>
      <c r="D92">
        <v>30.469180000000001</v>
      </c>
      <c r="E92">
        <v>4.7508330000000001</v>
      </c>
      <c r="F92" s="3" t="s">
        <v>27</v>
      </c>
      <c r="G92">
        <v>11.09234</v>
      </c>
      <c r="H92">
        <v>1.3962680000000001</v>
      </c>
      <c r="I92" s="3" t="s">
        <v>27</v>
      </c>
      <c r="J92">
        <v>41.561520000000002</v>
      </c>
      <c r="K92">
        <v>4.5836620000000003</v>
      </c>
      <c r="L92" s="3" t="s">
        <v>27</v>
      </c>
      <c r="M92">
        <f t="shared" si="24"/>
        <v>26.688966139833187</v>
      </c>
      <c r="N92">
        <f t="shared" si="25"/>
        <v>22.570414193889</v>
      </c>
      <c r="O92">
        <f t="shared" si="20"/>
        <v>1.9495643278240002</v>
      </c>
      <c r="P92">
        <f t="shared" si="26"/>
        <v>21.009957330244003</v>
      </c>
      <c r="W92">
        <f>4*SQRT(36184)</f>
        <v>760.88369676317814</v>
      </c>
      <c r="X92">
        <f t="shared" si="21"/>
        <v>5.4622697498716219E-2</v>
      </c>
      <c r="Y92">
        <f t="shared" si="22"/>
        <v>1.4578233240095884E-2</v>
      </c>
      <c r="Z92">
        <f t="shared" si="23"/>
        <v>4.0044464258620335E-2</v>
      </c>
    </row>
    <row r="93" spans="1:26">
      <c r="A93">
        <v>19</v>
      </c>
      <c r="B93" t="s">
        <v>48</v>
      </c>
      <c r="C93">
        <v>2</v>
      </c>
      <c r="D93">
        <v>30.48395</v>
      </c>
      <c r="E93">
        <v>4.74702</v>
      </c>
      <c r="F93" s="3" t="s">
        <v>27</v>
      </c>
      <c r="G93">
        <v>10.985849999999999</v>
      </c>
      <c r="H93">
        <v>1.382063</v>
      </c>
      <c r="I93" s="3" t="s">
        <v>27</v>
      </c>
      <c r="J93">
        <v>41.469810000000003</v>
      </c>
      <c r="K93">
        <v>4.5831439999999999</v>
      </c>
      <c r="L93" s="3" t="s">
        <v>27</v>
      </c>
      <c r="M93">
        <f t="shared" si="24"/>
        <v>26.491199260377609</v>
      </c>
      <c r="N93">
        <f t="shared" si="25"/>
        <v>22.534198880400002</v>
      </c>
      <c r="O93">
        <f t="shared" si="20"/>
        <v>1.9100981359690001</v>
      </c>
      <c r="P93">
        <f t="shared" si="26"/>
        <v>21.005208924735999</v>
      </c>
      <c r="W93">
        <f t="shared" ref="W93:W96" si="32">4*SQRT(36184)</f>
        <v>760.88369676317814</v>
      </c>
      <c r="X93">
        <f t="shared" si="21"/>
        <v>5.4502166594466155E-2</v>
      </c>
      <c r="Y93">
        <f t="shared" si="22"/>
        <v>1.4438277553762988E-2</v>
      </c>
      <c r="Z93">
        <f t="shared" si="23"/>
        <v>4.0063875898090115E-2</v>
      </c>
    </row>
    <row r="94" spans="1:26">
      <c r="A94">
        <v>19</v>
      </c>
      <c r="B94" t="s">
        <v>48</v>
      </c>
      <c r="C94">
        <v>3</v>
      </c>
      <c r="D94">
        <v>31.941960000000002</v>
      </c>
      <c r="E94">
        <v>4.7305890000000002</v>
      </c>
      <c r="F94" s="3" t="s">
        <v>27</v>
      </c>
      <c r="G94">
        <v>10.943899999999999</v>
      </c>
      <c r="H94">
        <v>1.3772070000000001</v>
      </c>
      <c r="I94" s="3" t="s">
        <v>27</v>
      </c>
      <c r="J94">
        <v>42.885869999999997</v>
      </c>
      <c r="K94">
        <v>4.5678879999999999</v>
      </c>
      <c r="L94" s="3" t="s">
        <v>27</v>
      </c>
      <c r="M94">
        <f t="shared" si="24"/>
        <v>25.518661507857949</v>
      </c>
      <c r="N94">
        <f t="shared" si="25"/>
        <v>22.378472286921003</v>
      </c>
      <c r="O94">
        <f t="shared" si="20"/>
        <v>1.8966991208490003</v>
      </c>
      <c r="P94">
        <f t="shared" si="26"/>
        <v>20.865600780544</v>
      </c>
      <c r="W94">
        <f t="shared" si="32"/>
        <v>760.88369676317814</v>
      </c>
      <c r="X94">
        <f t="shared" si="21"/>
        <v>5.6363239457538336E-2</v>
      </c>
      <c r="Y94">
        <f t="shared" si="22"/>
        <v>1.438314429203264E-2</v>
      </c>
      <c r="Z94">
        <f t="shared" si="23"/>
        <v>4.1980082022892655E-2</v>
      </c>
    </row>
    <row r="95" spans="1:26">
      <c r="A95">
        <v>19</v>
      </c>
      <c r="B95" t="s">
        <v>48</v>
      </c>
      <c r="C95">
        <v>4</v>
      </c>
      <c r="D95">
        <v>30.539239999999999</v>
      </c>
      <c r="E95">
        <v>4.7390540000000003</v>
      </c>
      <c r="F95" s="3" t="s">
        <v>27</v>
      </c>
      <c r="G95">
        <v>10.739140000000001</v>
      </c>
      <c r="H95">
        <v>1.3724190000000001</v>
      </c>
      <c r="I95" s="3" t="s">
        <v>27</v>
      </c>
      <c r="J95">
        <v>41.278370000000002</v>
      </c>
      <c r="K95">
        <v>4.5759239999999997</v>
      </c>
      <c r="L95" s="3" t="s">
        <v>27</v>
      </c>
      <c r="M95">
        <f t="shared" si="24"/>
        <v>26.016385821436263</v>
      </c>
      <c r="N95">
        <f t="shared" si="25"/>
        <v>22.458632814916005</v>
      </c>
      <c r="O95">
        <f t="shared" si="20"/>
        <v>1.8835339115610001</v>
      </c>
      <c r="P95">
        <f t="shared" si="26"/>
        <v>20.939080453775997</v>
      </c>
      <c r="W95">
        <f t="shared" si="32"/>
        <v>760.88369676317814</v>
      </c>
      <c r="X95">
        <f t="shared" si="21"/>
        <v>5.4250564410302675E-2</v>
      </c>
      <c r="Y95">
        <f t="shared" si="22"/>
        <v>1.4114036147291132E-2</v>
      </c>
      <c r="Z95">
        <f t="shared" si="23"/>
        <v>4.0136541405624587E-2</v>
      </c>
    </row>
    <row r="96" spans="1:26">
      <c r="A96">
        <v>19</v>
      </c>
      <c r="B96" t="s">
        <v>48</v>
      </c>
      <c r="C96">
        <v>5</v>
      </c>
      <c r="D96">
        <v>29.820810000000002</v>
      </c>
      <c r="E96">
        <v>4.7339909999999996</v>
      </c>
      <c r="F96" s="3" t="s">
        <v>27</v>
      </c>
      <c r="G96">
        <v>11.065989999999999</v>
      </c>
      <c r="H96">
        <v>1.3739889999999999</v>
      </c>
      <c r="I96" s="3" t="s">
        <v>27</v>
      </c>
      <c r="J96">
        <v>40.886809999999997</v>
      </c>
      <c r="K96">
        <v>4.5721429999999996</v>
      </c>
      <c r="L96" s="3" t="s">
        <v>27</v>
      </c>
      <c r="M96">
        <f t="shared" si="24"/>
        <v>27.064938546196196</v>
      </c>
      <c r="N96">
        <f t="shared" si="25"/>
        <v>22.410670788080996</v>
      </c>
      <c r="O96">
        <f t="shared" si="20"/>
        <v>1.8878457721209998</v>
      </c>
      <c r="P96">
        <f t="shared" si="26"/>
        <v>20.904491612448997</v>
      </c>
      <c r="W96">
        <f t="shared" si="32"/>
        <v>760.88369676317814</v>
      </c>
      <c r="X96">
        <f t="shared" si="21"/>
        <v>5.3735952253851284E-2</v>
      </c>
      <c r="Y96">
        <f t="shared" si="22"/>
        <v>1.4543602454718177E-2</v>
      </c>
      <c r="Z96">
        <f t="shared" si="23"/>
        <v>3.9192336656520062E-2</v>
      </c>
    </row>
    <row r="97" spans="1:26">
      <c r="A97">
        <v>20</v>
      </c>
      <c r="B97" t="s">
        <v>49</v>
      </c>
      <c r="C97">
        <v>1</v>
      </c>
      <c r="D97">
        <v>29.26397</v>
      </c>
      <c r="E97">
        <v>4.4846250000000003</v>
      </c>
      <c r="F97" s="3" t="s">
        <v>27</v>
      </c>
      <c r="G97">
        <v>10.107670000000001</v>
      </c>
      <c r="H97">
        <v>1.316708</v>
      </c>
      <c r="I97" s="3" t="s">
        <v>27</v>
      </c>
      <c r="J97">
        <v>39.371639999999999</v>
      </c>
      <c r="K97">
        <v>4.3264180000000003</v>
      </c>
      <c r="L97" s="3" t="s">
        <v>27</v>
      </c>
      <c r="M97">
        <f t="shared" si="24"/>
        <v>25.672463732778215</v>
      </c>
      <c r="N97">
        <f t="shared" si="25"/>
        <v>20.111861390625002</v>
      </c>
      <c r="O97">
        <f t="shared" si="20"/>
        <v>1.7337199572640001</v>
      </c>
      <c r="P97">
        <f t="shared" si="26"/>
        <v>18.717892710724001</v>
      </c>
      <c r="W97">
        <f>3.9*SQRT(36184)</f>
        <v>741.86160434409862</v>
      </c>
      <c r="X97">
        <f t="shared" si="21"/>
        <v>5.3071408156794432E-2</v>
      </c>
      <c r="Y97">
        <f t="shared" si="22"/>
        <v>1.362473801152775E-2</v>
      </c>
      <c r="Z97">
        <f t="shared" si="23"/>
        <v>3.9446670145266684E-2</v>
      </c>
    </row>
    <row r="98" spans="1:26">
      <c r="A98">
        <v>20</v>
      </c>
      <c r="B98" t="s">
        <v>49</v>
      </c>
      <c r="C98">
        <v>2</v>
      </c>
      <c r="D98">
        <v>29.36626</v>
      </c>
      <c r="E98">
        <v>4.4811170000000002</v>
      </c>
      <c r="F98" s="3" t="s">
        <v>27</v>
      </c>
      <c r="G98">
        <v>9.972092</v>
      </c>
      <c r="H98">
        <v>1.30301</v>
      </c>
      <c r="I98" s="3" t="s">
        <v>27</v>
      </c>
      <c r="J98">
        <v>39.338349999999998</v>
      </c>
      <c r="K98">
        <v>4.3259259999999999</v>
      </c>
      <c r="L98" s="3" t="s">
        <v>27</v>
      </c>
      <c r="M98">
        <f t="shared" si="24"/>
        <v>25.349543130304145</v>
      </c>
      <c r="N98">
        <f t="shared" si="25"/>
        <v>20.080409567689003</v>
      </c>
      <c r="O98">
        <f t="shared" si="20"/>
        <v>1.6978350601000001</v>
      </c>
      <c r="P98">
        <f t="shared" si="26"/>
        <v>18.713635757475998</v>
      </c>
      <c r="W98">
        <f t="shared" ref="W98:W101" si="33">3.9*SQRT(36184)</f>
        <v>741.86160434409862</v>
      </c>
      <c r="X98">
        <f t="shared" si="21"/>
        <v>5.3026534557992354E-2</v>
      </c>
      <c r="Y98">
        <f t="shared" si="22"/>
        <v>1.3441984248283904E-2</v>
      </c>
      <c r="Z98">
        <f t="shared" si="23"/>
        <v>3.9584553005629082E-2</v>
      </c>
    </row>
    <row r="99" spans="1:26">
      <c r="A99">
        <v>20</v>
      </c>
      <c r="B99" t="s">
        <v>49</v>
      </c>
      <c r="C99">
        <v>3</v>
      </c>
      <c r="D99">
        <v>30.166689999999999</v>
      </c>
      <c r="E99">
        <v>4.4654910000000001</v>
      </c>
      <c r="F99" s="3" t="s">
        <v>27</v>
      </c>
      <c r="G99">
        <v>10.016679999999999</v>
      </c>
      <c r="H99">
        <v>1.2991729999999999</v>
      </c>
      <c r="I99" s="3" t="s">
        <v>27</v>
      </c>
      <c r="J99">
        <v>40.183369999999996</v>
      </c>
      <c r="K99">
        <v>4.3116500000000002</v>
      </c>
      <c r="L99" s="3" t="s">
        <v>27</v>
      </c>
      <c r="M99">
        <f t="shared" si="24"/>
        <v>24.927426445318051</v>
      </c>
      <c r="N99">
        <f t="shared" si="25"/>
        <v>19.940609871081001</v>
      </c>
      <c r="O99">
        <f t="shared" si="20"/>
        <v>1.6878504839289998</v>
      </c>
      <c r="P99">
        <f t="shared" si="26"/>
        <v>18.590325722500001</v>
      </c>
      <c r="W99">
        <f t="shared" si="33"/>
        <v>741.86160434409862</v>
      </c>
      <c r="X99">
        <f t="shared" si="21"/>
        <v>5.4165587981234428E-2</v>
      </c>
      <c r="Y99">
        <f t="shared" si="22"/>
        <v>1.3502087102696245E-2</v>
      </c>
      <c r="Z99">
        <f t="shared" si="23"/>
        <v>4.0663500878538178E-2</v>
      </c>
    </row>
    <row r="100" spans="1:26">
      <c r="A100">
        <v>20</v>
      </c>
      <c r="B100" t="s">
        <v>49</v>
      </c>
      <c r="C100">
        <v>4</v>
      </c>
      <c r="D100">
        <v>29.471509999999999</v>
      </c>
      <c r="E100">
        <v>4.473147</v>
      </c>
      <c r="F100" s="3" t="s">
        <v>27</v>
      </c>
      <c r="G100">
        <v>9.8346800000000005</v>
      </c>
      <c r="H100">
        <v>1.295094</v>
      </c>
      <c r="I100" s="3" t="s">
        <v>27</v>
      </c>
      <c r="J100">
        <v>39.306190000000001</v>
      </c>
      <c r="K100">
        <v>4.3190739999999996</v>
      </c>
      <c r="L100" s="3" t="s">
        <v>27</v>
      </c>
      <c r="M100">
        <f t="shared" si="24"/>
        <v>25.020690125397554</v>
      </c>
      <c r="N100">
        <f t="shared" si="25"/>
        <v>20.009044083608998</v>
      </c>
      <c r="O100">
        <f t="shared" si="20"/>
        <v>1.677268468836</v>
      </c>
      <c r="P100">
        <f t="shared" si="26"/>
        <v>18.654400217475995</v>
      </c>
      <c r="W100">
        <f t="shared" si="33"/>
        <v>741.86160434409862</v>
      </c>
      <c r="X100">
        <f t="shared" si="21"/>
        <v>5.2983184154343374E-2</v>
      </c>
      <c r="Y100">
        <f t="shared" si="22"/>
        <v>1.3256758325826994E-2</v>
      </c>
      <c r="Z100">
        <f t="shared" si="23"/>
        <v>3.9726425828516376E-2</v>
      </c>
    </row>
    <row r="101" spans="1:26">
      <c r="A101">
        <v>20</v>
      </c>
      <c r="B101" t="s">
        <v>49</v>
      </c>
      <c r="C101">
        <v>5</v>
      </c>
      <c r="D101">
        <v>29.065239999999999</v>
      </c>
      <c r="E101">
        <v>4.4689069999999997</v>
      </c>
      <c r="F101" s="3" t="s">
        <v>27</v>
      </c>
      <c r="G101">
        <v>9.9656269999999996</v>
      </c>
      <c r="H101">
        <v>1.294934</v>
      </c>
      <c r="I101" s="3" t="s">
        <v>27</v>
      </c>
      <c r="J101">
        <v>39.03087</v>
      </c>
      <c r="K101">
        <v>4.3154859999999999</v>
      </c>
      <c r="L101" s="3" t="s">
        <v>27</v>
      </c>
      <c r="M101">
        <f t="shared" si="24"/>
        <v>25.532679645624089</v>
      </c>
      <c r="N101">
        <f t="shared" si="25"/>
        <v>19.971129774648997</v>
      </c>
      <c r="O101">
        <f t="shared" si="20"/>
        <v>1.6768540643560002</v>
      </c>
      <c r="P101">
        <f t="shared" si="26"/>
        <v>18.623419416196</v>
      </c>
      <c r="W101">
        <f t="shared" si="33"/>
        <v>741.86160434409862</v>
      </c>
      <c r="X101">
        <f t="shared" si="21"/>
        <v>5.2612063721114564E-2</v>
      </c>
      <c r="Y101">
        <f t="shared" si="22"/>
        <v>1.3433269684863795E-2</v>
      </c>
      <c r="Z101">
        <f t="shared" si="23"/>
        <v>3.9178789992369831E-2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FF9CD-5ED8-45FF-8FA3-CF547C368EDA}">
  <dimension ref="A1:C9"/>
  <sheetViews>
    <sheetView workbookViewId="0">
      <selection activeCell="F12" sqref="F12"/>
    </sheetView>
  </sheetViews>
  <sheetFormatPr defaultRowHeight="14.5"/>
  <cols>
    <col min="1" max="1" width="33.453125" customWidth="1"/>
  </cols>
  <sheetData>
    <row r="1" spans="1:3">
      <c r="A1" s="4" t="s">
        <v>39</v>
      </c>
      <c r="B1" s="9"/>
      <c r="C1" s="9"/>
    </row>
    <row r="2" spans="1:3">
      <c r="A2" s="5"/>
      <c r="B2" s="9"/>
      <c r="C2" s="9"/>
    </row>
    <row r="3" spans="1:3">
      <c r="A3" s="9" t="s">
        <v>71</v>
      </c>
      <c r="B3" s="9"/>
      <c r="C3" s="9"/>
    </row>
    <row r="4" spans="1:3">
      <c r="A4" s="9" t="s">
        <v>72</v>
      </c>
      <c r="B4" s="9"/>
      <c r="C4" s="9"/>
    </row>
    <row r="5" spans="1:3">
      <c r="A5" s="9" t="s">
        <v>73</v>
      </c>
      <c r="B5" s="9"/>
      <c r="C5" s="9"/>
    </row>
    <row r="6" spans="1:3">
      <c r="A6" s="9"/>
      <c r="B6" s="9"/>
      <c r="C6" s="9"/>
    </row>
    <row r="7" spans="1:3">
      <c r="A7" s="9" t="s">
        <v>74</v>
      </c>
      <c r="B7" s="9"/>
      <c r="C7" s="9"/>
    </row>
    <row r="8" spans="1:3">
      <c r="A8" s="9" t="s">
        <v>75</v>
      </c>
      <c r="B8" s="9"/>
      <c r="C8" s="9"/>
    </row>
    <row r="9" spans="1:3">
      <c r="A9" s="9" t="s">
        <v>76</v>
      </c>
      <c r="B9" s="9"/>
      <c r="C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NONWHITE_VOL</vt:lpstr>
      <vt:lpstr>SES_VOL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Baydoun, May Ahmad (NIH/NIA/IRP) [E]</dc:creator>
  <cp:lastModifiedBy>Baydoun, May Ahmad (NIH/NIA/IRP) [E]</cp:lastModifiedBy>
  <dcterms:created xsi:type="dcterms:W3CDTF">2022-12-15T21:54:25Z</dcterms:created>
  <dcterms:modified xsi:type="dcterms:W3CDTF">2022-12-29T19:32:06Z</dcterms:modified>
</cp:coreProperties>
</file>