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n\Downloads\"/>
    </mc:Choice>
  </mc:AlternateContent>
  <xr:revisionPtr revIDLastSave="0" documentId="13_ncr:1_{997B203E-5E5B-4032-A3BC-185D1E255B6F}" xr6:coauthVersionLast="47" xr6:coauthVersionMax="47" xr10:uidLastSave="{00000000-0000-0000-0000-000000000000}"/>
  <bookViews>
    <workbookView xWindow="11424" yWindow="0" windowWidth="11712" windowHeight="12336" xr2:uid="{A53383F9-B1D1-4A97-806A-92AC45B49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70" i="1"/>
  <c r="I69" i="1"/>
  <c r="M71" i="1"/>
  <c r="I71" i="1"/>
  <c r="M70" i="1"/>
  <c r="M69" i="1"/>
  <c r="I65" i="1"/>
  <c r="I52" i="1"/>
  <c r="I64" i="1"/>
  <c r="I63" i="1"/>
  <c r="P59" i="1"/>
  <c r="P57" i="1"/>
  <c r="P58" i="1"/>
  <c r="P56" i="1"/>
  <c r="O57" i="1"/>
  <c r="O58" i="1"/>
  <c r="O56" i="1"/>
  <c r="N57" i="1"/>
  <c r="N58" i="1"/>
  <c r="N56" i="1"/>
  <c r="M57" i="1"/>
  <c r="M58" i="1"/>
  <c r="M56" i="1"/>
  <c r="L57" i="1"/>
  <c r="L58" i="1"/>
  <c r="L56" i="1"/>
  <c r="J59" i="1"/>
  <c r="K59" i="1"/>
  <c r="I59" i="1"/>
  <c r="K57" i="1"/>
  <c r="K56" i="1"/>
  <c r="J56" i="1"/>
  <c r="O44" i="1"/>
  <c r="O45" i="1"/>
  <c r="O43" i="1"/>
  <c r="P44" i="1"/>
  <c r="P45" i="1"/>
  <c r="P43" i="1"/>
  <c r="P46" i="1" s="1"/>
  <c r="P28" i="1"/>
  <c r="I50" i="1"/>
  <c r="I51" i="1" s="1"/>
  <c r="N44" i="1"/>
  <c r="N45" i="1"/>
  <c r="N43" i="1"/>
  <c r="M44" i="1"/>
  <c r="M45" i="1"/>
  <c r="M43" i="1"/>
  <c r="L44" i="1"/>
  <c r="L45" i="1"/>
  <c r="L43" i="1"/>
  <c r="L28" i="1"/>
  <c r="K43" i="1"/>
  <c r="K44" i="1"/>
  <c r="J43" i="1"/>
  <c r="J46" i="1" s="1"/>
  <c r="I46" i="1"/>
  <c r="P30" i="1"/>
  <c r="P29" i="1"/>
  <c r="O29" i="1"/>
  <c r="O30" i="1"/>
  <c r="O28" i="1"/>
  <c r="N29" i="1"/>
  <c r="N30" i="1"/>
  <c r="N28" i="1"/>
  <c r="M29" i="1"/>
  <c r="M30" i="1"/>
  <c r="M28" i="1"/>
  <c r="L29" i="1"/>
  <c r="L30" i="1"/>
  <c r="J31" i="1"/>
  <c r="K31" i="1"/>
  <c r="I31" i="1"/>
  <c r="J30" i="1"/>
  <c r="I30" i="1"/>
  <c r="J28" i="1"/>
  <c r="I12" i="1"/>
  <c r="O6" i="1"/>
  <c r="P6" i="1" s="1"/>
  <c r="N5" i="1"/>
  <c r="N6" i="1"/>
  <c r="N4" i="1"/>
  <c r="M5" i="1"/>
  <c r="M6" i="1"/>
  <c r="M4" i="1"/>
  <c r="L6" i="1"/>
  <c r="L5" i="1"/>
  <c r="O5" i="1" s="1"/>
  <c r="P5" i="1" s="1"/>
  <c r="J7" i="1"/>
  <c r="K7" i="1"/>
  <c r="I7" i="1"/>
  <c r="I35" i="1" l="1"/>
  <c r="I36" i="1" s="1"/>
  <c r="I37" i="1" s="1"/>
  <c r="K46" i="1"/>
  <c r="L4" i="1"/>
  <c r="O4" i="1" s="1"/>
  <c r="P4" i="1" s="1"/>
  <c r="P7" i="1" s="1"/>
</calcChain>
</file>

<file path=xl/sharedStrings.xml><?xml version="1.0" encoding="utf-8"?>
<sst xmlns="http://schemas.openxmlformats.org/spreadsheetml/2006/main" count="76" uniqueCount="26">
  <si>
    <t>Perbandingan Kriteria</t>
  </si>
  <si>
    <t>Tanggung jawab</t>
  </si>
  <si>
    <t>Jujur</t>
  </si>
  <si>
    <t>Matriks Perbandingan Kriteria</t>
  </si>
  <si>
    <t>Kriteria</t>
  </si>
  <si>
    <t>Tanggung Jawab</t>
  </si>
  <si>
    <t>Disiplin</t>
  </si>
  <si>
    <t>jujur</t>
  </si>
  <si>
    <t>Jumlah</t>
  </si>
  <si>
    <t>Nilai Eigen</t>
  </si>
  <si>
    <t>Jumlah Eigen</t>
  </si>
  <si>
    <t>rata rata</t>
  </si>
  <si>
    <t>CI = (Lamda Max -n)/ (n-1)</t>
  </si>
  <si>
    <t xml:space="preserve">Lamda Max </t>
  </si>
  <si>
    <t xml:space="preserve">CI </t>
  </si>
  <si>
    <t>CR = CI/IR</t>
  </si>
  <si>
    <t>Perbandingan Alternatif Pada Kriteria Tanggung Jawab</t>
  </si>
  <si>
    <t>Matriks Perbandingan Alternatif</t>
  </si>
  <si>
    <t>Paiman</t>
  </si>
  <si>
    <t>Paijo</t>
  </si>
  <si>
    <t>Paino</t>
  </si>
  <si>
    <t>rata -rata</t>
  </si>
  <si>
    <t>Perbandingan Alternatif Pada Kriteria Jujur</t>
  </si>
  <si>
    <t>Perbandingan Alternatif Pada Kriteria Disiplin</t>
  </si>
  <si>
    <t>Perankingan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</si>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</sst>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164" fontId="0" fillId="3" borderId="1" xfId="0" applyNumberFormat="1" applyFill="1" applyBorder="1"/>
    <xf numFmtId="164" fontId="0" fillId="3" borderId="1" xfId="0" quotePrefix="1" applyNumberFormat="1" applyFill="1" applyBorder="1"/>
    <xf numFmtId="0" fontId="0" fillId="5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5" borderId="0" xfId="0" applyFill="1"/>
    <xf numFmtId="166" fontId="0" fillId="0" borderId="0" xfId="0" applyNumberFormat="1"/>
    <xf numFmtId="0" fontId="0" fillId="6" borderId="1" xfId="0" applyFill="1" applyBorder="1"/>
    <xf numFmtId="0" fontId="0" fillId="4" borderId="1" xfId="0" applyFill="1" applyBorder="1"/>
    <xf numFmtId="164" fontId="0" fillId="3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598139</xdr:colOff>
      <xdr:row>2</xdr:row>
      <xdr:rowOff>163861</xdr:rowOff>
    </xdr:from>
    <xdr:to>
      <xdr:col>5</xdr:col>
      <xdr:colOff>537664</xdr:colOff>
      <xdr:row>8</xdr:row>
      <xdr:rowOff>174806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FF9AD-4353-C2B6-9229-3AFC8F65F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528399" y="-396944"/>
          <a:ext cx="1119308" cy="2979828"/>
        </a:xfrm>
        <a:prstGeom prst="rect">
          <a:avLst/>
        </a:prstGeom>
      </xdr:spPr>
    </xdr:pic>
    <xdr:clientData/>
  </xdr:twoCellAnchor>
  <xdr:twoCellAnchor editAs="oneCell">
    <xdr:from>
      <xdr:col>0</xdr:col>
      <xdr:colOff>383606</xdr:colOff>
      <xdr:row>12</xdr:row>
      <xdr:rowOff>1167</xdr:rowOff>
    </xdr:from>
    <xdr:to>
      <xdr:col>6</xdr:col>
      <xdr:colOff>15090</xdr:colOff>
      <xdr:row>15</xdr:row>
      <xdr:rowOff>109301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2DB16-0D49-861E-AD4D-5DFBB96F0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707004" y="850601"/>
          <a:ext cx="651342" cy="3298137"/>
        </a:xfrm>
        <a:prstGeom prst="rect">
          <a:avLst/>
        </a:prstGeom>
      </xdr:spPr>
    </xdr:pic>
    <xdr:clientData/>
  </xdr:twoCellAnchor>
  <xdr:twoCellAnchor editAs="oneCell">
    <xdr:from>
      <xdr:col>0</xdr:col>
      <xdr:colOff>412781</xdr:colOff>
      <xdr:row>26</xdr:row>
      <xdr:rowOff>132100</xdr:rowOff>
    </xdr:from>
    <xdr:to>
      <xdr:col>6</xdr:col>
      <xdr:colOff>51373</xdr:colOff>
      <xdr:row>33</xdr:row>
      <xdr:rowOff>130623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DF6665-4B78-3BF2-69F6-F3ACE7ED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427186" y="3792437"/>
          <a:ext cx="1257107" cy="3285918"/>
        </a:xfrm>
        <a:prstGeom prst="rect">
          <a:avLst/>
        </a:prstGeom>
      </xdr:spPr>
    </xdr:pic>
    <xdr:clientData/>
  </xdr:twoCellAnchor>
  <xdr:twoCellAnchor editAs="oneCell">
    <xdr:from>
      <xdr:col>0</xdr:col>
      <xdr:colOff>536360</xdr:colOff>
      <xdr:row>55</xdr:row>
      <xdr:rowOff>178631</xdr:rowOff>
    </xdr:from>
    <xdr:to>
      <xdr:col>6</xdr:col>
      <xdr:colOff>202081</xdr:colOff>
      <xdr:row>62</xdr:row>
      <xdr:rowOff>63107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F57FFB-A9DF-9CD9-EC79-416F84622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616273" y="9282456"/>
          <a:ext cx="1180588" cy="3340413"/>
        </a:xfrm>
        <a:prstGeom prst="rect">
          <a:avLst/>
        </a:prstGeom>
      </xdr:spPr>
    </xdr:pic>
    <xdr:clientData/>
  </xdr:twoCellAnchor>
  <xdr:twoCellAnchor editAs="oneCell">
    <xdr:from>
      <xdr:col>0</xdr:col>
      <xdr:colOff>519871</xdr:colOff>
      <xdr:row>41</xdr:row>
      <xdr:rowOff>60649</xdr:rowOff>
    </xdr:from>
    <xdr:to>
      <xdr:col>6</xdr:col>
      <xdr:colOff>99701</xdr:colOff>
      <xdr:row>47</xdr:row>
      <xdr:rowOff>93466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4EB71C-88DF-78C4-C059-FB82E7793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9871" y="7652163"/>
          <a:ext cx="3254522" cy="1143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6C47-4D98-4E66-B7F8-1C1AC67D4216}">
  <dimension ref="B2:Q71"/>
  <sheetViews>
    <sheetView tabSelected="1" topLeftCell="H20" zoomScale="147" zoomScaleNormal="130" workbookViewId="0">
      <selection activeCell="I20" sqref="I20"/>
    </sheetView>
  </sheetViews>
  <sheetFormatPr defaultRowHeight="14.4" x14ac:dyDescent="0.3"/>
  <cols>
    <col min="8" max="8" width="15" bestFit="1" customWidth="1"/>
    <col min="9" max="9" width="14.44140625" bestFit="1" customWidth="1"/>
    <col min="10" max="10" width="10" customWidth="1"/>
    <col min="15" max="15" width="12" customWidth="1"/>
    <col min="16" max="16" width="14.109375" customWidth="1"/>
  </cols>
  <sheetData>
    <row r="2" spans="2:17" x14ac:dyDescent="0.3">
      <c r="B2" t="s">
        <v>0</v>
      </c>
      <c r="H2" s="17" t="s">
        <v>3</v>
      </c>
      <c r="I2" s="17"/>
      <c r="J2" s="17"/>
    </row>
    <row r="3" spans="2:17" x14ac:dyDescent="0.3">
      <c r="H3" s="3" t="s">
        <v>4</v>
      </c>
      <c r="I3" s="3" t="s">
        <v>5</v>
      </c>
      <c r="J3" s="4" t="s">
        <v>2</v>
      </c>
      <c r="K3" s="4" t="s">
        <v>6</v>
      </c>
      <c r="L3" s="20" t="s">
        <v>9</v>
      </c>
      <c r="M3" s="20"/>
      <c r="N3" s="20"/>
      <c r="O3" s="9" t="s">
        <v>10</v>
      </c>
      <c r="P3" s="9" t="s">
        <v>11</v>
      </c>
      <c r="Q3" s="5"/>
    </row>
    <row r="4" spans="2:17" x14ac:dyDescent="0.3">
      <c r="H4" s="3" t="s">
        <v>1</v>
      </c>
      <c r="I4" s="6">
        <v>1</v>
      </c>
      <c r="J4" s="6">
        <v>3</v>
      </c>
      <c r="K4" s="6">
        <v>8</v>
      </c>
      <c r="L4" s="9">
        <f>SUM(I4/I7)</f>
        <v>0.68587105624142664</v>
      </c>
      <c r="M4" s="9">
        <f>SUM(J4/$J$7)</f>
        <v>0.69236095084237248</v>
      </c>
      <c r="N4" s="9">
        <f>SUM(K4/$K$7)</f>
        <v>0.66666666666666663</v>
      </c>
      <c r="O4" s="9">
        <f>SUM(L4:N4)</f>
        <v>2.0448986737504655</v>
      </c>
      <c r="P4" s="10">
        <f>SUM(O4/3)</f>
        <v>0.68163289125015514</v>
      </c>
      <c r="Q4" s="5"/>
    </row>
    <row r="5" spans="2:17" x14ac:dyDescent="0.3">
      <c r="H5" s="3" t="s">
        <v>7</v>
      </c>
      <c r="I5" s="7">
        <v>0.33300000000000002</v>
      </c>
      <c r="J5" s="6">
        <v>1</v>
      </c>
      <c r="K5" s="6">
        <v>3</v>
      </c>
      <c r="L5" s="9">
        <f>SUM(I5/I7)</f>
        <v>0.22839506172839508</v>
      </c>
      <c r="M5" s="9">
        <f t="shared" ref="M5:M6" si="0">SUM(J5/$J$7)</f>
        <v>0.23078698361412414</v>
      </c>
      <c r="N5" s="9">
        <f t="shared" ref="N5:N6" si="1">SUM(K5/$K$7)</f>
        <v>0.25</v>
      </c>
      <c r="O5" s="9">
        <f t="shared" ref="O5:O6" si="2">SUM(L5:N5)</f>
        <v>0.70918204534251927</v>
      </c>
      <c r="P5" s="10">
        <f t="shared" ref="P5:P6" si="3">SUM(O5/3)</f>
        <v>0.2363940151141731</v>
      </c>
      <c r="Q5" s="5"/>
    </row>
    <row r="6" spans="2:17" x14ac:dyDescent="0.3">
      <c r="H6" s="3" t="s">
        <v>6</v>
      </c>
      <c r="I6" s="7">
        <v>0.125</v>
      </c>
      <c r="J6" s="7">
        <v>0.33300000000000002</v>
      </c>
      <c r="K6" s="6">
        <v>1</v>
      </c>
      <c r="L6" s="9">
        <f>SUM(I6/I7)</f>
        <v>8.5733882030178329E-2</v>
      </c>
      <c r="M6" s="9">
        <f t="shared" si="0"/>
        <v>7.6852065543503351E-2</v>
      </c>
      <c r="N6" s="9">
        <f t="shared" si="1"/>
        <v>8.3333333333333329E-2</v>
      </c>
      <c r="O6" s="9">
        <f t="shared" si="2"/>
        <v>0.24591928090701498</v>
      </c>
      <c r="P6" s="10">
        <f t="shared" si="3"/>
        <v>8.1973093635671665E-2</v>
      </c>
      <c r="Q6" s="5"/>
    </row>
    <row r="7" spans="2:17" x14ac:dyDescent="0.3">
      <c r="H7" s="5" t="s">
        <v>8</v>
      </c>
      <c r="I7" s="5">
        <f>SUM(I4:I6)</f>
        <v>1.458</v>
      </c>
      <c r="J7" s="5">
        <f t="shared" ref="J7:K7" si="4">SUM(J4:J6)</f>
        <v>4.3330000000000002</v>
      </c>
      <c r="K7" s="5">
        <f t="shared" si="4"/>
        <v>12</v>
      </c>
      <c r="L7" s="5"/>
      <c r="M7" s="5"/>
      <c r="N7" s="5"/>
      <c r="O7" s="5"/>
      <c r="P7" s="5">
        <f>SUM(P4:P6)</f>
        <v>0.99999999999999989</v>
      </c>
      <c r="Q7" s="5"/>
    </row>
    <row r="8" spans="2:17" x14ac:dyDescent="0.3"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 x14ac:dyDescent="0.3">
      <c r="H9" s="15" t="s">
        <v>12</v>
      </c>
      <c r="I9" s="15"/>
    </row>
    <row r="10" spans="2:17" x14ac:dyDescent="0.3">
      <c r="H10" t="s">
        <v>13</v>
      </c>
      <c r="I10">
        <f>(I7*P4)+(J7*P5)+(K7*P6)</f>
        <v>3.0017931465604981</v>
      </c>
    </row>
    <row r="11" spans="2:17" x14ac:dyDescent="0.3">
      <c r="H11" t="s">
        <v>14</v>
      </c>
      <c r="I11">
        <f>(I10-3)/(3-1)</f>
        <v>8.965732802490578E-4</v>
      </c>
    </row>
    <row r="12" spans="2:17" x14ac:dyDescent="0.3">
      <c r="H12" t="s">
        <v>15</v>
      </c>
      <c r="I12">
        <f>(I11/0.58)</f>
        <v>1.5458160004294102E-3</v>
      </c>
    </row>
    <row r="26" spans="2:16" x14ac:dyDescent="0.3">
      <c r="B26" s="17" t="s">
        <v>16</v>
      </c>
      <c r="C26" s="17"/>
      <c r="D26" s="17"/>
      <c r="E26" s="17"/>
      <c r="F26" s="17"/>
      <c r="G26" s="17"/>
      <c r="H26" t="s">
        <v>17</v>
      </c>
    </row>
    <row r="27" spans="2:16" x14ac:dyDescent="0.3">
      <c r="H27" s="8" t="s">
        <v>1</v>
      </c>
      <c r="I27" s="8" t="s">
        <v>18</v>
      </c>
      <c r="J27" s="8" t="s">
        <v>19</v>
      </c>
      <c r="K27" s="8" t="s">
        <v>20</v>
      </c>
      <c r="L27" s="18" t="s">
        <v>9</v>
      </c>
      <c r="M27" s="19"/>
      <c r="N27" s="19"/>
      <c r="O27" s="11" t="s">
        <v>8</v>
      </c>
      <c r="P27" s="11" t="s">
        <v>21</v>
      </c>
    </row>
    <row r="28" spans="2:16" x14ac:dyDescent="0.3">
      <c r="H28" s="8" t="s">
        <v>18</v>
      </c>
      <c r="I28" s="2">
        <v>1</v>
      </c>
      <c r="J28" s="2">
        <f>1/2</f>
        <v>0.5</v>
      </c>
      <c r="K28" s="2">
        <v>3</v>
      </c>
      <c r="L28">
        <f>SUM(I28/$I$31)</f>
        <v>0.3</v>
      </c>
      <c r="M28">
        <f>SUM(J28/$J$31)</f>
        <v>0.29411764705882354</v>
      </c>
      <c r="N28">
        <f>SUM(K28/$K$31)</f>
        <v>0.33333333333333331</v>
      </c>
      <c r="O28">
        <f>SUM(L28:N28)</f>
        <v>0.9274509803921569</v>
      </c>
      <c r="P28">
        <f>SUM(O28/3)</f>
        <v>0.30915032679738563</v>
      </c>
    </row>
    <row r="29" spans="2:16" x14ac:dyDescent="0.3">
      <c r="H29" s="8" t="s">
        <v>19</v>
      </c>
      <c r="I29" s="2">
        <v>2</v>
      </c>
      <c r="J29" s="2">
        <v>1</v>
      </c>
      <c r="K29" s="2">
        <v>5</v>
      </c>
      <c r="L29">
        <f t="shared" ref="L29:L30" si="5">SUM(I29/$I$31)</f>
        <v>0.6</v>
      </c>
      <c r="M29">
        <f t="shared" ref="M29:M30" si="6">SUM(J29/$J$31)</f>
        <v>0.58823529411764708</v>
      </c>
      <c r="N29">
        <f t="shared" ref="N29:N30" si="7">SUM(K29/$K$31)</f>
        <v>0.55555555555555558</v>
      </c>
      <c r="O29">
        <f t="shared" ref="O29:O30" si="8">SUM(L29:N29)</f>
        <v>1.7437908496732026</v>
      </c>
      <c r="P29">
        <f t="shared" ref="P29:P30" si="9">SUM(O29/3)</f>
        <v>0.58126361655773418</v>
      </c>
    </row>
    <row r="30" spans="2:16" x14ac:dyDescent="0.3">
      <c r="H30" s="8" t="s">
        <v>20</v>
      </c>
      <c r="I30" s="2">
        <f>1/3</f>
        <v>0.33333333333333331</v>
      </c>
      <c r="J30" s="2">
        <f>1/5</f>
        <v>0.2</v>
      </c>
      <c r="K30" s="2">
        <v>1</v>
      </c>
      <c r="L30">
        <f t="shared" si="5"/>
        <v>9.9999999999999992E-2</v>
      </c>
      <c r="M30">
        <f t="shared" si="6"/>
        <v>0.11764705882352942</v>
      </c>
      <c r="N30">
        <f t="shared" si="7"/>
        <v>0.1111111111111111</v>
      </c>
      <c r="O30">
        <f t="shared" si="8"/>
        <v>0.32875816993464052</v>
      </c>
      <c r="P30">
        <f t="shared" si="9"/>
        <v>0.10958605664488018</v>
      </c>
    </row>
    <row r="31" spans="2:16" x14ac:dyDescent="0.3">
      <c r="H31" s="11" t="s">
        <v>8</v>
      </c>
      <c r="I31">
        <f>SUM(I28:I30)</f>
        <v>3.3333333333333335</v>
      </c>
      <c r="J31">
        <f t="shared" ref="J31:K31" si="10">SUM(J28:J30)</f>
        <v>1.7</v>
      </c>
      <c r="K31">
        <f t="shared" si="10"/>
        <v>9</v>
      </c>
    </row>
    <row r="34" spans="2:16" x14ac:dyDescent="0.3">
      <c r="H34" s="15" t="s">
        <v>12</v>
      </c>
      <c r="I34" s="15"/>
    </row>
    <row r="35" spans="2:16" x14ac:dyDescent="0.3">
      <c r="H35" t="s">
        <v>13</v>
      </c>
      <c r="I35">
        <f>(I31*P28)+(J31*P29)+(K31*P30)</f>
        <v>3.0049237472766888</v>
      </c>
    </row>
    <row r="36" spans="2:16" x14ac:dyDescent="0.3">
      <c r="H36" t="s">
        <v>14</v>
      </c>
      <c r="I36">
        <f>(I35-3)/(3-1)</f>
        <v>2.4618736383443807E-3</v>
      </c>
    </row>
    <row r="37" spans="2:16" x14ac:dyDescent="0.3">
      <c r="H37" t="s">
        <v>15</v>
      </c>
      <c r="I37">
        <f>(I36/0.58)</f>
        <v>4.2446097212834148E-3</v>
      </c>
    </row>
    <row r="41" spans="2:16" x14ac:dyDescent="0.3">
      <c r="B41" s="17" t="s">
        <v>22</v>
      </c>
      <c r="C41" s="17"/>
      <c r="D41" s="17"/>
      <c r="E41" s="17"/>
      <c r="F41" s="17"/>
      <c r="H41" t="s">
        <v>17</v>
      </c>
    </row>
    <row r="42" spans="2:16" x14ac:dyDescent="0.3">
      <c r="H42" s="8" t="s">
        <v>7</v>
      </c>
      <c r="I42" s="8" t="s">
        <v>18</v>
      </c>
      <c r="J42" s="8" t="s">
        <v>19</v>
      </c>
      <c r="K42" s="8" t="s">
        <v>20</v>
      </c>
      <c r="L42" s="16" t="s">
        <v>9</v>
      </c>
      <c r="M42" s="16"/>
      <c r="N42" s="16"/>
      <c r="O42" s="8" t="s">
        <v>8</v>
      </c>
      <c r="P42" s="8" t="s">
        <v>21</v>
      </c>
    </row>
    <row r="43" spans="2:16" x14ac:dyDescent="0.3">
      <c r="H43" s="8" t="s">
        <v>18</v>
      </c>
      <c r="I43" s="2">
        <v>1</v>
      </c>
      <c r="J43" s="2">
        <f>1/4</f>
        <v>0.25</v>
      </c>
      <c r="K43" s="2">
        <f>1/4</f>
        <v>0.25</v>
      </c>
      <c r="L43" s="1">
        <f>(I43/$I$46)</f>
        <v>0.1111111111111111</v>
      </c>
      <c r="M43" s="1">
        <f>(J43/$J$46)</f>
        <v>7.6923076923076927E-2</v>
      </c>
      <c r="N43" s="1">
        <f>(K43/$K$46)</f>
        <v>0.14285714285714285</v>
      </c>
      <c r="O43" s="1">
        <f>SUM(L43:N43)</f>
        <v>0.33089133089133088</v>
      </c>
      <c r="P43" s="1">
        <f>SUM(O43/3)</f>
        <v>0.1102971102971103</v>
      </c>
    </row>
    <row r="44" spans="2:16" x14ac:dyDescent="0.3">
      <c r="H44" s="8" t="s">
        <v>19</v>
      </c>
      <c r="I44" s="2">
        <v>4</v>
      </c>
      <c r="J44" s="2">
        <v>1</v>
      </c>
      <c r="K44" s="2">
        <f>1/2</f>
        <v>0.5</v>
      </c>
      <c r="L44" s="1">
        <f>(I44/$I$46)</f>
        <v>0.44444444444444442</v>
      </c>
      <c r="M44" s="1">
        <f t="shared" ref="M44:M45" si="11">(J44/$J$46)</f>
        <v>0.30769230769230771</v>
      </c>
      <c r="N44" s="1">
        <f t="shared" ref="N44:N45" si="12">(K44/$K$46)</f>
        <v>0.2857142857142857</v>
      </c>
      <c r="O44" s="1">
        <f t="shared" ref="O44:O45" si="13">SUM(L44:N44)</f>
        <v>1.0378510378510377</v>
      </c>
      <c r="P44" s="1">
        <f t="shared" ref="P44:P45" si="14">SUM(O44/3)</f>
        <v>0.34595034595034591</v>
      </c>
    </row>
    <row r="45" spans="2:16" x14ac:dyDescent="0.3">
      <c r="H45" s="8" t="s">
        <v>20</v>
      </c>
      <c r="I45" s="2">
        <v>4</v>
      </c>
      <c r="J45" s="2">
        <v>2</v>
      </c>
      <c r="K45" s="2">
        <v>1</v>
      </c>
      <c r="L45" s="1">
        <f t="shared" ref="L45" si="15">(I45/$I$46)</f>
        <v>0.44444444444444442</v>
      </c>
      <c r="M45" s="1">
        <f t="shared" si="11"/>
        <v>0.61538461538461542</v>
      </c>
      <c r="N45" s="1">
        <f t="shared" si="12"/>
        <v>0.5714285714285714</v>
      </c>
      <c r="O45" s="1">
        <f t="shared" si="13"/>
        <v>1.6312576312576312</v>
      </c>
      <c r="P45" s="1">
        <f t="shared" si="14"/>
        <v>0.54375254375254378</v>
      </c>
    </row>
    <row r="46" spans="2:16" x14ac:dyDescent="0.3">
      <c r="H46" s="11" t="s">
        <v>8</v>
      </c>
      <c r="I46">
        <f>SUM(I43:I45)</f>
        <v>9</v>
      </c>
      <c r="J46">
        <f t="shared" ref="J46:K46" si="16">SUM(J43:J45)</f>
        <v>3.25</v>
      </c>
      <c r="K46">
        <f t="shared" si="16"/>
        <v>1.75</v>
      </c>
      <c r="P46">
        <f>SUM(P43:P45)</f>
        <v>1</v>
      </c>
    </row>
    <row r="49" spans="2:16" x14ac:dyDescent="0.3">
      <c r="H49" s="15" t="s">
        <v>12</v>
      </c>
      <c r="I49" s="15"/>
    </row>
    <row r="50" spans="2:16" x14ac:dyDescent="0.3">
      <c r="H50" t="s">
        <v>13</v>
      </c>
      <c r="I50">
        <f>(I46*P43)+(J46*P44)+(K46*P45)</f>
        <v>3.0685795685795685</v>
      </c>
    </row>
    <row r="51" spans="2:16" x14ac:dyDescent="0.3">
      <c r="H51" t="s">
        <v>14</v>
      </c>
      <c r="I51">
        <f>(I50-3)/(3-1)</f>
        <v>3.4289784289784242E-2</v>
      </c>
    </row>
    <row r="52" spans="2:16" x14ac:dyDescent="0.3">
      <c r="H52" t="s">
        <v>15</v>
      </c>
      <c r="I52">
        <f>(I51/0.58)</f>
        <v>5.9120317741007317E-2</v>
      </c>
    </row>
    <row r="55" spans="2:16" x14ac:dyDescent="0.3">
      <c r="B55" s="17" t="s">
        <v>23</v>
      </c>
      <c r="C55" s="17"/>
      <c r="D55" s="17"/>
      <c r="E55" s="17"/>
      <c r="F55" s="17"/>
      <c r="H55" s="8" t="s">
        <v>6</v>
      </c>
      <c r="I55" s="8" t="s">
        <v>18</v>
      </c>
      <c r="J55" s="8" t="s">
        <v>19</v>
      </c>
      <c r="K55" s="8" t="s">
        <v>20</v>
      </c>
      <c r="L55" s="18" t="s">
        <v>9</v>
      </c>
      <c r="M55" s="19"/>
      <c r="N55" s="19"/>
      <c r="O55" s="11" t="s">
        <v>8</v>
      </c>
      <c r="P55" s="11" t="s">
        <v>21</v>
      </c>
    </row>
    <row r="56" spans="2:16" x14ac:dyDescent="0.3">
      <c r="H56" s="8" t="s">
        <v>18</v>
      </c>
      <c r="I56" s="2">
        <v>1</v>
      </c>
      <c r="J56" s="2">
        <f>1/4</f>
        <v>0.25</v>
      </c>
      <c r="K56" s="2">
        <f>1/3</f>
        <v>0.33333333333333331</v>
      </c>
      <c r="L56">
        <f>(I56/$I$59)</f>
        <v>0.125</v>
      </c>
      <c r="M56">
        <f>(J56/$J$59)</f>
        <v>7.6923076923076927E-2</v>
      </c>
      <c r="N56">
        <f>(K56/$K$59)</f>
        <v>0.18181818181818182</v>
      </c>
      <c r="O56">
        <f>SUM(L56:N56)</f>
        <v>0.38374125874125875</v>
      </c>
      <c r="P56">
        <f>SUM(O56/3)</f>
        <v>0.12791375291375293</v>
      </c>
    </row>
    <row r="57" spans="2:16" x14ac:dyDescent="0.3">
      <c r="H57" s="8" t="s">
        <v>19</v>
      </c>
      <c r="I57" s="2">
        <v>4</v>
      </c>
      <c r="J57" s="2">
        <v>1</v>
      </c>
      <c r="K57" s="2">
        <f>1/2</f>
        <v>0.5</v>
      </c>
      <c r="L57">
        <f t="shared" ref="L57:L58" si="17">(I57/$I$59)</f>
        <v>0.5</v>
      </c>
      <c r="M57">
        <f t="shared" ref="M57:M58" si="18">(J57/$J$59)</f>
        <v>0.30769230769230771</v>
      </c>
      <c r="N57">
        <f t="shared" ref="N57:N58" si="19">(K57/$K$59)</f>
        <v>0.27272727272727276</v>
      </c>
      <c r="O57">
        <f t="shared" ref="O57:O58" si="20">SUM(L57:N57)</f>
        <v>1.0804195804195804</v>
      </c>
      <c r="P57">
        <f t="shared" ref="P57:P58" si="21">SUM(O57/3)</f>
        <v>0.36013986013986016</v>
      </c>
    </row>
    <row r="58" spans="2:16" x14ac:dyDescent="0.3">
      <c r="H58" s="8" t="s">
        <v>20</v>
      </c>
      <c r="I58" s="2">
        <v>3</v>
      </c>
      <c r="J58" s="2">
        <v>2</v>
      </c>
      <c r="K58" s="2">
        <v>1</v>
      </c>
      <c r="L58">
        <f t="shared" si="17"/>
        <v>0.375</v>
      </c>
      <c r="M58">
        <f t="shared" si="18"/>
        <v>0.61538461538461542</v>
      </c>
      <c r="N58">
        <f t="shared" si="19"/>
        <v>0.54545454545454553</v>
      </c>
      <c r="O58">
        <f t="shared" si="20"/>
        <v>1.5358391608391608</v>
      </c>
      <c r="P58">
        <f t="shared" si="21"/>
        <v>0.51194638694638694</v>
      </c>
    </row>
    <row r="59" spans="2:16" x14ac:dyDescent="0.3">
      <c r="H59" s="11" t="s">
        <v>8</v>
      </c>
      <c r="I59">
        <f>SUM(I56:I58)</f>
        <v>8</v>
      </c>
      <c r="J59">
        <f t="shared" ref="J59:K59" si="22">SUM(J56:J58)</f>
        <v>3.25</v>
      </c>
      <c r="K59">
        <f t="shared" si="22"/>
        <v>1.8333333333333333</v>
      </c>
      <c r="P59">
        <f>SUM(P56:P58)</f>
        <v>1</v>
      </c>
    </row>
    <row r="62" spans="2:16" x14ac:dyDescent="0.3">
      <c r="H62" s="15" t="s">
        <v>12</v>
      </c>
      <c r="I62" s="15"/>
    </row>
    <row r="63" spans="2:16" x14ac:dyDescent="0.3">
      <c r="H63" t="s">
        <v>13</v>
      </c>
      <c r="I63">
        <f>(I59*P56)+(J59*P57)+(K59*P58)</f>
        <v>3.1323329448329447</v>
      </c>
    </row>
    <row r="64" spans="2:16" x14ac:dyDescent="0.3">
      <c r="H64" t="s">
        <v>14</v>
      </c>
      <c r="I64">
        <f>(I63-3)/(3-1)</f>
        <v>6.6166472416472333E-2</v>
      </c>
    </row>
    <row r="65" spans="8:13" x14ac:dyDescent="0.3">
      <c r="H65" t="s">
        <v>15</v>
      </c>
      <c r="I65" s="12">
        <f>(I64/0.58)</f>
        <v>0.11408012485598679</v>
      </c>
    </row>
    <row r="68" spans="8:13" x14ac:dyDescent="0.3">
      <c r="H68" s="13" t="s">
        <v>24</v>
      </c>
      <c r="I68" s="13"/>
      <c r="K68" s="13" t="s">
        <v>25</v>
      </c>
      <c r="L68" s="13" t="s">
        <v>24</v>
      </c>
      <c r="M68" s="13"/>
    </row>
    <row r="69" spans="8:13" x14ac:dyDescent="0.3">
      <c r="H69" s="1" t="s">
        <v>18</v>
      </c>
      <c r="I69" s="1">
        <f>(P4*P28)+(P5*P43)+(P6*P56)</f>
        <v>0.24728609388934625</v>
      </c>
      <c r="K69" s="14">
        <v>1</v>
      </c>
      <c r="L69" s="1" t="s">
        <v>19</v>
      </c>
      <c r="M69" s="1">
        <f>(P4*P29)+(P5*P44)+(P6*P57)</f>
        <v>0.50751076931929173</v>
      </c>
    </row>
    <row r="70" spans="8:13" x14ac:dyDescent="0.3">
      <c r="H70" s="1" t="s">
        <v>19</v>
      </c>
      <c r="I70" s="1">
        <f>(P4*P29)+(P5*P44)+(P6*P57)</f>
        <v>0.50751076931929173</v>
      </c>
      <c r="K70" s="14">
        <v>2</v>
      </c>
      <c r="L70" s="1" t="s">
        <v>18</v>
      </c>
      <c r="M70" s="1">
        <f>(P4*P28)+(P5*P43)+(P6*P56)</f>
        <v>0.24728609388934625</v>
      </c>
    </row>
    <row r="71" spans="8:13" x14ac:dyDescent="0.3">
      <c r="H71" s="1" t="s">
        <v>20</v>
      </c>
      <c r="I71" s="1">
        <f>(P4*P30)+(P5*P45)+(P6*P58)</f>
        <v>0.24520313679136185</v>
      </c>
      <c r="K71" s="14">
        <v>3</v>
      </c>
      <c r="L71" s="1" t="s">
        <v>20</v>
      </c>
      <c r="M71" s="1">
        <f>(P4*P30)+(P5*P45)+(P6*P58)</f>
        <v>0.24520313679136185</v>
      </c>
    </row>
  </sheetData>
  <mergeCells count="12">
    <mergeCell ref="B26:G26"/>
    <mergeCell ref="L55:N55"/>
    <mergeCell ref="H49:I49"/>
    <mergeCell ref="H2:J2"/>
    <mergeCell ref="L3:N3"/>
    <mergeCell ref="H9:I9"/>
    <mergeCell ref="L27:N27"/>
    <mergeCell ref="H62:I62"/>
    <mergeCell ref="H34:I34"/>
    <mergeCell ref="L42:N42"/>
    <mergeCell ref="B41:F41"/>
    <mergeCell ref="B55:F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Rivaldi Winera Alliansyah</dc:creator>
  <cp:lastModifiedBy>Raden Rivaldi Winera Alliansyah</cp:lastModifiedBy>
  <dcterms:created xsi:type="dcterms:W3CDTF">2024-04-11T08:06:18Z</dcterms:created>
  <dcterms:modified xsi:type="dcterms:W3CDTF">2024-04-19T17:04:11Z</dcterms:modified>
</cp:coreProperties>
</file>