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bayuwirab/Documents/entrefine/BATCH 2B/"/>
    </mc:Choice>
  </mc:AlternateContent>
  <xr:revisionPtr revIDLastSave="0" documentId="13_ncr:1_{3DD2BA46-8512-8A48-A1FE-3DC53853818F}" xr6:coauthVersionLast="47" xr6:coauthVersionMax="47" xr10:uidLastSave="{00000000-0000-0000-0000-000000000000}"/>
  <bookViews>
    <workbookView xWindow="0" yWindow="500" windowWidth="28800" windowHeight="17500" activeTab="9" xr2:uid="{729BEF57-BEF1-433B-9DCB-5B86432FEA2C}"/>
  </bookViews>
  <sheets>
    <sheet name="Vlookup" sheetId="3" r:id="rId1"/>
    <sheet name="Hlookup" sheetId="5" r:id="rId2"/>
    <sheet name="Index &amp; Match Concept" sheetId="6" r:id="rId3"/>
    <sheet name="Large &amp; Small" sheetId="21" r:id="rId4"/>
    <sheet name="Index &amp; Match" sheetId="10" r:id="rId5"/>
    <sheet name="Approx Match" sheetId="19" r:id="rId6"/>
    <sheet name="Pivot Table (Data)" sheetId="11" r:id="rId7"/>
    <sheet name="Pivot Basic Version" sheetId="13" r:id="rId8"/>
    <sheet name="Calculation - Pivot" sheetId="8" r:id="rId9"/>
    <sheet name="My Version" sheetId="22" r:id="rId10"/>
    <sheet name="Final Report - Pivot" sheetId="9" r:id="rId11"/>
    <sheet name="Configuration" sheetId="4" state="hidden" r:id="rId12"/>
  </sheets>
  <definedNames>
    <definedName name="Slicer_Kategori">#N/A</definedName>
    <definedName name="Slicer_Kategori1">#N/A</definedName>
  </definedNames>
  <calcPr calcId="191029"/>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5" i="22" l="1"/>
  <c r="G5" i="8"/>
  <c r="G6" i="8"/>
  <c r="G7" i="8"/>
  <c r="G8" i="8"/>
  <c r="G4" i="8"/>
  <c r="H8" i="8" l="1"/>
  <c r="I8" i="8"/>
  <c r="I7" i="8"/>
  <c r="I6" i="8"/>
  <c r="I5" i="8"/>
  <c r="H5" i="8"/>
  <c r="H7" i="8"/>
  <c r="H6" i="8"/>
  <c r="I4" i="8"/>
  <c r="H4" i="8"/>
  <c r="J16" i="21"/>
  <c r="J17" i="21"/>
  <c r="J18" i="21"/>
  <c r="J19" i="21"/>
  <c r="J15" i="21"/>
  <c r="K16" i="21"/>
  <c r="K17" i="21"/>
  <c r="K18" i="21"/>
  <c r="K19" i="21"/>
  <c r="K15" i="21"/>
  <c r="J8" i="21"/>
  <c r="J9" i="21"/>
  <c r="J10" i="21"/>
  <c r="J11" i="21"/>
  <c r="J7" i="21"/>
  <c r="K8" i="21"/>
  <c r="K9" i="21"/>
  <c r="K10" i="21"/>
  <c r="K11" i="21"/>
  <c r="K7" i="21"/>
  <c r="F5" i="19"/>
  <c r="F6" i="19"/>
  <c r="F7" i="19"/>
  <c r="F8" i="19"/>
  <c r="F9" i="19"/>
  <c r="F10" i="19"/>
  <c r="F11" i="19"/>
  <c r="F12" i="19"/>
  <c r="F13" i="19"/>
  <c r="F14" i="19"/>
  <c r="F4" i="19"/>
  <c r="E7" i="19"/>
  <c r="E5" i="19"/>
  <c r="E6" i="19"/>
  <c r="E8" i="19"/>
  <c r="E9" i="19"/>
  <c r="E10" i="19"/>
  <c r="E11" i="19"/>
  <c r="E12" i="19"/>
  <c r="E13" i="19"/>
  <c r="E14" i="19"/>
  <c r="E4" i="19"/>
  <c r="M10" i="10"/>
  <c r="J16" i="3"/>
  <c r="J17" i="3"/>
  <c r="J7" i="6"/>
  <c r="J6" i="6"/>
  <c r="D15" i="5"/>
  <c r="D17" i="5"/>
  <c r="D14" i="5"/>
  <c r="J19" i="3"/>
  <c r="J18" i="3"/>
  <c r="J11" i="3"/>
  <c r="J10" i="3"/>
  <c r="J9" i="3"/>
  <c r="E7" i="3"/>
  <c r="E86" i="21"/>
  <c r="E85" i="21"/>
  <c r="E84" i="21"/>
  <c r="E83" i="21"/>
  <c r="E82" i="21"/>
  <c r="E81" i="21"/>
  <c r="E80" i="21"/>
  <c r="E79" i="21"/>
  <c r="E78" i="21"/>
  <c r="E77" i="21"/>
  <c r="E76" i="21"/>
  <c r="E75" i="21"/>
  <c r="E74" i="21"/>
  <c r="E73" i="21"/>
  <c r="E72" i="21"/>
  <c r="E71" i="21"/>
  <c r="E70" i="21"/>
  <c r="E69" i="21"/>
  <c r="E68" i="21"/>
  <c r="E67" i="21"/>
  <c r="E66" i="21"/>
  <c r="E65" i="21"/>
  <c r="E64" i="21"/>
  <c r="E63" i="21"/>
  <c r="E62" i="21"/>
  <c r="E61" i="21"/>
  <c r="E60" i="21"/>
  <c r="E59" i="21"/>
  <c r="E58" i="21"/>
  <c r="E57" i="21"/>
  <c r="E56" i="21"/>
  <c r="E55" i="21"/>
  <c r="E54" i="21"/>
  <c r="E53" i="21"/>
  <c r="E52" i="21"/>
  <c r="E51" i="21"/>
  <c r="E50" i="21"/>
  <c r="E49" i="21"/>
  <c r="E48" i="21"/>
  <c r="E47" i="21"/>
  <c r="E46" i="21"/>
  <c r="E45" i="21"/>
  <c r="E44" i="21"/>
  <c r="E43" i="21"/>
  <c r="E42" i="21"/>
  <c r="E41" i="21"/>
  <c r="E40" i="21"/>
  <c r="E39" i="21"/>
  <c r="E38" i="21"/>
  <c r="E37" i="21"/>
  <c r="E36" i="21"/>
  <c r="E35" i="21"/>
  <c r="E34" i="21"/>
  <c r="E33" i="21"/>
  <c r="E32" i="21"/>
  <c r="E31" i="21"/>
  <c r="E30" i="21"/>
  <c r="E29" i="21"/>
  <c r="E28" i="21"/>
  <c r="E27" i="21"/>
  <c r="E26" i="21"/>
  <c r="E25" i="21"/>
  <c r="E24" i="21"/>
  <c r="E23" i="21"/>
  <c r="E22" i="21"/>
  <c r="E21" i="21"/>
  <c r="E20" i="21"/>
  <c r="E19" i="21"/>
  <c r="E18" i="21"/>
  <c r="E17" i="21"/>
  <c r="E16" i="21"/>
  <c r="E15" i="21"/>
  <c r="E14" i="21"/>
  <c r="E13" i="21"/>
  <c r="E12" i="21"/>
  <c r="E11" i="21"/>
  <c r="E10" i="21"/>
  <c r="E9" i="21"/>
  <c r="E8" i="21"/>
  <c r="E7" i="21"/>
  <c r="E14" i="3"/>
  <c r="X7" i="5" l="1"/>
  <c r="W7" i="5"/>
  <c r="V7" i="5"/>
  <c r="U7" i="5"/>
  <c r="T7" i="5"/>
  <c r="S7" i="5"/>
  <c r="R7" i="5"/>
  <c r="Q7" i="5"/>
  <c r="P7" i="5"/>
  <c r="O7" i="5"/>
  <c r="N7" i="5"/>
  <c r="M7" i="5"/>
  <c r="L7" i="5"/>
  <c r="K7" i="5"/>
  <c r="J7" i="5"/>
  <c r="I7" i="5"/>
  <c r="H7" i="5"/>
  <c r="G7" i="5"/>
  <c r="F7" i="5"/>
  <c r="E7" i="5"/>
  <c r="D7" i="5"/>
  <c r="E86" i="3"/>
  <c r="E8" i="3"/>
  <c r="E9" i="3"/>
  <c r="E10" i="3"/>
  <c r="E11" i="3"/>
  <c r="E12" i="3"/>
  <c r="E13"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alcChain>
</file>

<file path=xl/sharedStrings.xml><?xml version="1.0" encoding="utf-8"?>
<sst xmlns="http://schemas.openxmlformats.org/spreadsheetml/2006/main" count="1470" uniqueCount="170">
  <si>
    <t>Vlookup</t>
  </si>
  <si>
    <t>Brand</t>
  </si>
  <si>
    <t>Sales / Omset</t>
  </si>
  <si>
    <t>Category</t>
  </si>
  <si>
    <t>Fashion</t>
  </si>
  <si>
    <t>Elektronik</t>
  </si>
  <si>
    <t>Olahraga &amp; Outdoor</t>
  </si>
  <si>
    <t>Makanan &amp; Minuman</t>
  </si>
  <si>
    <t>Perawatan &amp; Kecantikan</t>
  </si>
  <si>
    <t>Perlengkapan Rumah</t>
  </si>
  <si>
    <t>Otomotif</t>
  </si>
  <si>
    <t>Ibu &amp; Bayi</t>
  </si>
  <si>
    <t>(Data angka hanyalah ilustrasi sehingga tidak sesuai dengan kenyataan)</t>
  </si>
  <si>
    <t>Erigo</t>
  </si>
  <si>
    <t>Roughneck</t>
  </si>
  <si>
    <t>Matahari</t>
  </si>
  <si>
    <t>Jumlah Transaksi</t>
  </si>
  <si>
    <t>Ramayana</t>
  </si>
  <si>
    <t>Xiaomi</t>
  </si>
  <si>
    <t>Sekai</t>
  </si>
  <si>
    <t>Sharp</t>
  </si>
  <si>
    <t>Nespresso</t>
  </si>
  <si>
    <t>Midea</t>
  </si>
  <si>
    <t>TCL</t>
  </si>
  <si>
    <t>LG</t>
  </si>
  <si>
    <t>Changhong</t>
  </si>
  <si>
    <t>Cosmos</t>
  </si>
  <si>
    <t>Sanken</t>
  </si>
  <si>
    <t>Samsung</t>
  </si>
  <si>
    <t>Modena</t>
  </si>
  <si>
    <t>Philips</t>
  </si>
  <si>
    <t>Tecstar</t>
  </si>
  <si>
    <t>Meval</t>
  </si>
  <si>
    <t>Goto</t>
  </si>
  <si>
    <t>Severin</t>
  </si>
  <si>
    <t>Panasonic</t>
  </si>
  <si>
    <t>Polytron</t>
  </si>
  <si>
    <t>Miyako</t>
  </si>
  <si>
    <t>Morgen</t>
  </si>
  <si>
    <t>Livehaf</t>
  </si>
  <si>
    <t>Levi's</t>
  </si>
  <si>
    <t>Calvin Klein</t>
  </si>
  <si>
    <t>Guteninc</t>
  </si>
  <si>
    <t>Et Cetera</t>
  </si>
  <si>
    <t>Pomelo</t>
  </si>
  <si>
    <t>Mono Molly</t>
  </si>
  <si>
    <t>Zalora</t>
  </si>
  <si>
    <t>Berrybenka</t>
  </si>
  <si>
    <t>Fladeo</t>
  </si>
  <si>
    <t>Adidas</t>
  </si>
  <si>
    <t>Nike</t>
  </si>
  <si>
    <t>Skecher</t>
  </si>
  <si>
    <t>Proteam</t>
  </si>
  <si>
    <t>Yonex</t>
  </si>
  <si>
    <t>Puma</t>
  </si>
  <si>
    <t>Astec</t>
  </si>
  <si>
    <t>Sport Station</t>
  </si>
  <si>
    <t>Specs</t>
  </si>
  <si>
    <t>Decathlon</t>
  </si>
  <si>
    <t>Li-ning</t>
  </si>
  <si>
    <t>Hike and Run</t>
  </si>
  <si>
    <t>Tropicana Slim</t>
  </si>
  <si>
    <t>Kapal Api</t>
  </si>
  <si>
    <t>Garudafood</t>
  </si>
  <si>
    <t>Mayora</t>
  </si>
  <si>
    <t>Nestle</t>
  </si>
  <si>
    <t>Hilo</t>
  </si>
  <si>
    <t>Arnotts</t>
  </si>
  <si>
    <t>Nutrisari</t>
  </si>
  <si>
    <t>Loreal</t>
  </si>
  <si>
    <t>Unilever</t>
  </si>
  <si>
    <t>Lifebuoy</t>
  </si>
  <si>
    <t>Nivea</t>
  </si>
  <si>
    <t>Innisfree</t>
  </si>
  <si>
    <t>Garnier</t>
  </si>
  <si>
    <t>Mama lemon</t>
  </si>
  <si>
    <t>Locknlock</t>
  </si>
  <si>
    <t>Miniso</t>
  </si>
  <si>
    <t>Wingsfood</t>
  </si>
  <si>
    <t>Wipol</t>
  </si>
  <si>
    <t>So Klin</t>
  </si>
  <si>
    <t>3M</t>
  </si>
  <si>
    <t>Bagus</t>
  </si>
  <si>
    <t>Downy</t>
  </si>
  <si>
    <t>Zwitsal</t>
  </si>
  <si>
    <t>Dancow</t>
  </si>
  <si>
    <t>Lactogrow</t>
  </si>
  <si>
    <t>Bebelac</t>
  </si>
  <si>
    <t>Yamaha</t>
  </si>
  <si>
    <t>Honda</t>
  </si>
  <si>
    <t>Bosch</t>
  </si>
  <si>
    <t>Caberg</t>
  </si>
  <si>
    <t>Kawasaki</t>
  </si>
  <si>
    <t>Pansela</t>
  </si>
  <si>
    <t>Hlookup</t>
  </si>
  <si>
    <t>Brand Report</t>
  </si>
  <si>
    <t>Select Brand</t>
  </si>
  <si>
    <t>Kategori</t>
  </si>
  <si>
    <t>Sales/Omset</t>
  </si>
  <si>
    <t>Brand Code</t>
  </si>
  <si>
    <t>Nanti kita kembali ke sini setelah belajar Index &amp; Match</t>
  </si>
  <si>
    <t>ROW</t>
  </si>
  <si>
    <t>COLUMN</t>
  </si>
  <si>
    <t>FUNCTION</t>
  </si>
  <si>
    <t>Budi</t>
  </si>
  <si>
    <t>Hengky</t>
  </si>
  <si>
    <t>Sherin</t>
  </si>
  <si>
    <t>Roy</t>
  </si>
  <si>
    <t>Arya</t>
  </si>
  <si>
    <t>INDEX</t>
  </si>
  <si>
    <t>Johnny</t>
  </si>
  <si>
    <t>Nathanael</t>
  </si>
  <si>
    <t>Bambang</t>
  </si>
  <si>
    <t>Alicia</t>
  </si>
  <si>
    <t>MATCH</t>
  </si>
  <si>
    <t>Kelvin</t>
  </si>
  <si>
    <t>Paulus</t>
  </si>
  <si>
    <t>Jessica</t>
  </si>
  <si>
    <t>Nadia</t>
  </si>
  <si>
    <t>Yoshi</t>
  </si>
  <si>
    <t>Alisna</t>
  </si>
  <si>
    <t>Calvin</t>
  </si>
  <si>
    <t>Ari</t>
  </si>
  <si>
    <t>Rico</t>
  </si>
  <si>
    <t>Jean</t>
  </si>
  <si>
    <t>MT</t>
  </si>
  <si>
    <t>Cynthia</t>
  </si>
  <si>
    <t>Yesi</t>
  </si>
  <si>
    <t>Jennifer</t>
  </si>
  <si>
    <t>Yongky</t>
  </si>
  <si>
    <t>Kelly</t>
  </si>
  <si>
    <t>Tasa</t>
  </si>
  <si>
    <t>Michelle</t>
  </si>
  <si>
    <t>Joe</t>
  </si>
  <si>
    <t>Wibowo</t>
  </si>
  <si>
    <t>INDEX &amp; MATCH (Concept)</t>
  </si>
  <si>
    <t>Row Labels</t>
  </si>
  <si>
    <t>Sum of Sales / Omset</t>
  </si>
  <si>
    <t>Sales</t>
  </si>
  <si>
    <t>Max</t>
  </si>
  <si>
    <t>Average</t>
  </si>
  <si>
    <t>Month</t>
  </si>
  <si>
    <t>Versi 1</t>
  </si>
  <si>
    <r>
      <t>Sales Based on</t>
    </r>
    <r>
      <rPr>
        <b/>
        <sz val="24"/>
        <color theme="0"/>
        <rFont val="Calibri"/>
        <family val="2"/>
        <scheme val="minor"/>
      </rPr>
      <t xml:space="preserve"> Category</t>
    </r>
  </si>
  <si>
    <t>Brand report</t>
  </si>
  <si>
    <t>Data for Pivot Table (Basic &amp; Slicer)</t>
  </si>
  <si>
    <t>Basic Version Pivot Table (With Databar)</t>
  </si>
  <si>
    <t>Basic Version Pivot Table (Group)</t>
  </si>
  <si>
    <t>Customer ID</t>
  </si>
  <si>
    <t>Total Belanja</t>
  </si>
  <si>
    <t>Diskon</t>
  </si>
  <si>
    <t>Net Sales</t>
  </si>
  <si>
    <t>Minimum Belanja</t>
  </si>
  <si>
    <t>GT-0001</t>
  </si>
  <si>
    <t>GT-0002</t>
  </si>
  <si>
    <t>GT-0003</t>
  </si>
  <si>
    <t>GT-0004</t>
  </si>
  <si>
    <t>GT-0005</t>
  </si>
  <si>
    <t>GT-0006</t>
  </si>
  <si>
    <t>GT-0007</t>
  </si>
  <si>
    <t>GT-0008</t>
  </si>
  <si>
    <t>GT-0009</t>
  </si>
  <si>
    <t>GT-0010</t>
  </si>
  <si>
    <t>GT-0011</t>
  </si>
  <si>
    <t>Basic Version Pivot Table with Timeline</t>
  </si>
  <si>
    <t>Large &amp; Small</t>
  </si>
  <si>
    <t>Top 5</t>
  </si>
  <si>
    <t>Bottom 5</t>
  </si>
  <si>
    <t>F02</t>
  </si>
  <si>
    <t>Sum of Sales / Omset2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</si>
</sst>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_);_(* \(#,##0\);_(* &quot;-&quot;??_);_(@_)"/>
  </numFmts>
  <fonts count="30" x14ac:knownFonts="1">
    <font>
      <sz val="11"/>
      <color theme="1"/>
      <name val="Calibri"/>
      <family val="2"/>
      <scheme val="minor"/>
    </font>
    <font>
      <sz val="11"/>
      <color theme="8" tint="-0.499984740745262"/>
      <name val="Montserrat"/>
    </font>
    <font>
      <sz val="11"/>
      <color theme="0"/>
      <name val="Calibri"/>
      <family val="2"/>
      <scheme val="minor"/>
    </font>
    <font>
      <sz val="11"/>
      <color theme="1"/>
      <name val="Montserrat"/>
    </font>
    <font>
      <sz val="10"/>
      <color theme="1"/>
      <name val="Montserrat"/>
    </font>
    <font>
      <sz val="11"/>
      <color theme="1"/>
      <name val="Calibri"/>
      <family val="2"/>
      <scheme val="minor"/>
    </font>
    <font>
      <sz val="10"/>
      <color theme="1"/>
      <name val="Arial"/>
      <family val="2"/>
    </font>
    <font>
      <sz val="10"/>
      <color theme="1"/>
      <name val="Calibri"/>
      <family val="2"/>
    </font>
    <font>
      <sz val="16"/>
      <color theme="8" tint="-0.499984740745262"/>
      <name val="Montserrat"/>
    </font>
    <font>
      <sz val="18"/>
      <color theme="8" tint="-0.499984740745262"/>
      <name val="Calibri"/>
      <family val="2"/>
      <scheme val="minor"/>
    </font>
    <font>
      <sz val="10"/>
      <color theme="8" tint="-0.499984740745262"/>
      <name val="Calibri"/>
      <family val="2"/>
      <scheme val="minor"/>
    </font>
    <font>
      <sz val="10"/>
      <color theme="1"/>
      <name val="Calibri"/>
      <family val="2"/>
      <scheme val="minor"/>
    </font>
    <font>
      <i/>
      <sz val="10"/>
      <color theme="0" tint="-0.34998626667073579"/>
      <name val="Calibri"/>
      <family val="2"/>
      <scheme val="minor"/>
    </font>
    <font>
      <i/>
      <sz val="10"/>
      <color theme="1"/>
      <name val="Calibri"/>
      <family val="2"/>
      <scheme val="minor"/>
    </font>
    <font>
      <i/>
      <sz val="10"/>
      <color theme="0" tint="-0.499984740745262"/>
      <name val="Calibri"/>
      <family val="2"/>
      <scheme val="minor"/>
    </font>
    <font>
      <b/>
      <sz val="10"/>
      <color rgb="FF000000"/>
      <name val="Montserrat"/>
    </font>
    <font>
      <b/>
      <sz val="10"/>
      <color rgb="FFFFFFFF"/>
      <name val="Montserrat"/>
    </font>
    <font>
      <b/>
      <sz val="10"/>
      <color theme="1"/>
      <name val="Montserrat"/>
    </font>
    <font>
      <sz val="12"/>
      <color theme="1"/>
      <name val="Calibri"/>
      <family val="2"/>
      <scheme val="minor"/>
    </font>
    <font>
      <sz val="24"/>
      <color theme="0"/>
      <name val="Calibri"/>
      <family val="2"/>
      <scheme val="minor"/>
    </font>
    <font>
      <b/>
      <sz val="24"/>
      <color theme="0"/>
      <name val="Calibri"/>
      <family val="2"/>
      <scheme val="minor"/>
    </font>
    <font>
      <i/>
      <sz val="14"/>
      <color theme="3" tint="-0.249977111117893"/>
      <name val="Calibri"/>
      <family val="2"/>
      <scheme val="minor"/>
    </font>
    <font>
      <sz val="11"/>
      <color theme="3"/>
      <name val="Calibri"/>
      <family val="2"/>
      <scheme val="minor"/>
    </font>
    <font>
      <sz val="8"/>
      <name val="Calibri"/>
      <family val="2"/>
      <scheme val="minor"/>
    </font>
    <font>
      <sz val="10"/>
      <color theme="3" tint="-0.249977111117893"/>
      <name val="Calibri"/>
      <family val="2"/>
      <scheme val="minor"/>
    </font>
    <font>
      <b/>
      <sz val="10"/>
      <color theme="1"/>
      <name val="Calibri"/>
      <family val="2"/>
      <scheme val="minor"/>
    </font>
    <font>
      <b/>
      <sz val="10"/>
      <color theme="3" tint="-0.249977111117893"/>
      <name val="Calibri"/>
      <family val="2"/>
      <scheme val="minor"/>
    </font>
    <font>
      <sz val="10"/>
      <color theme="0"/>
      <name val="Montserrat"/>
    </font>
    <font>
      <sz val="11"/>
      <color theme="1"/>
      <name val="Angsana New"/>
      <family val="1"/>
      <charset val="222"/>
    </font>
    <font>
      <sz val="18"/>
      <color theme="1"/>
      <name val="Gadugi"/>
      <family val="2"/>
    </font>
  </fonts>
  <fills count="1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2"/>
        <bgColor indexed="64"/>
      </patternFill>
    </fill>
    <fill>
      <patternFill patternType="solid">
        <fgColor rgb="FFD9EAD3"/>
        <bgColor indexed="64"/>
      </patternFill>
    </fill>
    <fill>
      <patternFill patternType="solid">
        <fgColor rgb="FF57BB8A"/>
        <bgColor indexed="64"/>
      </patternFill>
    </fill>
    <fill>
      <patternFill patternType="solid">
        <fgColor rgb="FFFFFFFF"/>
        <bgColor indexed="64"/>
      </patternFill>
    </fill>
    <fill>
      <patternFill patternType="solid">
        <fgColor theme="3"/>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theme="4" tint="-4.9989318521683403E-2"/>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0" tint="-4.9989318521683403E-2"/>
        <bgColor indexed="64"/>
      </patternFill>
    </fill>
  </fills>
  <borders count="12">
    <border>
      <left/>
      <right/>
      <top/>
      <bottom/>
      <diagonal/>
    </border>
    <border>
      <left/>
      <right/>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medium">
        <color rgb="FFB7B7B7"/>
      </bottom>
      <diagonal/>
    </border>
    <border>
      <left/>
      <right style="medium">
        <color rgb="FFB7B7B7"/>
      </right>
      <top/>
      <bottom style="medium">
        <color rgb="FFB7B7B7"/>
      </bottom>
      <diagonal/>
    </border>
    <border>
      <left/>
      <right/>
      <top/>
      <bottom style="thin">
        <color theme="0" tint="-0.249977111117893"/>
      </bottom>
      <diagonal/>
    </border>
    <border>
      <left/>
      <right/>
      <top/>
      <bottom style="thin">
        <color theme="2"/>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bottom style="thin">
        <color theme="3"/>
      </bottom>
      <diagonal/>
    </border>
    <border>
      <left style="thin">
        <color indexed="64"/>
      </left>
      <right style="thin">
        <color indexed="64"/>
      </right>
      <top style="thin">
        <color indexed="64"/>
      </top>
      <bottom style="thin">
        <color indexed="64"/>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5">
    <xf numFmtId="0" fontId="0" fillId="0" borderId="0"/>
    <xf numFmtId="43" fontId="5" fillId="0" borderId="0" applyFont="0" applyFill="0" applyBorder="0" applyAlignment="0" applyProtection="0"/>
    <xf numFmtId="0" fontId="18" fillId="0" borderId="0"/>
    <xf numFmtId="9" fontId="18" fillId="0" borderId="0" applyFont="0" applyFill="0" applyBorder="0" applyAlignment="0" applyProtection="0"/>
    <xf numFmtId="9" fontId="5" fillId="0" borderId="0" applyFont="0" applyFill="0" applyBorder="0" applyAlignment="0" applyProtection="0"/>
  </cellStyleXfs>
  <cellXfs count="127">
    <xf numFmtId="0" fontId="0" fillId="0" borderId="0" xfId="0"/>
    <xf numFmtId="0" fontId="3" fillId="0" borderId="0" xfId="0" applyFont="1"/>
    <xf numFmtId="0" fontId="2" fillId="3" borderId="0" xfId="0" applyFont="1" applyFill="1"/>
    <xf numFmtId="0" fontId="9" fillId="0" borderId="1" xfId="0" applyFont="1" applyBorder="1"/>
    <xf numFmtId="0" fontId="10" fillId="0" borderId="1" xfId="0" applyFont="1" applyBorder="1"/>
    <xf numFmtId="0" fontId="10" fillId="0" borderId="0" xfId="0" applyFont="1" applyBorder="1"/>
    <xf numFmtId="0" fontId="10" fillId="0" borderId="0" xfId="0" applyFont="1" applyBorder="1" applyAlignment="1">
      <alignment horizontal="center"/>
    </xf>
    <xf numFmtId="0" fontId="11" fillId="0" borderId="0" xfId="0" applyFont="1" applyBorder="1"/>
    <xf numFmtId="0" fontId="11" fillId="0" borderId="0" xfId="0" applyFont="1"/>
    <xf numFmtId="0" fontId="12" fillId="0" borderId="0" xfId="0" applyFont="1" applyBorder="1"/>
    <xf numFmtId="0" fontId="12" fillId="0" borderId="0" xfId="0" applyFont="1" applyBorder="1" applyAlignment="1">
      <alignment horizontal="center"/>
    </xf>
    <xf numFmtId="0" fontId="11" fillId="0" borderId="0" xfId="0" applyFont="1" applyBorder="1" applyAlignment="1">
      <alignment horizontal="center"/>
    </xf>
    <xf numFmtId="0" fontId="11" fillId="4" borderId="2" xfId="0" applyFont="1" applyFill="1" applyBorder="1" applyAlignment="1">
      <alignment vertical="center"/>
    </xf>
    <xf numFmtId="0" fontId="11" fillId="4" borderId="2" xfId="0" applyFont="1" applyFill="1" applyBorder="1" applyAlignment="1">
      <alignment horizontal="center" vertical="center" wrapText="1"/>
    </xf>
    <xf numFmtId="3" fontId="11" fillId="2" borderId="0" xfId="0" applyNumberFormat="1" applyFont="1" applyFill="1" applyAlignment="1">
      <alignment horizontal="center" wrapText="1"/>
    </xf>
    <xf numFmtId="0" fontId="11" fillId="0" borderId="0" xfId="0" applyFont="1" applyAlignment="1">
      <alignment horizontal="center"/>
    </xf>
    <xf numFmtId="0" fontId="11" fillId="0" borderId="2" xfId="0" applyFont="1" applyBorder="1" applyAlignment="1">
      <alignment vertical="center"/>
    </xf>
    <xf numFmtId="0" fontId="11" fillId="0" borderId="2" xfId="0" applyFont="1" applyBorder="1" applyAlignment="1">
      <alignment horizontal="center" vertical="center"/>
    </xf>
    <xf numFmtId="3" fontId="11" fillId="2" borderId="2" xfId="0" applyNumberFormat="1" applyFont="1" applyFill="1" applyBorder="1" applyAlignment="1">
      <alignment horizontal="center" vertical="center" wrapText="1"/>
    </xf>
    <xf numFmtId="0" fontId="11" fillId="0" borderId="0" xfId="0" applyFont="1" applyAlignment="1">
      <alignment vertical="center"/>
    </xf>
    <xf numFmtId="3" fontId="11" fillId="2" borderId="0" xfId="0" applyNumberFormat="1" applyFont="1" applyFill="1" applyAlignment="1">
      <alignment horizontal="center" vertical="center" wrapText="1"/>
    </xf>
    <xf numFmtId="0" fontId="11" fillId="0" borderId="0" xfId="0" applyFont="1" applyBorder="1" applyAlignment="1">
      <alignment vertical="center"/>
    </xf>
    <xf numFmtId="0" fontId="11" fillId="0" borderId="3" xfId="0" applyFont="1" applyBorder="1" applyAlignment="1">
      <alignment vertical="center"/>
    </xf>
    <xf numFmtId="0" fontId="11" fillId="6" borderId="3" xfId="0" applyFont="1" applyFill="1" applyBorder="1" applyAlignment="1">
      <alignment vertical="center"/>
    </xf>
    <xf numFmtId="164" fontId="11" fillId="0" borderId="3" xfId="1" applyNumberFormat="1" applyFont="1" applyBorder="1" applyAlignment="1">
      <alignment vertical="center"/>
    </xf>
    <xf numFmtId="0" fontId="14" fillId="0" borderId="0" xfId="0" applyFont="1" applyAlignment="1">
      <alignment vertical="center"/>
    </xf>
    <xf numFmtId="3" fontId="14" fillId="2" borderId="0" xfId="0" applyNumberFormat="1" applyFont="1" applyFill="1" applyAlignment="1">
      <alignment horizontal="center" vertical="center" wrapText="1"/>
    </xf>
    <xf numFmtId="0" fontId="3" fillId="0" borderId="0" xfId="0" applyFont="1" applyAlignment="1">
      <alignment horizontal="left"/>
    </xf>
    <xf numFmtId="0" fontId="3" fillId="0" borderId="0" xfId="0" applyFont="1" applyBorder="1" applyAlignment="1">
      <alignment horizontal="left"/>
    </xf>
    <xf numFmtId="0" fontId="1" fillId="0" borderId="1" xfId="0" applyFont="1" applyBorder="1" applyAlignment="1">
      <alignment horizontal="left" vertical="center"/>
    </xf>
    <xf numFmtId="0" fontId="3" fillId="0" borderId="0" xfId="0" applyFont="1" applyAlignment="1">
      <alignment horizontal="left" vertical="center"/>
    </xf>
    <xf numFmtId="0" fontId="3" fillId="0" borderId="0" xfId="0" applyFont="1" applyBorder="1" applyAlignment="1">
      <alignment horizontal="left" vertical="center"/>
    </xf>
    <xf numFmtId="0" fontId="7" fillId="0" borderId="2" xfId="0" applyFont="1" applyBorder="1" applyAlignment="1">
      <alignment horizontal="left" vertical="center"/>
    </xf>
    <xf numFmtId="3" fontId="7" fillId="2" borderId="2" xfId="0" applyNumberFormat="1" applyFont="1" applyFill="1" applyBorder="1" applyAlignment="1">
      <alignment horizontal="left" vertical="center" wrapText="1"/>
    </xf>
    <xf numFmtId="0" fontId="8" fillId="0" borderId="1" xfId="0" applyFont="1" applyBorder="1" applyAlignment="1">
      <alignment horizontal="left"/>
    </xf>
    <xf numFmtId="0" fontId="7" fillId="4" borderId="2" xfId="0" applyFont="1" applyFill="1" applyBorder="1" applyAlignment="1">
      <alignment horizontal="left" vertical="center"/>
    </xf>
    <xf numFmtId="0" fontId="7" fillId="4" borderId="2" xfId="0" applyFont="1" applyFill="1" applyBorder="1" applyAlignment="1">
      <alignment horizontal="left" vertical="center" wrapText="1"/>
    </xf>
    <xf numFmtId="0" fontId="7" fillId="6" borderId="2" xfId="0" applyFont="1" applyFill="1" applyBorder="1" applyAlignment="1">
      <alignment horizontal="left" vertical="center"/>
    </xf>
    <xf numFmtId="0" fontId="4" fillId="9" borderId="5" xfId="0" applyFont="1" applyFill="1" applyBorder="1" applyAlignment="1">
      <alignment horizontal="center" vertical="center" wrapText="1"/>
    </xf>
    <xf numFmtId="0" fontId="6" fillId="0" borderId="0" xfId="0" applyFont="1" applyAlignment="1">
      <alignment wrapText="1"/>
    </xf>
    <xf numFmtId="0" fontId="6" fillId="0" borderId="0" xfId="0" applyFont="1" applyBorder="1" applyAlignment="1">
      <alignment wrapText="1"/>
    </xf>
    <xf numFmtId="0" fontId="17" fillId="0" borderId="3" xfId="0" applyFont="1" applyBorder="1" applyAlignment="1">
      <alignment vertical="center" wrapText="1"/>
    </xf>
    <xf numFmtId="0" fontId="4" fillId="0" borderId="3" xfId="0" applyFont="1" applyBorder="1" applyAlignment="1">
      <alignment vertical="center" wrapText="1"/>
    </xf>
    <xf numFmtId="0" fontId="0" fillId="0" borderId="6" xfId="0" applyBorder="1"/>
    <xf numFmtId="0" fontId="0" fillId="0" borderId="6" xfId="0" applyBorder="1" applyAlignment="1">
      <alignment vertical="center"/>
    </xf>
    <xf numFmtId="3" fontId="7" fillId="2" borderId="0" xfId="0" applyNumberFormat="1" applyFont="1" applyFill="1" applyBorder="1" applyAlignment="1">
      <alignment horizontal="left" vertical="center" wrapText="1"/>
    </xf>
    <xf numFmtId="0" fontId="7" fillId="2" borderId="0" xfId="0" applyFont="1" applyFill="1" applyBorder="1" applyAlignment="1">
      <alignment horizontal="left" vertical="center"/>
    </xf>
    <xf numFmtId="0" fontId="0" fillId="0" borderId="0" xfId="0" applyAlignment="1">
      <alignment horizontal="left"/>
    </xf>
    <xf numFmtId="164" fontId="0" fillId="0" borderId="0" xfId="0" applyNumberFormat="1"/>
    <xf numFmtId="0" fontId="0" fillId="0" borderId="0" xfId="0" applyAlignment="1">
      <alignment horizontal="center"/>
    </xf>
    <xf numFmtId="0" fontId="0" fillId="0" borderId="0" xfId="0" applyAlignment="1">
      <alignment horizontal="center"/>
    </xf>
    <xf numFmtId="0" fontId="11" fillId="4" borderId="3" xfId="0" applyFont="1" applyFill="1" applyBorder="1" applyAlignment="1">
      <alignment horizontal="center" vertical="center"/>
    </xf>
    <xf numFmtId="0" fontId="11" fillId="2" borderId="3" xfId="0" applyFont="1" applyFill="1" applyBorder="1" applyAlignment="1">
      <alignment vertical="center"/>
    </xf>
    <xf numFmtId="3" fontId="11" fillId="2" borderId="3" xfId="0" applyNumberFormat="1" applyFont="1" applyFill="1" applyBorder="1" applyAlignment="1">
      <alignment horizontal="center" vertical="center" wrapText="1"/>
    </xf>
    <xf numFmtId="17" fontId="11" fillId="4" borderId="3" xfId="0" applyNumberFormat="1" applyFont="1" applyFill="1" applyBorder="1" applyAlignment="1">
      <alignment horizontal="center" vertical="center"/>
    </xf>
    <xf numFmtId="3" fontId="11" fillId="0" borderId="3" xfId="1" applyNumberFormat="1" applyFont="1" applyBorder="1" applyAlignment="1">
      <alignment horizontal="center"/>
    </xf>
    <xf numFmtId="0" fontId="0" fillId="0" borderId="3" xfId="0" applyBorder="1" applyAlignment="1">
      <alignment horizontal="left"/>
    </xf>
    <xf numFmtId="17" fontId="0" fillId="0" borderId="3" xfId="0" applyNumberFormat="1" applyBorder="1" applyAlignment="1">
      <alignment horizontal="left"/>
    </xf>
    <xf numFmtId="0" fontId="2" fillId="10" borderId="3" xfId="0" applyFont="1" applyFill="1" applyBorder="1" applyAlignment="1">
      <alignment horizontal="left"/>
    </xf>
    <xf numFmtId="164" fontId="0" fillId="6" borderId="0" xfId="1" applyNumberFormat="1" applyFont="1" applyFill="1"/>
    <xf numFmtId="0" fontId="0" fillId="0" borderId="0" xfId="0" applyFill="1"/>
    <xf numFmtId="0" fontId="2" fillId="0" borderId="0" xfId="0" applyFont="1" applyFill="1"/>
    <xf numFmtId="0" fontId="0" fillId="0" borderId="0" xfId="0" applyFill="1" applyAlignment="1">
      <alignment horizontal="center"/>
    </xf>
    <xf numFmtId="0" fontId="0" fillId="0" borderId="0" xfId="0" applyFill="1" applyAlignment="1"/>
    <xf numFmtId="164" fontId="0" fillId="0" borderId="0" xfId="1" applyNumberFormat="1" applyFont="1" applyFill="1"/>
    <xf numFmtId="0" fontId="0" fillId="0" borderId="0" xfId="0" applyFill="1" applyBorder="1"/>
    <xf numFmtId="0" fontId="0" fillId="0" borderId="0" xfId="0" applyFill="1" applyBorder="1" applyAlignment="1">
      <alignment horizontal="left"/>
    </xf>
    <xf numFmtId="17" fontId="0" fillId="0" borderId="0" xfId="0" applyNumberFormat="1" applyFill="1" applyBorder="1" applyAlignment="1">
      <alignment horizontal="left"/>
    </xf>
    <xf numFmtId="164" fontId="0" fillId="0" borderId="0" xfId="1" applyNumberFormat="1" applyFont="1" applyFill="1" applyBorder="1"/>
    <xf numFmtId="0" fontId="11" fillId="4" borderId="3" xfId="0" applyFont="1" applyFill="1" applyBorder="1" applyAlignment="1">
      <alignment vertical="center"/>
    </xf>
    <xf numFmtId="17" fontId="11" fillId="0" borderId="3" xfId="0" applyNumberFormat="1" applyFont="1" applyFill="1" applyBorder="1" applyAlignment="1">
      <alignment horizontal="center" vertical="center"/>
    </xf>
    <xf numFmtId="164" fontId="0" fillId="0" borderId="0" xfId="1" applyNumberFormat="1" applyFont="1"/>
    <xf numFmtId="0" fontId="0" fillId="11" borderId="0" xfId="0" applyFill="1" applyAlignment="1">
      <alignment horizontal="center"/>
    </xf>
    <xf numFmtId="0" fontId="0" fillId="11" borderId="0" xfId="0" applyFill="1" applyAlignment="1"/>
    <xf numFmtId="0" fontId="0" fillId="12" borderId="0" xfId="0" applyFill="1"/>
    <xf numFmtId="0" fontId="0" fillId="6" borderId="0" xfId="0" applyFill="1"/>
    <xf numFmtId="0" fontId="0" fillId="12" borderId="7" xfId="0" applyFill="1" applyBorder="1"/>
    <xf numFmtId="0" fontId="7" fillId="4" borderId="8" xfId="0" applyFont="1" applyFill="1" applyBorder="1" applyAlignment="1">
      <alignment horizontal="left" vertical="center"/>
    </xf>
    <xf numFmtId="0" fontId="3" fillId="0" borderId="8" xfId="0" applyFont="1" applyBorder="1" applyAlignment="1">
      <alignment horizontal="left" vertical="center"/>
    </xf>
    <xf numFmtId="0" fontId="7" fillId="4" borderId="8" xfId="0" applyFont="1" applyFill="1" applyBorder="1" applyAlignment="1">
      <alignment horizontal="left" vertical="center" wrapText="1"/>
    </xf>
    <xf numFmtId="0" fontId="0" fillId="0" borderId="0" xfId="0" applyBorder="1"/>
    <xf numFmtId="0" fontId="0" fillId="0" borderId="9" xfId="0" applyBorder="1"/>
    <xf numFmtId="0" fontId="21" fillId="0" borderId="9" xfId="0" applyFont="1" applyBorder="1"/>
    <xf numFmtId="0" fontId="21" fillId="0" borderId="9" xfId="0" applyFont="1" applyBorder="1" applyAlignment="1">
      <alignment horizontal="center"/>
    </xf>
    <xf numFmtId="0" fontId="22" fillId="0" borderId="9" xfId="0" applyFont="1" applyBorder="1"/>
    <xf numFmtId="0" fontId="0" fillId="11" borderId="0" xfId="0" applyFill="1" applyBorder="1"/>
    <xf numFmtId="0" fontId="0" fillId="11" borderId="0" xfId="0" applyFill="1"/>
    <xf numFmtId="0" fontId="4" fillId="6" borderId="10" xfId="0" applyFont="1" applyFill="1" applyBorder="1"/>
    <xf numFmtId="0" fontId="4" fillId="6" borderId="10" xfId="0" applyFont="1" applyFill="1" applyBorder="1" applyAlignment="1">
      <alignment horizontal="center"/>
    </xf>
    <xf numFmtId="0" fontId="4" fillId="0" borderId="0" xfId="0" applyFont="1"/>
    <xf numFmtId="0" fontId="4" fillId="0" borderId="0" xfId="0" applyFont="1" applyAlignment="1">
      <alignment horizontal="center"/>
    </xf>
    <xf numFmtId="0" fontId="4" fillId="0" borderId="10" xfId="0" applyFont="1" applyBorder="1"/>
    <xf numFmtId="164" fontId="4" fillId="0" borderId="10" xfId="1" applyNumberFormat="1" applyFont="1" applyBorder="1"/>
    <xf numFmtId="9" fontId="4" fillId="0" borderId="10" xfId="4" applyFont="1" applyBorder="1" applyAlignment="1">
      <alignment horizontal="center"/>
    </xf>
    <xf numFmtId="0" fontId="4" fillId="6" borderId="0" xfId="0" applyFont="1" applyFill="1" applyAlignment="1">
      <alignment horizontal="center"/>
    </xf>
    <xf numFmtId="164" fontId="4" fillId="0" borderId="0" xfId="1" applyNumberFormat="1" applyFont="1" applyAlignment="1">
      <alignment horizontal="center"/>
    </xf>
    <xf numFmtId="9" fontId="4" fillId="0" borderId="0" xfId="0" applyNumberFormat="1" applyFont="1" applyAlignment="1">
      <alignment horizontal="center"/>
    </xf>
    <xf numFmtId="0" fontId="4" fillId="14" borderId="10" xfId="0" applyFont="1" applyFill="1" applyBorder="1" applyAlignment="1">
      <alignment horizontal="center"/>
    </xf>
    <xf numFmtId="0" fontId="24" fillId="0" borderId="0" xfId="0" applyFont="1"/>
    <xf numFmtId="0" fontId="25" fillId="0" borderId="0" xfId="0" applyFont="1"/>
    <xf numFmtId="0" fontId="26" fillId="0" borderId="0" xfId="0" applyFont="1"/>
    <xf numFmtId="0" fontId="11" fillId="2" borderId="0" xfId="0" applyFont="1" applyFill="1" applyBorder="1" applyAlignment="1">
      <alignment vertical="center"/>
    </xf>
    <xf numFmtId="0" fontId="22" fillId="0" borderId="1" xfId="0" applyFont="1" applyBorder="1"/>
    <xf numFmtId="0" fontId="0" fillId="0" borderId="1" xfId="0" applyBorder="1"/>
    <xf numFmtId="0" fontId="11" fillId="2" borderId="2" xfId="0" applyFont="1" applyFill="1" applyBorder="1" applyAlignment="1">
      <alignment vertical="center"/>
    </xf>
    <xf numFmtId="0" fontId="11" fillId="2" borderId="0" xfId="0" applyFont="1" applyFill="1" applyBorder="1"/>
    <xf numFmtId="3" fontId="11" fillId="2" borderId="0" xfId="0" applyNumberFormat="1" applyFont="1" applyFill="1" applyBorder="1" applyAlignment="1">
      <alignment horizontal="center" vertical="center" wrapText="1"/>
    </xf>
    <xf numFmtId="0" fontId="14" fillId="2" borderId="0" xfId="0" applyFont="1" applyFill="1" applyBorder="1" applyAlignment="1">
      <alignment vertical="center"/>
    </xf>
    <xf numFmtId="3" fontId="14" fillId="2" borderId="0" xfId="0" applyNumberFormat="1" applyFont="1" applyFill="1" applyBorder="1" applyAlignment="1">
      <alignment horizontal="center" vertical="center" wrapText="1"/>
    </xf>
    <xf numFmtId="0" fontId="11" fillId="2" borderId="0" xfId="0" applyFont="1" applyFill="1" applyBorder="1" applyAlignment="1">
      <alignment horizontal="center" vertical="center"/>
    </xf>
    <xf numFmtId="0" fontId="13" fillId="2" borderId="11" xfId="0" applyFont="1" applyFill="1" applyBorder="1" applyAlignment="1">
      <alignment vertical="center"/>
    </xf>
    <xf numFmtId="3" fontId="11" fillId="2" borderId="11" xfId="0" applyNumberFormat="1" applyFont="1" applyFill="1" applyBorder="1" applyAlignment="1">
      <alignment horizontal="center" vertical="center" wrapText="1"/>
    </xf>
    <xf numFmtId="43" fontId="11" fillId="0" borderId="3" xfId="1" applyFont="1" applyBorder="1" applyAlignment="1">
      <alignment vertical="center"/>
    </xf>
    <xf numFmtId="0" fontId="0" fillId="0" borderId="0" xfId="0" pivotButton="1"/>
    <xf numFmtId="0" fontId="0" fillId="16" borderId="0" xfId="0" applyFill="1"/>
    <xf numFmtId="0" fontId="28" fillId="16" borderId="0" xfId="0" applyFont="1" applyFill="1"/>
    <xf numFmtId="0" fontId="29" fillId="16" borderId="0" xfId="0" applyFont="1" applyFill="1"/>
    <xf numFmtId="0" fontId="13" fillId="5" borderId="3" xfId="0" applyFont="1" applyFill="1" applyBorder="1" applyAlignment="1">
      <alignment horizontal="center" vertical="center"/>
    </xf>
    <xf numFmtId="0" fontId="13" fillId="2" borderId="0" xfId="0" applyFont="1" applyFill="1" applyBorder="1" applyAlignment="1">
      <alignment horizontal="center" vertical="center"/>
    </xf>
    <xf numFmtId="0" fontId="27" fillId="13" borderId="8" xfId="0" applyFont="1" applyFill="1" applyBorder="1" applyAlignment="1">
      <alignment horizontal="center"/>
    </xf>
    <xf numFmtId="0" fontId="15" fillId="7" borderId="0" xfId="0" applyFont="1" applyFill="1" applyAlignment="1">
      <alignment horizontal="center" vertical="center" wrapText="1"/>
    </xf>
    <xf numFmtId="0" fontId="16" fillId="8" borderId="4" xfId="0" applyFont="1" applyFill="1" applyBorder="1" applyAlignment="1">
      <alignment horizontal="center" vertical="center" wrapText="1"/>
    </xf>
    <xf numFmtId="0" fontId="16" fillId="8" borderId="3" xfId="0" applyFont="1" applyFill="1" applyBorder="1" applyAlignment="1">
      <alignment horizontal="center" vertical="center" wrapText="1"/>
    </xf>
    <xf numFmtId="0" fontId="11" fillId="15" borderId="11" xfId="0" applyFont="1" applyFill="1" applyBorder="1" applyAlignment="1">
      <alignment horizontal="center" vertical="center"/>
    </xf>
    <xf numFmtId="0" fontId="11" fillId="15" borderId="11" xfId="0" applyFont="1" applyFill="1" applyBorder="1" applyAlignment="1">
      <alignment horizontal="center"/>
    </xf>
    <xf numFmtId="0" fontId="11" fillId="4" borderId="3" xfId="0" applyFont="1" applyFill="1" applyBorder="1" applyAlignment="1">
      <alignment horizontal="center" vertical="center"/>
    </xf>
    <xf numFmtId="0" fontId="19" fillId="12" borderId="7" xfId="0" applyFont="1" applyFill="1" applyBorder="1" applyAlignment="1">
      <alignment horizontal="left" vertical="center"/>
    </xf>
  </cellXfs>
  <cellStyles count="5">
    <cellStyle name="Comma" xfId="1" builtinId="3"/>
    <cellStyle name="Normal" xfId="0" builtinId="0"/>
    <cellStyle name="Normal 2" xfId="2" xr:uid="{166037A7-6B37-4697-9774-420D8F3B8FA0}"/>
    <cellStyle name="Percent" xfId="4" builtinId="5"/>
    <cellStyle name="Percent 2" xfId="3" xr:uid="{2C1AFE5D-F28A-4460-85D7-49D0B36BF041}"/>
  </cellStyles>
  <dxfs count="16">
    <dxf>
      <numFmt numFmtId="164" formatCode="_(* #,##0_);_(* \(#,##0\);_(* &quot;-&quot;??_);_(@_)"/>
    </dxf>
    <dxf>
      <numFmt numFmtId="164" formatCode="_(* #,##0_);_(* \(#,##0\);_(* &quot;-&quot;??_);_(@_)"/>
    </dxf>
    <dxf>
      <numFmt numFmtId="164" formatCode="_(* #,##0_);_(* \(#,##0\);_(* &quot;-&quot;??_);_(@_)"/>
    </dxf>
    <dxf>
      <numFmt numFmtId="164" formatCode="_(* #,##0_);_(* \(#,##0\);_(*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color theme="1"/>
      </font>
      <border>
        <bottom style="thin">
          <color theme="4"/>
        </bottom>
        <vertical/>
        <horizontal/>
      </border>
    </dxf>
    <dxf>
      <font>
        <color theme="1"/>
      </font>
      <fill>
        <patternFill patternType="solid">
          <fgColor theme="8" tint="-0.499984740745262"/>
          <bgColor theme="8" tint="-0.499984740745262"/>
        </patternFill>
      </fill>
      <border diagonalUp="0" diagonalDown="0">
        <left/>
        <right/>
        <top/>
        <bottom/>
        <vertical/>
        <horizontal/>
      </border>
    </dxf>
    <dxf>
      <font>
        <b/>
        <color theme="1"/>
      </font>
      <border>
        <bottom style="thin">
          <color theme="4"/>
        </bottom>
        <vertical/>
        <horizontal/>
      </border>
    </dxf>
    <dxf>
      <fill>
        <patternFill>
          <bgColor theme="3" tint="-0.24994659260841701"/>
        </patternFill>
      </fill>
      <border diagonalUp="0" diagonalDown="0">
        <left/>
        <right/>
        <top/>
        <bottom/>
        <vertical/>
        <horizontal/>
      </border>
    </dxf>
    <dxf>
      <font>
        <b/>
        <color theme="1"/>
      </font>
      <border>
        <bottom style="thin">
          <color theme="9"/>
        </bottom>
        <vertical/>
        <horizontal/>
      </border>
    </dxf>
    <dxf>
      <font>
        <color theme="1"/>
        <name val="Gadugi"/>
        <family val="2"/>
        <scheme val="none"/>
      </font>
      <fill>
        <patternFill>
          <bgColor theme="0" tint="-4.9989318521683403E-2"/>
        </patternFill>
      </fill>
      <border diagonalUp="0" diagonalDown="0">
        <left/>
        <right/>
        <top/>
        <bottom/>
        <vertical/>
        <horizontal/>
      </border>
    </dxf>
  </dxfs>
  <tableStyles count="3" defaultTableStyle="TableStyleMedium2" defaultPivotStyle="PivotStyleLight16">
    <tableStyle name="Bayu Version Slicer Style" pivot="0" table="0" count="10" xr9:uid="{034F34F6-8DF6-4885-85C3-3FA3046135DC}">
      <tableStyleElement type="wholeTable" dxfId="15"/>
      <tableStyleElement type="headerRow" dxfId="14"/>
    </tableStyle>
    <tableStyle name="Slicer" pivot="0" table="0" count="10" xr9:uid="{D0F213A9-74A5-4F5E-99B4-71B303EED26C}">
      <tableStyleElement type="wholeTable" dxfId="13"/>
      <tableStyleElement type="headerRow" dxfId="12"/>
    </tableStyle>
    <tableStyle name="SlicerStyleLight1 2" pivot="0" table="0" count="10" xr9:uid="{1E762052-F131-4D82-8620-F09813F777D3}">
      <tableStyleElement type="wholeTable" dxfId="11"/>
      <tableStyleElement type="headerRow" dxfId="10"/>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auto="1"/>
              <bgColor theme="4" tint="-0.24994659260841701"/>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9" tint="0.59996337778862885"/>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theme="4" tint="0.59999389629810485"/>
              <bgColor theme="9" tint="0.3999450666829432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24994659260841701"/>
              <bgColor theme="9" tint="0.79998168889431442"/>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ayu Version Slicer Style">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'Calculation - Pivot'!$G$3</c:f>
              <c:strCache>
                <c:ptCount val="1"/>
                <c:pt idx="0">
                  <c:v>Sales</c:v>
                </c:pt>
              </c:strCache>
            </c:strRef>
          </c:tx>
          <c:spPr>
            <a:solidFill>
              <a:schemeClr val="tx2">
                <a:lumMod val="60000"/>
                <a:lumOff val="40000"/>
              </a:schemeClr>
            </a:solidFill>
            <a:ln>
              <a:noFill/>
            </a:ln>
            <a:effectLst/>
          </c:spPr>
          <c:invertIfNegative val="0"/>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badi Extra Light" panose="020B06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 - Pivot'!$F$4:$F$8</c:f>
              <c:numCache>
                <c:formatCode>mmm\-yy</c:formatCode>
                <c:ptCount val="5"/>
                <c:pt idx="0">
                  <c:v>44378</c:v>
                </c:pt>
                <c:pt idx="1">
                  <c:v>44409</c:v>
                </c:pt>
                <c:pt idx="2">
                  <c:v>44440</c:v>
                </c:pt>
                <c:pt idx="3">
                  <c:v>44470</c:v>
                </c:pt>
                <c:pt idx="4">
                  <c:v>44501</c:v>
                </c:pt>
              </c:numCache>
            </c:numRef>
          </c:cat>
          <c:val>
            <c:numRef>
              <c:f>'Calculation - Pivot'!$G$4:$G$8</c:f>
              <c:numCache>
                <c:formatCode>_(* #,##0_);_(* \(#,##0\);_(* "-"??_);_(@_)</c:formatCode>
                <c:ptCount val="5"/>
                <c:pt idx="0">
                  <c:v>199467500</c:v>
                </c:pt>
                <c:pt idx="1">
                  <c:v>217964250</c:v>
                </c:pt>
                <c:pt idx="2">
                  <c:v>258326250</c:v>
                </c:pt>
                <c:pt idx="3">
                  <c:v>343234750</c:v>
                </c:pt>
                <c:pt idx="4">
                  <c:v>162073000</c:v>
                </c:pt>
              </c:numCache>
            </c:numRef>
          </c:val>
          <c:extLst>
            <c:ext xmlns:c16="http://schemas.microsoft.com/office/drawing/2014/chart" uri="{C3380CC4-5D6E-409C-BE32-E72D297353CC}">
              <c16:uniqueId val="{00000000-E66E-4252-B427-211CD7F147A3}"/>
            </c:ext>
          </c:extLst>
        </c:ser>
        <c:ser>
          <c:idx val="2"/>
          <c:order val="2"/>
          <c:tx>
            <c:strRef>
              <c:f>'Calculation - Pivot'!$I$3</c:f>
              <c:strCache>
                <c:ptCount val="1"/>
                <c:pt idx="0">
                  <c:v>Max</c:v>
                </c:pt>
              </c:strCache>
            </c:strRef>
          </c:tx>
          <c:spPr>
            <a:solidFill>
              <a:schemeClr val="accent6">
                <a:lumMod val="40000"/>
                <a:lumOff val="60000"/>
              </a:schemeClr>
            </a:solidFill>
            <a:ln>
              <a:noFill/>
            </a:ln>
            <a:effectLst/>
          </c:spPr>
          <c:invertIfNegative val="0"/>
          <c:cat>
            <c:numRef>
              <c:f>'Calculation - Pivot'!$F$4:$F$8</c:f>
              <c:numCache>
                <c:formatCode>mmm\-yy</c:formatCode>
                <c:ptCount val="5"/>
                <c:pt idx="0">
                  <c:v>44378</c:v>
                </c:pt>
                <c:pt idx="1">
                  <c:v>44409</c:v>
                </c:pt>
                <c:pt idx="2">
                  <c:v>44440</c:v>
                </c:pt>
                <c:pt idx="3">
                  <c:v>44470</c:v>
                </c:pt>
                <c:pt idx="4">
                  <c:v>44501</c:v>
                </c:pt>
              </c:numCache>
            </c:numRef>
          </c:cat>
          <c:val>
            <c:numRef>
              <c:f>'Calculation - Pivot'!$I$4:$I$8</c:f>
              <c:numCache>
                <c:formatCode>_(* #,##0_);_(* \(#,##0\);_(* "-"??_);_(@_)</c:formatCode>
                <c:ptCount val="5"/>
                <c:pt idx="0">
                  <c:v>0</c:v>
                </c:pt>
                <c:pt idx="1">
                  <c:v>0</c:v>
                </c:pt>
                <c:pt idx="2">
                  <c:v>0</c:v>
                </c:pt>
                <c:pt idx="3">
                  <c:v>343234750</c:v>
                </c:pt>
                <c:pt idx="4">
                  <c:v>0</c:v>
                </c:pt>
              </c:numCache>
            </c:numRef>
          </c:val>
          <c:extLst>
            <c:ext xmlns:c16="http://schemas.microsoft.com/office/drawing/2014/chart" uri="{C3380CC4-5D6E-409C-BE32-E72D297353CC}">
              <c16:uniqueId val="{00000002-E66E-4252-B427-211CD7F147A3}"/>
            </c:ext>
          </c:extLst>
        </c:ser>
        <c:dLbls>
          <c:showLegendKey val="0"/>
          <c:showVal val="0"/>
          <c:showCatName val="0"/>
          <c:showSerName val="0"/>
          <c:showPercent val="0"/>
          <c:showBubbleSize val="0"/>
        </c:dLbls>
        <c:gapWidth val="100"/>
        <c:overlap val="100"/>
        <c:axId val="958780960"/>
        <c:axId val="958778464"/>
      </c:barChart>
      <c:lineChart>
        <c:grouping val="standard"/>
        <c:varyColors val="0"/>
        <c:ser>
          <c:idx val="1"/>
          <c:order val="1"/>
          <c:tx>
            <c:strRef>
              <c:f>'Calculation - Pivot'!$H$3</c:f>
              <c:strCache>
                <c:ptCount val="1"/>
                <c:pt idx="0">
                  <c:v>Average</c:v>
                </c:pt>
              </c:strCache>
            </c:strRef>
          </c:tx>
          <c:spPr>
            <a:ln w="28575" cap="rnd">
              <a:solidFill>
                <a:schemeClr val="accent2"/>
              </a:solidFill>
              <a:prstDash val="dash"/>
              <a:round/>
            </a:ln>
            <a:effectLst/>
          </c:spPr>
          <c:marker>
            <c:symbol val="none"/>
          </c:marker>
          <c:cat>
            <c:numRef>
              <c:f>'Calculation - Pivot'!$F$4:$F$8</c:f>
              <c:numCache>
                <c:formatCode>mmm\-yy</c:formatCode>
                <c:ptCount val="5"/>
                <c:pt idx="0">
                  <c:v>44378</c:v>
                </c:pt>
                <c:pt idx="1">
                  <c:v>44409</c:v>
                </c:pt>
                <c:pt idx="2">
                  <c:v>44440</c:v>
                </c:pt>
                <c:pt idx="3">
                  <c:v>44470</c:v>
                </c:pt>
                <c:pt idx="4">
                  <c:v>44501</c:v>
                </c:pt>
              </c:numCache>
            </c:numRef>
          </c:cat>
          <c:val>
            <c:numRef>
              <c:f>'Calculation - Pivot'!$H$4:$H$8</c:f>
              <c:numCache>
                <c:formatCode>_(* #,##0_);_(* \(#,##0\);_(* "-"??_);_(@_)</c:formatCode>
                <c:ptCount val="5"/>
                <c:pt idx="0">
                  <c:v>236213150</c:v>
                </c:pt>
                <c:pt idx="1">
                  <c:v>236213150</c:v>
                </c:pt>
                <c:pt idx="2">
                  <c:v>236213150</c:v>
                </c:pt>
                <c:pt idx="3">
                  <c:v>236213150</c:v>
                </c:pt>
                <c:pt idx="4">
                  <c:v>236213150</c:v>
                </c:pt>
              </c:numCache>
            </c:numRef>
          </c:val>
          <c:smooth val="0"/>
          <c:extLst>
            <c:ext xmlns:c16="http://schemas.microsoft.com/office/drawing/2014/chart" uri="{C3380CC4-5D6E-409C-BE32-E72D297353CC}">
              <c16:uniqueId val="{00000001-E66E-4252-B427-211CD7F147A3}"/>
            </c:ext>
          </c:extLst>
        </c:ser>
        <c:dLbls>
          <c:showLegendKey val="0"/>
          <c:showVal val="0"/>
          <c:showCatName val="0"/>
          <c:showSerName val="0"/>
          <c:showPercent val="0"/>
          <c:showBubbleSize val="0"/>
        </c:dLbls>
        <c:marker val="1"/>
        <c:smooth val="0"/>
        <c:axId val="958780960"/>
        <c:axId val="958778464"/>
      </c:lineChart>
      <c:dateAx>
        <c:axId val="958780960"/>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778464"/>
        <c:crosses val="autoZero"/>
        <c:auto val="1"/>
        <c:lblOffset val="100"/>
        <c:baseTimeUnit val="months"/>
      </c:dateAx>
      <c:valAx>
        <c:axId val="958778464"/>
        <c:scaling>
          <c:orientation val="minMax"/>
        </c:scaling>
        <c:delete val="1"/>
        <c:axPos val="l"/>
        <c:numFmt formatCode="_(* #,##0_);_(* \(#,##0\);_(* &quot;-&quot;??_);_(@_)" sourceLinked="1"/>
        <c:majorTickMark val="none"/>
        <c:minorTickMark val="none"/>
        <c:tickLblPos val="nextTo"/>
        <c:crossAx val="9587809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813630192777628"/>
          <c:y val="7.2900540838114203E-2"/>
          <c:w val="0.80036944519866049"/>
          <c:h val="0.72768552584844659"/>
        </c:manualLayout>
      </c:layout>
      <c:barChart>
        <c:barDir val="col"/>
        <c:grouping val="clustered"/>
        <c:varyColors val="0"/>
        <c:ser>
          <c:idx val="0"/>
          <c:order val="0"/>
          <c:tx>
            <c:strRef>
              <c:f>'Calculation - Pivot'!$G$3</c:f>
              <c:strCache>
                <c:ptCount val="1"/>
                <c:pt idx="0">
                  <c:v>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'Calculation - Pivot'!$F$4:$F$8</c:f>
              <c:numCache>
                <c:formatCode>mmm\-yy</c:formatCode>
                <c:ptCount val="5"/>
                <c:pt idx="0">
                  <c:v>44378</c:v>
                </c:pt>
                <c:pt idx="1">
                  <c:v>44409</c:v>
                </c:pt>
                <c:pt idx="2">
                  <c:v>44440</c:v>
                </c:pt>
                <c:pt idx="3">
                  <c:v>44470</c:v>
                </c:pt>
                <c:pt idx="4">
                  <c:v>44501</c:v>
                </c:pt>
              </c:numCache>
            </c:numRef>
          </c:cat>
          <c:val>
            <c:numRef>
              <c:f>'Calculation - Pivot'!$G$4:$G$8</c:f>
              <c:numCache>
                <c:formatCode>_(* #,##0_);_(* \(#,##0\);_(* "-"??_);_(@_)</c:formatCode>
                <c:ptCount val="5"/>
                <c:pt idx="0">
                  <c:v>199467500</c:v>
                </c:pt>
                <c:pt idx="1">
                  <c:v>217964250</c:v>
                </c:pt>
                <c:pt idx="2">
                  <c:v>258326250</c:v>
                </c:pt>
                <c:pt idx="3">
                  <c:v>343234750</c:v>
                </c:pt>
                <c:pt idx="4">
                  <c:v>162073000</c:v>
                </c:pt>
              </c:numCache>
            </c:numRef>
          </c:val>
          <c:extLst>
            <c:ext xmlns:c16="http://schemas.microsoft.com/office/drawing/2014/chart" uri="{C3380CC4-5D6E-409C-BE32-E72D297353CC}">
              <c16:uniqueId val="{00000000-4B89-4BFC-9EDB-4AE285B8EA98}"/>
            </c:ext>
          </c:extLst>
        </c:ser>
        <c:ser>
          <c:idx val="2"/>
          <c:order val="2"/>
          <c:tx>
            <c:strRef>
              <c:f>'Calculation - Pivot'!$I$3</c:f>
              <c:strCache>
                <c:ptCount val="1"/>
                <c:pt idx="0">
                  <c:v>Max</c:v>
                </c:pt>
              </c:strCache>
            </c:strRef>
          </c:tx>
          <c:spPr>
            <a:solidFill>
              <a:schemeClr val="accent4">
                <a:lumMod val="60000"/>
                <a:lumOff val="40000"/>
              </a:schemeClr>
            </a:solidFill>
            <a:ln>
              <a:noFill/>
            </a:ln>
            <a:effectLst/>
          </c:spPr>
          <c:invertIfNegative val="0"/>
          <c:cat>
            <c:numRef>
              <c:f>'Calculation - Pivot'!$F$4:$F$8</c:f>
              <c:numCache>
                <c:formatCode>mmm\-yy</c:formatCode>
                <c:ptCount val="5"/>
                <c:pt idx="0">
                  <c:v>44378</c:v>
                </c:pt>
                <c:pt idx="1">
                  <c:v>44409</c:v>
                </c:pt>
                <c:pt idx="2">
                  <c:v>44440</c:v>
                </c:pt>
                <c:pt idx="3">
                  <c:v>44470</c:v>
                </c:pt>
                <c:pt idx="4">
                  <c:v>44501</c:v>
                </c:pt>
              </c:numCache>
            </c:numRef>
          </c:cat>
          <c:val>
            <c:numRef>
              <c:f>'Calculation - Pivot'!$I$4:$I$8</c:f>
              <c:numCache>
                <c:formatCode>_(* #,##0_);_(* \(#,##0\);_(* "-"??_);_(@_)</c:formatCode>
                <c:ptCount val="5"/>
                <c:pt idx="0">
                  <c:v>0</c:v>
                </c:pt>
                <c:pt idx="1">
                  <c:v>0</c:v>
                </c:pt>
                <c:pt idx="2">
                  <c:v>0</c:v>
                </c:pt>
                <c:pt idx="3">
                  <c:v>343234750</c:v>
                </c:pt>
                <c:pt idx="4">
                  <c:v>0</c:v>
                </c:pt>
              </c:numCache>
            </c:numRef>
          </c:val>
          <c:extLst>
            <c:ext xmlns:c16="http://schemas.microsoft.com/office/drawing/2014/chart" uri="{C3380CC4-5D6E-409C-BE32-E72D297353CC}">
              <c16:uniqueId val="{00000001-4B89-4BFC-9EDB-4AE285B8EA98}"/>
            </c:ext>
          </c:extLst>
        </c:ser>
        <c:dLbls>
          <c:showLegendKey val="0"/>
          <c:showVal val="0"/>
          <c:showCatName val="0"/>
          <c:showSerName val="0"/>
          <c:showPercent val="0"/>
          <c:showBubbleSize val="0"/>
        </c:dLbls>
        <c:gapWidth val="118"/>
        <c:overlap val="100"/>
        <c:axId val="1613491344"/>
        <c:axId val="1613491760"/>
      </c:barChart>
      <c:lineChart>
        <c:grouping val="standard"/>
        <c:varyColors val="0"/>
        <c:ser>
          <c:idx val="1"/>
          <c:order val="1"/>
          <c:tx>
            <c:strRef>
              <c:f>'Calculation - Pivot'!$H$3</c:f>
              <c:strCache>
                <c:ptCount val="1"/>
                <c:pt idx="0">
                  <c:v>Average</c:v>
                </c:pt>
              </c:strCache>
            </c:strRef>
          </c:tx>
          <c:spPr>
            <a:ln w="9525" cap="rnd">
              <a:solidFill>
                <a:schemeClr val="accent1"/>
              </a:solidFill>
              <a:prstDash val="lgDash"/>
              <a:round/>
            </a:ln>
            <a:effectLst/>
          </c:spPr>
          <c:marker>
            <c:symbol val="none"/>
          </c:marker>
          <c:cat>
            <c:numRef>
              <c:f>'Calculation - Pivot'!$F$4:$F$8</c:f>
              <c:numCache>
                <c:formatCode>mmm\-yy</c:formatCode>
                <c:ptCount val="5"/>
                <c:pt idx="0">
                  <c:v>44378</c:v>
                </c:pt>
                <c:pt idx="1">
                  <c:v>44409</c:v>
                </c:pt>
                <c:pt idx="2">
                  <c:v>44440</c:v>
                </c:pt>
                <c:pt idx="3">
                  <c:v>44470</c:v>
                </c:pt>
                <c:pt idx="4">
                  <c:v>44501</c:v>
                </c:pt>
              </c:numCache>
            </c:numRef>
          </c:cat>
          <c:val>
            <c:numRef>
              <c:f>'Calculation - Pivot'!$H$4:$H$8</c:f>
              <c:numCache>
                <c:formatCode>_(* #,##0_);_(* \(#,##0\);_(* "-"??_);_(@_)</c:formatCode>
                <c:ptCount val="5"/>
                <c:pt idx="0">
                  <c:v>236213150</c:v>
                </c:pt>
                <c:pt idx="1">
                  <c:v>236213150</c:v>
                </c:pt>
                <c:pt idx="2">
                  <c:v>236213150</c:v>
                </c:pt>
                <c:pt idx="3">
                  <c:v>236213150</c:v>
                </c:pt>
                <c:pt idx="4">
                  <c:v>236213150</c:v>
                </c:pt>
              </c:numCache>
            </c:numRef>
          </c:val>
          <c:smooth val="0"/>
          <c:extLst>
            <c:ext xmlns:c16="http://schemas.microsoft.com/office/drawing/2014/chart" uri="{C3380CC4-5D6E-409C-BE32-E72D297353CC}">
              <c16:uniqueId val="{00000002-4B89-4BFC-9EDB-4AE285B8EA98}"/>
            </c:ext>
          </c:extLst>
        </c:ser>
        <c:dLbls>
          <c:showLegendKey val="0"/>
          <c:showVal val="0"/>
          <c:showCatName val="0"/>
          <c:showSerName val="0"/>
          <c:showPercent val="0"/>
          <c:showBubbleSize val="0"/>
        </c:dLbls>
        <c:marker val="1"/>
        <c:smooth val="0"/>
        <c:axId val="131161103"/>
        <c:axId val="131159023"/>
      </c:lineChart>
      <c:dateAx>
        <c:axId val="161349134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13491760"/>
        <c:crosses val="autoZero"/>
        <c:auto val="1"/>
        <c:lblOffset val="100"/>
        <c:baseTimeUnit val="months"/>
      </c:dateAx>
      <c:valAx>
        <c:axId val="1613491760"/>
        <c:scaling>
          <c:orientation val="minMax"/>
        </c:scaling>
        <c:delete val="1"/>
        <c:axPos val="l"/>
        <c:numFmt formatCode="_(* #,##0_);_(* \(#,##0\);_(* &quot;-&quot;??_);_(@_)" sourceLinked="1"/>
        <c:majorTickMark val="none"/>
        <c:minorTickMark val="none"/>
        <c:tickLblPos val="nextTo"/>
        <c:crossAx val="1613491344"/>
        <c:crosses val="autoZero"/>
        <c:crossBetween val="between"/>
      </c:valAx>
      <c:valAx>
        <c:axId val="131159023"/>
        <c:scaling>
          <c:orientation val="minMax"/>
        </c:scaling>
        <c:delete val="1"/>
        <c:axPos val="r"/>
        <c:numFmt formatCode="_(* #,##0_);_(* \(#,##0\);_(* &quot;-&quot;??_);_(@_)" sourceLinked="1"/>
        <c:majorTickMark val="out"/>
        <c:minorTickMark val="none"/>
        <c:tickLblPos val="nextTo"/>
        <c:crossAx val="131161103"/>
        <c:crosses val="max"/>
        <c:crossBetween val="between"/>
      </c:valAx>
      <c:dateAx>
        <c:axId val="131161103"/>
        <c:scaling>
          <c:orientation val="minMax"/>
        </c:scaling>
        <c:delete val="1"/>
        <c:axPos val="b"/>
        <c:numFmt formatCode="mmm\-yy" sourceLinked="1"/>
        <c:majorTickMark val="out"/>
        <c:minorTickMark val="none"/>
        <c:tickLblPos val="nextTo"/>
        <c:crossAx val="131159023"/>
        <c:crosses val="autoZero"/>
        <c:auto val="1"/>
        <c:lblOffset val="100"/>
        <c:baseTimeUnit val="month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3</xdr:col>
      <xdr:colOff>358140</xdr:colOff>
      <xdr:row>6</xdr:row>
      <xdr:rowOff>167640</xdr:rowOff>
    </xdr:from>
    <xdr:to>
      <xdr:col>6</xdr:col>
      <xdr:colOff>472440</xdr:colOff>
      <xdr:row>19</xdr:row>
      <xdr:rowOff>175260</xdr:rowOff>
    </xdr:to>
    <mc:AlternateContent xmlns:mc="http://schemas.openxmlformats.org/markup-compatibility/2006" xmlns:a14="http://schemas.microsoft.com/office/drawing/2010/main">
      <mc:Choice Requires="a14">
        <xdr:graphicFrame macro="">
          <xdr:nvGraphicFramePr>
            <xdr:cNvPr id="2" name="Kategori 1">
              <a:extLst>
                <a:ext uri="{FF2B5EF4-FFF2-40B4-BE49-F238E27FC236}">
                  <a16:creationId xmlns:a16="http://schemas.microsoft.com/office/drawing/2014/main" id="{00000000-0008-0000-0B00-000002000000}"/>
                </a:ext>
              </a:extLst>
            </xdr:cNvPr>
            <xdr:cNvGraphicFramePr/>
          </xdr:nvGraphicFramePr>
          <xdr:xfrm>
            <a:off x="0" y="0"/>
            <a:ext cx="0" cy="0"/>
          </xdr:xfrm>
          <a:graphic>
            <a:graphicData uri="http://schemas.microsoft.com/office/drawing/2010/slicer">
              <sle:slicer xmlns:sle="http://schemas.microsoft.com/office/drawing/2010/slicer" name="Kategori 1"/>
            </a:graphicData>
          </a:graphic>
        </xdr:graphicFrame>
      </mc:Choice>
      <mc:Fallback xmlns="">
        <xdr:sp macro="" textlink="">
          <xdr:nvSpPr>
            <xdr:cNvPr id="0" name=""/>
            <xdr:cNvSpPr>
              <a:spLocks noTextEdit="1"/>
            </xdr:cNvSpPr>
          </xdr:nvSpPr>
          <xdr:spPr>
            <a:xfrm>
              <a:off x="2186940" y="1371600"/>
              <a:ext cx="1943100" cy="24155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327660</xdr:colOff>
      <xdr:row>5</xdr:row>
      <xdr:rowOff>152400</xdr:rowOff>
    </xdr:from>
    <xdr:to>
      <xdr:col>14</xdr:col>
      <xdr:colOff>22860</xdr:colOff>
      <xdr:row>20</xdr:row>
      <xdr:rowOff>152400</xdr:rowOff>
    </xdr:to>
    <xdr:graphicFrame macro="">
      <xdr:nvGraphicFramePr>
        <xdr:cNvPr id="3" name="Chart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488196</xdr:colOff>
      <xdr:row>8</xdr:row>
      <xdr:rowOff>150069</xdr:rowOff>
    </xdr:from>
    <xdr:to>
      <xdr:col>13</xdr:col>
      <xdr:colOff>488197</xdr:colOff>
      <xdr:row>22</xdr:row>
      <xdr:rowOff>2815</xdr:rowOff>
    </xdr:to>
    <mc:AlternateContent xmlns:mc="http://schemas.openxmlformats.org/markup-compatibility/2006" xmlns:a14="http://schemas.microsoft.com/office/drawing/2010/main">
      <mc:Choice Requires="a14">
        <xdr:graphicFrame macro="">
          <xdr:nvGraphicFramePr>
            <xdr:cNvPr id="3" name="Kategori">
              <a:extLst>
                <a:ext uri="{FF2B5EF4-FFF2-40B4-BE49-F238E27FC236}">
                  <a16:creationId xmlns:a16="http://schemas.microsoft.com/office/drawing/2014/main" id="{00000000-0008-0000-0C00-000003000000}"/>
                </a:ext>
              </a:extLst>
            </xdr:cNvPr>
            <xdr:cNvGraphicFramePr/>
          </xdr:nvGraphicFramePr>
          <xdr:xfrm>
            <a:off x="0" y="0"/>
            <a:ext cx="0" cy="0"/>
          </xdr:xfrm>
          <a:graphic>
            <a:graphicData uri="http://schemas.microsoft.com/office/drawing/2010/slicer">
              <sle:slicer xmlns:sle="http://schemas.microsoft.com/office/drawing/2010/slicer" name="Kategori"/>
            </a:graphicData>
          </a:graphic>
        </xdr:graphicFrame>
      </mc:Choice>
      <mc:Fallback xmlns="">
        <xdr:sp macro="" textlink="">
          <xdr:nvSpPr>
            <xdr:cNvPr id="0" name=""/>
            <xdr:cNvSpPr>
              <a:spLocks noTextEdit="1"/>
            </xdr:cNvSpPr>
          </xdr:nvSpPr>
          <xdr:spPr>
            <a:xfrm>
              <a:off x="6539372" y="2155922"/>
              <a:ext cx="1815354" cy="25197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306552</xdr:colOff>
      <xdr:row>8</xdr:row>
      <xdr:rowOff>120977</xdr:rowOff>
    </xdr:from>
    <xdr:to>
      <xdr:col>10</xdr:col>
      <xdr:colOff>303378</xdr:colOff>
      <xdr:row>23</xdr:row>
      <xdr:rowOff>6679</xdr:rowOff>
    </xdr:to>
    <xdr:graphicFrame macro="">
      <xdr:nvGraphicFramePr>
        <xdr:cNvPr id="4" name="Chart 3">
          <a:extLst>
            <a:ext uri="{FF2B5EF4-FFF2-40B4-BE49-F238E27FC236}">
              <a16:creationId xmlns:a16="http://schemas.microsoft.com/office/drawing/2014/main" id="{00000000-0008-0000-0C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LVIN" refreshedDate="44400.97327141204" createdVersion="7" refreshedVersion="7" minRefreshableVersion="3" recordCount="400" xr:uid="{8C1D25E5-95F2-4CD5-913F-FB15A48F5F2B}">
  <cacheSource type="worksheet">
    <worksheetSource ref="B5:E405" sheet="Pivot Table (Data)"/>
  </cacheSource>
  <cacheFields count="4">
    <cacheField name="Brand" numFmtId="0">
      <sharedItems count="80">
        <s v="Erigo"/>
        <s v="Roughneck"/>
        <s v="Xiaomi"/>
        <s v="Sekai"/>
        <s v="Adidas"/>
        <s v="Wingsfood"/>
        <s v="Mama lemon"/>
        <s v="Yamaha"/>
        <s v="Garudafood"/>
        <s v="Loreal"/>
        <s v="Midea"/>
        <s v="Nike"/>
        <s v="Sharp"/>
        <s v="Matahari"/>
        <s v="Nespresso"/>
        <s v="Skecher"/>
        <s v="Tropicana Slim"/>
        <s v="Locknlock"/>
        <s v="Dancow"/>
        <s v="Honda"/>
        <s v="Ramayana"/>
        <s v="Livehaf"/>
        <s v="Levi's"/>
        <s v="TCL"/>
        <s v="LG"/>
        <s v="Proteam"/>
        <s v="Kapal Api"/>
        <s v="Miniso"/>
        <s v="Bosch"/>
        <s v="Mayora"/>
        <s v="Unilever"/>
        <s v="Changhong"/>
        <s v="Yonex"/>
        <s v="Cosmos"/>
        <s v="Et Cetera"/>
        <s v="Sanken"/>
        <s v="Puma"/>
        <s v="Nestle"/>
        <s v="Wipol"/>
        <s v="Zwitsal"/>
        <s v="Caberg"/>
        <s v="Pomelo"/>
        <s v="Astec"/>
        <s v="Modena"/>
        <s v="Mono Molly"/>
        <s v="Samsung"/>
        <s v="Sport Station"/>
        <s v="Hilo"/>
        <s v="So Klin"/>
        <s v="3M"/>
        <s v="Kawasaki"/>
        <s v="Arnotts"/>
        <s v="Pansela"/>
        <s v="Philips"/>
        <s v="Specs"/>
        <s v="Tecstar"/>
        <s v="Meval"/>
        <s v="Calvin Klein"/>
        <s v="Berrybenka"/>
        <s v="Lifebuoy"/>
        <s v="Bagus"/>
        <s v="Bebelac"/>
        <s v="Lactogrow"/>
        <s v="Decathlon"/>
        <s v="Nivea"/>
        <s v="Goto"/>
        <s v="Li-ning"/>
        <s v="Severin"/>
        <s v="Panasonic"/>
        <s v="Zalora"/>
        <s v="Fladeo"/>
        <s v="Innisfree"/>
        <s v="Downy"/>
        <s v="Polytron"/>
        <s v="Hike and Run"/>
        <s v="Miyako"/>
        <s v="Morgen"/>
        <s v="Guteninc"/>
        <s v="Nutrisari"/>
        <s v="Garnier"/>
      </sharedItems>
    </cacheField>
    <cacheField name="Kategori" numFmtId="0">
      <sharedItems count="8">
        <s v="Fashion"/>
        <s v="Elektronik"/>
        <s v="Olahraga &amp; Outdoor"/>
        <s v="Makanan &amp; Minuman"/>
        <s v="Perlengkapan Rumah"/>
        <s v="Otomotif"/>
        <s v="Perawatan &amp; Kecantikan"/>
        <s v="Ibu &amp; Bayi"/>
      </sharedItems>
    </cacheField>
    <cacheField name="Month" numFmtId="17">
      <sharedItems containsSemiMixedTypes="0" containsNonDate="0" containsDate="1" containsString="0" minDate="2021-07-01T00:00:00" maxDate="2021-11-02T00:00:00" count="5">
        <d v="2021-07-01T00:00:00"/>
        <d v="2021-08-01T00:00:00"/>
        <d v="2021-09-01T00:00:00"/>
        <d v="2021-10-01T00:00:00"/>
        <d v="2021-11-01T00:00:00"/>
      </sharedItems>
      <fieldGroup base="2">
        <rangePr groupBy="quarters" startDate="2021-07-01T00:00:00" endDate="2021-11-02T00:00:00"/>
        <groupItems count="6">
          <s v="&lt;7/1/2021"/>
          <s v="Qtr1"/>
          <s v="Qtr2"/>
          <s v="Qtr3"/>
          <s v="Qtr4"/>
          <s v="&gt;11/2/2021"/>
        </groupItems>
      </fieldGroup>
    </cacheField>
    <cacheField name="Sales / Omset" numFmtId="3">
      <sharedItems containsSemiMixedTypes="0" containsString="0" containsNumber="1" minValue="4192000" maxValue="298620000" count="400">
        <n v="47700000"/>
        <n v="45505000"/>
        <n v="34618000"/>
        <n v="14040000"/>
        <n v="32700000"/>
        <n v="18050000"/>
        <n v="28380000"/>
        <n v="23560000"/>
        <n v="24140000"/>
        <n v="11370000"/>
        <n v="56600000"/>
        <n v="16867000"/>
        <n v="21762000"/>
        <n v="29415000"/>
        <n v="20045000"/>
        <n v="21197500"/>
        <n v="16205000"/>
        <n v="43355000"/>
        <n v="103910000"/>
        <n v="10560500"/>
        <n v="142200000"/>
        <n v="15435000"/>
        <n v="29570000"/>
        <n v="45615000"/>
        <n v="34728000"/>
        <n v="24150000"/>
        <n v="42810000"/>
        <n v="18160000"/>
        <n v="38490000"/>
        <n v="21820000"/>
        <n v="24250000"/>
        <n v="10480000"/>
        <n v="56710000"/>
        <n v="16977000"/>
        <n v="21872000"/>
        <n v="29525000"/>
        <n v="20155000"/>
        <n v="21307500"/>
        <n v="19315000"/>
        <n v="43465000"/>
        <n v="109020000"/>
        <n v="10970500"/>
        <n v="172310000"/>
        <n v="13655000"/>
        <n v="15070000"/>
        <n v="25037000"/>
        <n v="25505000"/>
        <n v="37415000"/>
        <n v="18090000"/>
        <n v="19379000"/>
        <n v="25525000"/>
        <n v="37435000"/>
        <n v="32985000"/>
        <n v="21940000"/>
        <n v="24370000"/>
        <n v="12350000"/>
        <n v="62880000"/>
        <n v="27614000"/>
        <n v="17636000"/>
        <n v="18745000"/>
        <n v="18650000"/>
        <n v="24145000"/>
        <n v="27947500"/>
        <n v="35351000"/>
        <n v="91425000"/>
        <n v="9861000"/>
        <n v="124930000"/>
        <n v="19445000"/>
        <n v="38920000"/>
        <n v="58245000"/>
        <n v="43085000"/>
        <n v="17030000"/>
        <n v="29217500"/>
        <n v="16115000"/>
        <n v="46220000"/>
        <n v="19875000"/>
        <n v="27230000"/>
        <n v="11885000"/>
        <n v="44840000"/>
        <n v="19046000"/>
        <n v="57240000"/>
        <n v="63706999.999999993"/>
        <n v="38079800"/>
        <n v="22464000"/>
        <n v="49050000"/>
        <n v="25270000"/>
        <n v="36894000"/>
        <n v="28900000"/>
        <n v="26554000.000000004"/>
        <n v="10369999.999999989"/>
        <n v="50939999.999999948"/>
        <n v="13493599.999999983"/>
        <n v="15233399.999999978"/>
        <n v="17649000"/>
        <n v="10022500"/>
        <n v="8479000"/>
        <n v="5761500"/>
        <n v="13006500"/>
        <n v="118211000"/>
        <n v="23177050"/>
        <n v="213300000"/>
        <n v="21609000"/>
        <n v="38441000"/>
        <n v="54738000"/>
        <n v="38200800"/>
        <n v="14149999.999999985"/>
        <n v="29528999.999999966"/>
        <n v="14527999.999999983"/>
        <n v="19942999.99999997"/>
        <n v="13092000"/>
        <n v="12125000"/>
        <n v="4192000"/>
        <n v="119091000"/>
        <n v="33954000"/>
        <n v="41556800"/>
        <n v="53145000"/>
        <n v="34263500"/>
        <n v="34092000"/>
        <n v="28972500"/>
        <n v="47811500.000000007"/>
        <n v="104020000"/>
        <n v="9603450"/>
        <n v="113848000"/>
        <n v="9558500"/>
        <n v="10842000"/>
        <n v="16123000"/>
        <n v="15303000"/>
        <n v="22449000"/>
        <n v="9854000"/>
        <n v="11627400"/>
        <n v="15315000"/>
        <n v="22461000"/>
        <n v="62671500"/>
        <n v="39492000"/>
        <n v="41429000"/>
        <n v="20720000"/>
        <n v="94320000"/>
        <n v="31659599.999999996"/>
        <n v="22926800"/>
        <n v="22494000"/>
        <n v="20515000"/>
        <n v="26789000"/>
        <n v="25152750"/>
        <n v="53026500"/>
        <n v="127994999.99999999"/>
        <n v="12819300"/>
        <n v="149916000"/>
        <n v="21389500"/>
        <n v="43000000"/>
        <n v="52420499.99999994"/>
        <n v="38776499.999999955"/>
        <n v="15326999.999999983"/>
        <n v="26295749.99999997"/>
        <n v="14503499.999999985"/>
        <n v="41597999.999999955"/>
        <n v="17887499.999999981"/>
        <n v="24506999.999999974"/>
        <n v="10696499.999999989"/>
        <n v="40355999.999999955"/>
        <n v="17141399.999999981"/>
        <n v="66779999.999999993"/>
        <n v="72808000"/>
        <n v="51927000"/>
        <n v="19656000"/>
        <n v="42510000"/>
        <n v="21660000"/>
        <n v="31218000.000000004"/>
        <n v="21709999.999999978"/>
        <n v="21725999.999999978"/>
        <n v="13481000"/>
        <n v="67920000"/>
        <n v="18553700"/>
        <n v="31762000"/>
        <n v="26473499.99999997"/>
        <n v="16035999.999999981"/>
        <n v="14838249.999999978"/>
        <n v="11523000"/>
        <n v="21677500"/>
        <n v="114301000.00000001"/>
        <n v="27177050"/>
        <n v="298620000"/>
        <n v="32413500"/>
        <n v="62097000"/>
        <n v="68422500"/>
        <n v="48619200"/>
        <n v="18395000"/>
        <n v="39372000"/>
        <n v="19976000"/>
        <n v="28489999.99999997"/>
        <n v="19637999.999999978"/>
        <n v="19399999.999999978"/>
        <n v="7335999.9999999888"/>
        <n v="34026000"/>
        <n v="8488500"/>
        <n v="8748800"/>
        <n v="62002500"/>
        <n v="40310000"/>
        <n v="40484250"/>
        <n v="34767000"/>
        <n v="73890500"/>
        <n v="166432000"/>
        <n v="16005750"/>
        <n v="145600000"/>
        <n v="14500000"/>
        <n v="13200000"/>
        <n v="17589000"/>
        <n v="25303000"/>
        <n v="18707500"/>
        <n v="7236000"/>
        <n v="5813700"/>
        <n v="56155000.000000007"/>
        <n v="82357000"/>
        <n v="72567000"/>
        <n v="48268000.000000007"/>
        <n v="51177000"/>
        <n v="25900000"/>
        <n v="119472000"/>
        <n v="40705200"/>
        <n v="29981200"/>
        <n v="29992000"/>
        <n v="27975000"/>
        <n v="33803000"/>
        <n v="36331750"/>
        <n v="42421200"/>
        <n v="100567500.00000001"/>
        <n v="11610000"/>
        <n v="112437000"/>
        <n v="15556000"/>
        <n v="27244000"/>
        <n v="34947000"/>
        <n v="25851000"/>
        <n v="10218000"/>
        <n v="17530500"/>
        <n v="9669000"/>
        <n v="27732000"/>
        <n v="11925000"/>
        <n v="16338000"/>
        <n v="7131000"/>
        <n v="26904000"/>
        <n v="11427600"/>
        <n v="81090000"/>
        <n v="95560500"/>
        <n v="72697800"/>
        <n v="36644400"/>
        <n v="83058000"/>
        <n v="44583500"/>
        <n v="68112000"/>
        <n v="56967040"/>
        <n v="67800000"/>
        <n v="21777000"/>
        <n v="118860000"/>
        <n v="38794100"/>
        <n v="47876400.000000007"/>
        <n v="61771500"/>
        <n v="42094500"/>
        <n v="44395000"/>
        <n v="36489500"/>
        <n v="78039000"/>
        <n v="176647000"/>
        <n v="21121000"/>
        <n v="227520000"/>
        <n v="23152500"/>
        <n v="41398000"/>
        <n v="59299500"/>
        <n v="41673600"/>
        <n v="15565000.000000002"/>
        <n v="32809999.999999966"/>
        <n v="16343999.999999981"/>
        <n v="22791999.999999974"/>
        <n v="15273999.999999978"/>
        <n v="14550000"/>
        <n v="5240000"/>
        <n v="22684000"/>
        <n v="35651700"/>
        <n v="43744000"/>
        <n v="56097500"/>
        <n v="36279000"/>
        <n v="36222750"/>
        <n v="30904000"/>
        <n v="65197500"/>
        <n v="145628000"/>
        <n v="13871650"/>
        <n v="170772000"/>
        <n v="15020500.000000002"/>
        <n v="18070000"/>
        <n v="22533300"/>
        <n v="20404000"/>
        <n v="26190500"/>
        <n v="10854000"/>
        <n v="31006400"/>
        <n v="38287500"/>
        <n v="52409000"/>
        <n v="42880500"/>
        <n v="26328000"/>
        <n v="26807000.000000004"/>
        <n v="12950000"/>
        <n v="56592000"/>
        <n v="18091200"/>
        <n v="12345200"/>
        <n v="11247000"/>
        <n v="39165000"/>
        <n v="48290000"/>
        <n v="53100250"/>
        <n v="63631800"/>
        <n v="155422500"/>
        <n v="15777600"/>
        <n v="187395000"/>
        <n v="27223000"/>
        <n v="50596000"/>
        <n v="69894000"/>
        <n v="51702000"/>
        <n v="20436000"/>
        <n v="35061000"/>
        <n v="19338000"/>
        <n v="55464000"/>
        <n v="23850000"/>
        <n v="32676000"/>
        <n v="14262000"/>
        <n v="53808000"/>
        <n v="22855200"/>
        <n v="100170000"/>
        <n v="99230000"/>
        <n v="78760000"/>
        <n v="29484000"/>
        <n v="68670000"/>
        <n v="37905000"/>
        <n v="59598000"/>
        <n v="45591000"/>
        <n v="50694000"/>
        <n v="14518000"/>
        <n v="73580000"/>
        <n v="20240400"/>
        <n v="23938200.000000004"/>
        <n v="39415000"/>
        <n v="18040499.999999981"/>
        <n v="16957999.999999981"/>
        <n v="13443499.99999998"/>
        <n v="26013000"/>
        <n v="51955000"/>
        <n v="4224200"/>
        <n v="42660000"/>
        <n v="30870000"/>
        <n v="59140000"/>
        <n v="91230000"/>
        <n v="69456000"/>
        <n v="28300000"/>
        <n v="65620000"/>
        <n v="36320000"/>
        <n v="56980000"/>
        <n v="43640000"/>
        <n v="48500000"/>
        <n v="20960000"/>
        <n v="113420000"/>
        <n v="32256300"/>
        <n v="39369600"/>
        <n v="50192500"/>
        <n v="32248000"/>
        <n v="31961250"/>
        <n v="27041000"/>
        <n v="56504500"/>
        <n v="124824000"/>
        <n v="11737550.000000002"/>
        <n v="142310000"/>
        <n v="12289500"/>
        <n v="14456000"/>
        <n v="17525900"/>
        <n v="53560500"/>
        <n v="74830000"/>
        <n v="34371000"/>
        <n v="34882200"/>
        <n v="43392500"/>
        <n v="59896000"/>
        <n v="49477500"/>
        <n v="30715999.999999996"/>
        <n v="31681000"/>
        <n v="15540000"/>
        <n v="69168000"/>
        <n v="22614000"/>
        <n v="15872400"/>
        <n v="14996000"/>
        <n v="13055000"/>
        <n v="14487000"/>
        <n v="39126500"/>
        <n v="45956300"/>
        <n v="109710000"/>
        <n v="10847100"/>
        <n v="122900000"/>
        <n v="17500500"/>
        <n v="31136000"/>
        <n v="40771500"/>
        <n v="30159499.999999996"/>
        <n v="11921000"/>
        <n v="20452250"/>
        <n v="11280500"/>
        <n v="32353999.999999996"/>
        <n v="13912500"/>
        <n v="19061000"/>
        <n v="8319499.9999999991"/>
        <n v="31387999.999999996"/>
        <n v="13332200"/>
      </sharedItems>
    </cacheField>
  </cacheFields>
  <extLst>
    <ext xmlns:x14="http://schemas.microsoft.com/office/spreadsheetml/2009/9/main" uri="{725AE2AE-9491-48be-B2B4-4EB974FC3084}">
      <x14:pivotCacheDefinition pivotCacheId="21456058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0">
  <r>
    <x v="0"/>
    <x v="0"/>
    <x v="0"/>
    <x v="0"/>
  </r>
  <r>
    <x v="1"/>
    <x v="0"/>
    <x v="0"/>
    <x v="1"/>
  </r>
  <r>
    <x v="2"/>
    <x v="1"/>
    <x v="0"/>
    <x v="2"/>
  </r>
  <r>
    <x v="3"/>
    <x v="1"/>
    <x v="0"/>
    <x v="3"/>
  </r>
  <r>
    <x v="4"/>
    <x v="2"/>
    <x v="0"/>
    <x v="4"/>
  </r>
  <r>
    <x v="5"/>
    <x v="3"/>
    <x v="0"/>
    <x v="5"/>
  </r>
  <r>
    <x v="6"/>
    <x v="4"/>
    <x v="0"/>
    <x v="6"/>
  </r>
  <r>
    <x v="7"/>
    <x v="5"/>
    <x v="0"/>
    <x v="7"/>
  </r>
  <r>
    <x v="8"/>
    <x v="3"/>
    <x v="0"/>
    <x v="8"/>
  </r>
  <r>
    <x v="9"/>
    <x v="6"/>
    <x v="0"/>
    <x v="9"/>
  </r>
  <r>
    <x v="10"/>
    <x v="1"/>
    <x v="0"/>
    <x v="10"/>
  </r>
  <r>
    <x v="11"/>
    <x v="2"/>
    <x v="0"/>
    <x v="11"/>
  </r>
  <r>
    <x v="12"/>
    <x v="1"/>
    <x v="0"/>
    <x v="12"/>
  </r>
  <r>
    <x v="13"/>
    <x v="0"/>
    <x v="0"/>
    <x v="13"/>
  </r>
  <r>
    <x v="14"/>
    <x v="1"/>
    <x v="0"/>
    <x v="14"/>
  </r>
  <r>
    <x v="15"/>
    <x v="2"/>
    <x v="0"/>
    <x v="15"/>
  </r>
  <r>
    <x v="16"/>
    <x v="3"/>
    <x v="0"/>
    <x v="16"/>
  </r>
  <r>
    <x v="17"/>
    <x v="4"/>
    <x v="0"/>
    <x v="17"/>
  </r>
  <r>
    <x v="18"/>
    <x v="7"/>
    <x v="0"/>
    <x v="18"/>
  </r>
  <r>
    <x v="19"/>
    <x v="5"/>
    <x v="0"/>
    <x v="19"/>
  </r>
  <r>
    <x v="20"/>
    <x v="0"/>
    <x v="0"/>
    <x v="20"/>
  </r>
  <r>
    <x v="21"/>
    <x v="0"/>
    <x v="0"/>
    <x v="21"/>
  </r>
  <r>
    <x v="22"/>
    <x v="0"/>
    <x v="0"/>
    <x v="22"/>
  </r>
  <r>
    <x v="23"/>
    <x v="1"/>
    <x v="0"/>
    <x v="23"/>
  </r>
  <r>
    <x v="24"/>
    <x v="1"/>
    <x v="0"/>
    <x v="24"/>
  </r>
  <r>
    <x v="25"/>
    <x v="2"/>
    <x v="0"/>
    <x v="25"/>
  </r>
  <r>
    <x v="26"/>
    <x v="3"/>
    <x v="0"/>
    <x v="26"/>
  </r>
  <r>
    <x v="27"/>
    <x v="4"/>
    <x v="0"/>
    <x v="27"/>
  </r>
  <r>
    <x v="28"/>
    <x v="5"/>
    <x v="0"/>
    <x v="28"/>
  </r>
  <r>
    <x v="29"/>
    <x v="3"/>
    <x v="0"/>
    <x v="29"/>
  </r>
  <r>
    <x v="30"/>
    <x v="6"/>
    <x v="0"/>
    <x v="30"/>
  </r>
  <r>
    <x v="31"/>
    <x v="1"/>
    <x v="0"/>
    <x v="31"/>
  </r>
  <r>
    <x v="32"/>
    <x v="2"/>
    <x v="0"/>
    <x v="32"/>
  </r>
  <r>
    <x v="33"/>
    <x v="1"/>
    <x v="0"/>
    <x v="33"/>
  </r>
  <r>
    <x v="34"/>
    <x v="0"/>
    <x v="0"/>
    <x v="34"/>
  </r>
  <r>
    <x v="35"/>
    <x v="1"/>
    <x v="0"/>
    <x v="35"/>
  </r>
  <r>
    <x v="36"/>
    <x v="2"/>
    <x v="0"/>
    <x v="36"/>
  </r>
  <r>
    <x v="37"/>
    <x v="3"/>
    <x v="0"/>
    <x v="37"/>
  </r>
  <r>
    <x v="38"/>
    <x v="4"/>
    <x v="0"/>
    <x v="38"/>
  </r>
  <r>
    <x v="39"/>
    <x v="7"/>
    <x v="0"/>
    <x v="39"/>
  </r>
  <r>
    <x v="40"/>
    <x v="5"/>
    <x v="0"/>
    <x v="40"/>
  </r>
  <r>
    <x v="41"/>
    <x v="0"/>
    <x v="0"/>
    <x v="41"/>
  </r>
  <r>
    <x v="42"/>
    <x v="2"/>
    <x v="0"/>
    <x v="42"/>
  </r>
  <r>
    <x v="43"/>
    <x v="1"/>
    <x v="0"/>
    <x v="43"/>
  </r>
  <r>
    <x v="44"/>
    <x v="0"/>
    <x v="0"/>
    <x v="44"/>
  </r>
  <r>
    <x v="45"/>
    <x v="1"/>
    <x v="0"/>
    <x v="45"/>
  </r>
  <r>
    <x v="46"/>
    <x v="2"/>
    <x v="0"/>
    <x v="46"/>
  </r>
  <r>
    <x v="47"/>
    <x v="3"/>
    <x v="0"/>
    <x v="47"/>
  </r>
  <r>
    <x v="48"/>
    <x v="4"/>
    <x v="0"/>
    <x v="48"/>
  </r>
  <r>
    <x v="49"/>
    <x v="4"/>
    <x v="0"/>
    <x v="49"/>
  </r>
  <r>
    <x v="50"/>
    <x v="5"/>
    <x v="0"/>
    <x v="50"/>
  </r>
  <r>
    <x v="51"/>
    <x v="3"/>
    <x v="0"/>
    <x v="51"/>
  </r>
  <r>
    <x v="52"/>
    <x v="6"/>
    <x v="0"/>
    <x v="52"/>
  </r>
  <r>
    <x v="53"/>
    <x v="1"/>
    <x v="0"/>
    <x v="53"/>
  </r>
  <r>
    <x v="54"/>
    <x v="2"/>
    <x v="0"/>
    <x v="54"/>
  </r>
  <r>
    <x v="55"/>
    <x v="1"/>
    <x v="0"/>
    <x v="55"/>
  </r>
  <r>
    <x v="56"/>
    <x v="1"/>
    <x v="0"/>
    <x v="56"/>
  </r>
  <r>
    <x v="57"/>
    <x v="0"/>
    <x v="0"/>
    <x v="57"/>
  </r>
  <r>
    <x v="58"/>
    <x v="0"/>
    <x v="0"/>
    <x v="58"/>
  </r>
  <r>
    <x v="59"/>
    <x v="6"/>
    <x v="0"/>
    <x v="59"/>
  </r>
  <r>
    <x v="60"/>
    <x v="4"/>
    <x v="0"/>
    <x v="60"/>
  </r>
  <r>
    <x v="61"/>
    <x v="7"/>
    <x v="0"/>
    <x v="61"/>
  </r>
  <r>
    <x v="62"/>
    <x v="7"/>
    <x v="0"/>
    <x v="62"/>
  </r>
  <r>
    <x v="63"/>
    <x v="2"/>
    <x v="0"/>
    <x v="63"/>
  </r>
  <r>
    <x v="64"/>
    <x v="6"/>
    <x v="0"/>
    <x v="64"/>
  </r>
  <r>
    <x v="65"/>
    <x v="1"/>
    <x v="0"/>
    <x v="65"/>
  </r>
  <r>
    <x v="66"/>
    <x v="2"/>
    <x v="0"/>
    <x v="66"/>
  </r>
  <r>
    <x v="67"/>
    <x v="1"/>
    <x v="0"/>
    <x v="67"/>
  </r>
  <r>
    <x v="68"/>
    <x v="1"/>
    <x v="0"/>
    <x v="68"/>
  </r>
  <r>
    <x v="69"/>
    <x v="0"/>
    <x v="0"/>
    <x v="69"/>
  </r>
  <r>
    <x v="70"/>
    <x v="0"/>
    <x v="0"/>
    <x v="70"/>
  </r>
  <r>
    <x v="71"/>
    <x v="6"/>
    <x v="0"/>
    <x v="71"/>
  </r>
  <r>
    <x v="72"/>
    <x v="4"/>
    <x v="0"/>
    <x v="72"/>
  </r>
  <r>
    <x v="73"/>
    <x v="1"/>
    <x v="0"/>
    <x v="73"/>
  </r>
  <r>
    <x v="74"/>
    <x v="2"/>
    <x v="0"/>
    <x v="74"/>
  </r>
  <r>
    <x v="75"/>
    <x v="1"/>
    <x v="0"/>
    <x v="75"/>
  </r>
  <r>
    <x v="76"/>
    <x v="1"/>
    <x v="0"/>
    <x v="76"/>
  </r>
  <r>
    <x v="77"/>
    <x v="0"/>
    <x v="0"/>
    <x v="77"/>
  </r>
  <r>
    <x v="78"/>
    <x v="3"/>
    <x v="0"/>
    <x v="78"/>
  </r>
  <r>
    <x v="79"/>
    <x v="6"/>
    <x v="0"/>
    <x v="79"/>
  </r>
  <r>
    <x v="0"/>
    <x v="0"/>
    <x v="1"/>
    <x v="80"/>
  </r>
  <r>
    <x v="1"/>
    <x v="0"/>
    <x v="1"/>
    <x v="81"/>
  </r>
  <r>
    <x v="2"/>
    <x v="1"/>
    <x v="1"/>
    <x v="82"/>
  </r>
  <r>
    <x v="3"/>
    <x v="1"/>
    <x v="1"/>
    <x v="83"/>
  </r>
  <r>
    <x v="4"/>
    <x v="2"/>
    <x v="1"/>
    <x v="84"/>
  </r>
  <r>
    <x v="5"/>
    <x v="3"/>
    <x v="1"/>
    <x v="85"/>
  </r>
  <r>
    <x v="6"/>
    <x v="4"/>
    <x v="1"/>
    <x v="86"/>
  </r>
  <r>
    <x v="7"/>
    <x v="5"/>
    <x v="1"/>
    <x v="87"/>
  </r>
  <r>
    <x v="8"/>
    <x v="3"/>
    <x v="1"/>
    <x v="88"/>
  </r>
  <r>
    <x v="9"/>
    <x v="6"/>
    <x v="1"/>
    <x v="89"/>
  </r>
  <r>
    <x v="10"/>
    <x v="1"/>
    <x v="1"/>
    <x v="90"/>
  </r>
  <r>
    <x v="11"/>
    <x v="2"/>
    <x v="1"/>
    <x v="91"/>
  </r>
  <r>
    <x v="12"/>
    <x v="1"/>
    <x v="1"/>
    <x v="92"/>
  </r>
  <r>
    <x v="13"/>
    <x v="0"/>
    <x v="1"/>
    <x v="93"/>
  </r>
  <r>
    <x v="14"/>
    <x v="1"/>
    <x v="1"/>
    <x v="94"/>
  </r>
  <r>
    <x v="15"/>
    <x v="2"/>
    <x v="1"/>
    <x v="95"/>
  </r>
  <r>
    <x v="16"/>
    <x v="3"/>
    <x v="1"/>
    <x v="96"/>
  </r>
  <r>
    <x v="17"/>
    <x v="4"/>
    <x v="1"/>
    <x v="97"/>
  </r>
  <r>
    <x v="18"/>
    <x v="7"/>
    <x v="1"/>
    <x v="98"/>
  </r>
  <r>
    <x v="19"/>
    <x v="5"/>
    <x v="1"/>
    <x v="99"/>
  </r>
  <r>
    <x v="20"/>
    <x v="0"/>
    <x v="1"/>
    <x v="100"/>
  </r>
  <r>
    <x v="21"/>
    <x v="0"/>
    <x v="1"/>
    <x v="101"/>
  </r>
  <r>
    <x v="22"/>
    <x v="0"/>
    <x v="1"/>
    <x v="102"/>
  </r>
  <r>
    <x v="23"/>
    <x v="1"/>
    <x v="1"/>
    <x v="103"/>
  </r>
  <r>
    <x v="24"/>
    <x v="1"/>
    <x v="1"/>
    <x v="104"/>
  </r>
  <r>
    <x v="25"/>
    <x v="2"/>
    <x v="1"/>
    <x v="105"/>
  </r>
  <r>
    <x v="26"/>
    <x v="3"/>
    <x v="1"/>
    <x v="106"/>
  </r>
  <r>
    <x v="27"/>
    <x v="4"/>
    <x v="1"/>
    <x v="107"/>
  </r>
  <r>
    <x v="28"/>
    <x v="5"/>
    <x v="1"/>
    <x v="108"/>
  </r>
  <r>
    <x v="29"/>
    <x v="3"/>
    <x v="1"/>
    <x v="109"/>
  </r>
  <r>
    <x v="30"/>
    <x v="6"/>
    <x v="1"/>
    <x v="110"/>
  </r>
  <r>
    <x v="31"/>
    <x v="1"/>
    <x v="1"/>
    <x v="111"/>
  </r>
  <r>
    <x v="32"/>
    <x v="2"/>
    <x v="1"/>
    <x v="112"/>
  </r>
  <r>
    <x v="33"/>
    <x v="1"/>
    <x v="1"/>
    <x v="113"/>
  </r>
  <r>
    <x v="34"/>
    <x v="0"/>
    <x v="1"/>
    <x v="114"/>
  </r>
  <r>
    <x v="35"/>
    <x v="1"/>
    <x v="1"/>
    <x v="115"/>
  </r>
  <r>
    <x v="36"/>
    <x v="2"/>
    <x v="1"/>
    <x v="116"/>
  </r>
  <r>
    <x v="37"/>
    <x v="3"/>
    <x v="1"/>
    <x v="117"/>
  </r>
  <r>
    <x v="38"/>
    <x v="4"/>
    <x v="1"/>
    <x v="118"/>
  </r>
  <r>
    <x v="39"/>
    <x v="7"/>
    <x v="1"/>
    <x v="119"/>
  </r>
  <r>
    <x v="40"/>
    <x v="5"/>
    <x v="1"/>
    <x v="120"/>
  </r>
  <r>
    <x v="41"/>
    <x v="0"/>
    <x v="1"/>
    <x v="121"/>
  </r>
  <r>
    <x v="42"/>
    <x v="2"/>
    <x v="1"/>
    <x v="122"/>
  </r>
  <r>
    <x v="43"/>
    <x v="1"/>
    <x v="1"/>
    <x v="123"/>
  </r>
  <r>
    <x v="44"/>
    <x v="0"/>
    <x v="1"/>
    <x v="124"/>
  </r>
  <r>
    <x v="45"/>
    <x v="1"/>
    <x v="1"/>
    <x v="125"/>
  </r>
  <r>
    <x v="46"/>
    <x v="2"/>
    <x v="1"/>
    <x v="126"/>
  </r>
  <r>
    <x v="47"/>
    <x v="3"/>
    <x v="1"/>
    <x v="127"/>
  </r>
  <r>
    <x v="48"/>
    <x v="4"/>
    <x v="1"/>
    <x v="128"/>
  </r>
  <r>
    <x v="49"/>
    <x v="4"/>
    <x v="1"/>
    <x v="129"/>
  </r>
  <r>
    <x v="50"/>
    <x v="5"/>
    <x v="1"/>
    <x v="130"/>
  </r>
  <r>
    <x v="51"/>
    <x v="3"/>
    <x v="1"/>
    <x v="131"/>
  </r>
  <r>
    <x v="52"/>
    <x v="6"/>
    <x v="1"/>
    <x v="132"/>
  </r>
  <r>
    <x v="53"/>
    <x v="1"/>
    <x v="1"/>
    <x v="133"/>
  </r>
  <r>
    <x v="54"/>
    <x v="2"/>
    <x v="1"/>
    <x v="134"/>
  </r>
  <r>
    <x v="55"/>
    <x v="1"/>
    <x v="1"/>
    <x v="135"/>
  </r>
  <r>
    <x v="56"/>
    <x v="1"/>
    <x v="1"/>
    <x v="136"/>
  </r>
  <r>
    <x v="57"/>
    <x v="0"/>
    <x v="1"/>
    <x v="137"/>
  </r>
  <r>
    <x v="58"/>
    <x v="0"/>
    <x v="1"/>
    <x v="138"/>
  </r>
  <r>
    <x v="59"/>
    <x v="6"/>
    <x v="1"/>
    <x v="139"/>
  </r>
  <r>
    <x v="60"/>
    <x v="4"/>
    <x v="1"/>
    <x v="140"/>
  </r>
  <r>
    <x v="61"/>
    <x v="7"/>
    <x v="1"/>
    <x v="141"/>
  </r>
  <r>
    <x v="62"/>
    <x v="7"/>
    <x v="1"/>
    <x v="142"/>
  </r>
  <r>
    <x v="63"/>
    <x v="2"/>
    <x v="1"/>
    <x v="143"/>
  </r>
  <r>
    <x v="64"/>
    <x v="6"/>
    <x v="1"/>
    <x v="144"/>
  </r>
  <r>
    <x v="65"/>
    <x v="1"/>
    <x v="1"/>
    <x v="145"/>
  </r>
  <r>
    <x v="66"/>
    <x v="2"/>
    <x v="1"/>
    <x v="146"/>
  </r>
  <r>
    <x v="67"/>
    <x v="1"/>
    <x v="1"/>
    <x v="147"/>
  </r>
  <r>
    <x v="68"/>
    <x v="1"/>
    <x v="1"/>
    <x v="148"/>
  </r>
  <r>
    <x v="69"/>
    <x v="0"/>
    <x v="1"/>
    <x v="149"/>
  </r>
  <r>
    <x v="70"/>
    <x v="0"/>
    <x v="1"/>
    <x v="150"/>
  </r>
  <r>
    <x v="71"/>
    <x v="6"/>
    <x v="1"/>
    <x v="151"/>
  </r>
  <r>
    <x v="72"/>
    <x v="4"/>
    <x v="1"/>
    <x v="152"/>
  </r>
  <r>
    <x v="73"/>
    <x v="1"/>
    <x v="1"/>
    <x v="153"/>
  </r>
  <r>
    <x v="74"/>
    <x v="2"/>
    <x v="1"/>
    <x v="154"/>
  </r>
  <r>
    <x v="75"/>
    <x v="1"/>
    <x v="1"/>
    <x v="155"/>
  </r>
  <r>
    <x v="76"/>
    <x v="1"/>
    <x v="1"/>
    <x v="156"/>
  </r>
  <r>
    <x v="77"/>
    <x v="0"/>
    <x v="1"/>
    <x v="157"/>
  </r>
  <r>
    <x v="78"/>
    <x v="3"/>
    <x v="1"/>
    <x v="158"/>
  </r>
  <r>
    <x v="79"/>
    <x v="6"/>
    <x v="1"/>
    <x v="159"/>
  </r>
  <r>
    <x v="0"/>
    <x v="0"/>
    <x v="2"/>
    <x v="160"/>
  </r>
  <r>
    <x v="1"/>
    <x v="0"/>
    <x v="2"/>
    <x v="161"/>
  </r>
  <r>
    <x v="2"/>
    <x v="1"/>
    <x v="2"/>
    <x v="162"/>
  </r>
  <r>
    <x v="3"/>
    <x v="1"/>
    <x v="2"/>
    <x v="163"/>
  </r>
  <r>
    <x v="4"/>
    <x v="2"/>
    <x v="2"/>
    <x v="164"/>
  </r>
  <r>
    <x v="5"/>
    <x v="3"/>
    <x v="2"/>
    <x v="165"/>
  </r>
  <r>
    <x v="6"/>
    <x v="4"/>
    <x v="2"/>
    <x v="166"/>
  </r>
  <r>
    <x v="7"/>
    <x v="5"/>
    <x v="2"/>
    <x v="167"/>
  </r>
  <r>
    <x v="8"/>
    <x v="3"/>
    <x v="2"/>
    <x v="168"/>
  </r>
  <r>
    <x v="9"/>
    <x v="6"/>
    <x v="2"/>
    <x v="169"/>
  </r>
  <r>
    <x v="10"/>
    <x v="1"/>
    <x v="2"/>
    <x v="170"/>
  </r>
  <r>
    <x v="11"/>
    <x v="2"/>
    <x v="2"/>
    <x v="171"/>
  </r>
  <r>
    <x v="12"/>
    <x v="1"/>
    <x v="2"/>
    <x v="172"/>
  </r>
  <r>
    <x v="13"/>
    <x v="0"/>
    <x v="2"/>
    <x v="173"/>
  </r>
  <r>
    <x v="14"/>
    <x v="1"/>
    <x v="2"/>
    <x v="174"/>
  </r>
  <r>
    <x v="15"/>
    <x v="2"/>
    <x v="2"/>
    <x v="175"/>
  </r>
  <r>
    <x v="16"/>
    <x v="3"/>
    <x v="2"/>
    <x v="176"/>
  </r>
  <r>
    <x v="17"/>
    <x v="4"/>
    <x v="2"/>
    <x v="177"/>
  </r>
  <r>
    <x v="18"/>
    <x v="7"/>
    <x v="2"/>
    <x v="178"/>
  </r>
  <r>
    <x v="19"/>
    <x v="5"/>
    <x v="2"/>
    <x v="179"/>
  </r>
  <r>
    <x v="20"/>
    <x v="0"/>
    <x v="2"/>
    <x v="180"/>
  </r>
  <r>
    <x v="21"/>
    <x v="0"/>
    <x v="2"/>
    <x v="181"/>
  </r>
  <r>
    <x v="22"/>
    <x v="0"/>
    <x v="2"/>
    <x v="182"/>
  </r>
  <r>
    <x v="23"/>
    <x v="1"/>
    <x v="2"/>
    <x v="183"/>
  </r>
  <r>
    <x v="24"/>
    <x v="1"/>
    <x v="2"/>
    <x v="184"/>
  </r>
  <r>
    <x v="25"/>
    <x v="2"/>
    <x v="2"/>
    <x v="185"/>
  </r>
  <r>
    <x v="26"/>
    <x v="3"/>
    <x v="2"/>
    <x v="186"/>
  </r>
  <r>
    <x v="27"/>
    <x v="4"/>
    <x v="2"/>
    <x v="187"/>
  </r>
  <r>
    <x v="28"/>
    <x v="5"/>
    <x v="2"/>
    <x v="188"/>
  </r>
  <r>
    <x v="29"/>
    <x v="3"/>
    <x v="2"/>
    <x v="189"/>
  </r>
  <r>
    <x v="30"/>
    <x v="6"/>
    <x v="2"/>
    <x v="190"/>
  </r>
  <r>
    <x v="31"/>
    <x v="1"/>
    <x v="2"/>
    <x v="191"/>
  </r>
  <r>
    <x v="32"/>
    <x v="2"/>
    <x v="2"/>
    <x v="192"/>
  </r>
  <r>
    <x v="33"/>
    <x v="1"/>
    <x v="2"/>
    <x v="193"/>
  </r>
  <r>
    <x v="34"/>
    <x v="0"/>
    <x v="2"/>
    <x v="194"/>
  </r>
  <r>
    <x v="35"/>
    <x v="1"/>
    <x v="2"/>
    <x v="195"/>
  </r>
  <r>
    <x v="36"/>
    <x v="2"/>
    <x v="2"/>
    <x v="196"/>
  </r>
  <r>
    <x v="37"/>
    <x v="3"/>
    <x v="2"/>
    <x v="197"/>
  </r>
  <r>
    <x v="38"/>
    <x v="4"/>
    <x v="2"/>
    <x v="198"/>
  </r>
  <r>
    <x v="39"/>
    <x v="7"/>
    <x v="2"/>
    <x v="199"/>
  </r>
  <r>
    <x v="40"/>
    <x v="5"/>
    <x v="2"/>
    <x v="200"/>
  </r>
  <r>
    <x v="41"/>
    <x v="0"/>
    <x v="2"/>
    <x v="201"/>
  </r>
  <r>
    <x v="42"/>
    <x v="2"/>
    <x v="2"/>
    <x v="202"/>
  </r>
  <r>
    <x v="43"/>
    <x v="1"/>
    <x v="2"/>
    <x v="203"/>
  </r>
  <r>
    <x v="44"/>
    <x v="0"/>
    <x v="2"/>
    <x v="204"/>
  </r>
  <r>
    <x v="45"/>
    <x v="1"/>
    <x v="2"/>
    <x v="205"/>
  </r>
  <r>
    <x v="46"/>
    <x v="2"/>
    <x v="2"/>
    <x v="206"/>
  </r>
  <r>
    <x v="47"/>
    <x v="3"/>
    <x v="2"/>
    <x v="207"/>
  </r>
  <r>
    <x v="48"/>
    <x v="4"/>
    <x v="2"/>
    <x v="208"/>
  </r>
  <r>
    <x v="49"/>
    <x v="4"/>
    <x v="2"/>
    <x v="209"/>
  </r>
  <r>
    <x v="50"/>
    <x v="5"/>
    <x v="2"/>
    <x v="210"/>
  </r>
  <r>
    <x v="51"/>
    <x v="3"/>
    <x v="2"/>
    <x v="211"/>
  </r>
  <r>
    <x v="52"/>
    <x v="6"/>
    <x v="2"/>
    <x v="212"/>
  </r>
  <r>
    <x v="53"/>
    <x v="1"/>
    <x v="2"/>
    <x v="213"/>
  </r>
  <r>
    <x v="54"/>
    <x v="2"/>
    <x v="2"/>
    <x v="214"/>
  </r>
  <r>
    <x v="55"/>
    <x v="1"/>
    <x v="2"/>
    <x v="215"/>
  </r>
  <r>
    <x v="56"/>
    <x v="1"/>
    <x v="2"/>
    <x v="216"/>
  </r>
  <r>
    <x v="57"/>
    <x v="0"/>
    <x v="2"/>
    <x v="217"/>
  </r>
  <r>
    <x v="58"/>
    <x v="0"/>
    <x v="2"/>
    <x v="218"/>
  </r>
  <r>
    <x v="59"/>
    <x v="6"/>
    <x v="2"/>
    <x v="219"/>
  </r>
  <r>
    <x v="60"/>
    <x v="4"/>
    <x v="2"/>
    <x v="220"/>
  </r>
  <r>
    <x v="61"/>
    <x v="7"/>
    <x v="2"/>
    <x v="221"/>
  </r>
  <r>
    <x v="62"/>
    <x v="7"/>
    <x v="2"/>
    <x v="222"/>
  </r>
  <r>
    <x v="63"/>
    <x v="2"/>
    <x v="2"/>
    <x v="223"/>
  </r>
  <r>
    <x v="64"/>
    <x v="6"/>
    <x v="2"/>
    <x v="224"/>
  </r>
  <r>
    <x v="65"/>
    <x v="1"/>
    <x v="2"/>
    <x v="225"/>
  </r>
  <r>
    <x v="66"/>
    <x v="2"/>
    <x v="2"/>
    <x v="226"/>
  </r>
  <r>
    <x v="67"/>
    <x v="1"/>
    <x v="2"/>
    <x v="227"/>
  </r>
  <r>
    <x v="68"/>
    <x v="1"/>
    <x v="2"/>
    <x v="228"/>
  </r>
  <r>
    <x v="69"/>
    <x v="0"/>
    <x v="2"/>
    <x v="229"/>
  </r>
  <r>
    <x v="70"/>
    <x v="0"/>
    <x v="2"/>
    <x v="230"/>
  </r>
  <r>
    <x v="71"/>
    <x v="6"/>
    <x v="2"/>
    <x v="231"/>
  </r>
  <r>
    <x v="72"/>
    <x v="4"/>
    <x v="2"/>
    <x v="232"/>
  </r>
  <r>
    <x v="73"/>
    <x v="1"/>
    <x v="2"/>
    <x v="233"/>
  </r>
  <r>
    <x v="74"/>
    <x v="2"/>
    <x v="2"/>
    <x v="234"/>
  </r>
  <r>
    <x v="75"/>
    <x v="1"/>
    <x v="2"/>
    <x v="235"/>
  </r>
  <r>
    <x v="76"/>
    <x v="1"/>
    <x v="2"/>
    <x v="236"/>
  </r>
  <r>
    <x v="77"/>
    <x v="0"/>
    <x v="2"/>
    <x v="237"/>
  </r>
  <r>
    <x v="78"/>
    <x v="3"/>
    <x v="2"/>
    <x v="238"/>
  </r>
  <r>
    <x v="79"/>
    <x v="6"/>
    <x v="2"/>
    <x v="239"/>
  </r>
  <r>
    <x v="0"/>
    <x v="0"/>
    <x v="3"/>
    <x v="240"/>
  </r>
  <r>
    <x v="1"/>
    <x v="0"/>
    <x v="3"/>
    <x v="241"/>
  </r>
  <r>
    <x v="2"/>
    <x v="1"/>
    <x v="3"/>
    <x v="242"/>
  </r>
  <r>
    <x v="3"/>
    <x v="1"/>
    <x v="3"/>
    <x v="243"/>
  </r>
  <r>
    <x v="4"/>
    <x v="2"/>
    <x v="3"/>
    <x v="244"/>
  </r>
  <r>
    <x v="5"/>
    <x v="3"/>
    <x v="3"/>
    <x v="245"/>
  </r>
  <r>
    <x v="6"/>
    <x v="4"/>
    <x v="3"/>
    <x v="246"/>
  </r>
  <r>
    <x v="7"/>
    <x v="5"/>
    <x v="3"/>
    <x v="247"/>
  </r>
  <r>
    <x v="8"/>
    <x v="3"/>
    <x v="3"/>
    <x v="248"/>
  </r>
  <r>
    <x v="9"/>
    <x v="6"/>
    <x v="3"/>
    <x v="249"/>
  </r>
  <r>
    <x v="10"/>
    <x v="1"/>
    <x v="3"/>
    <x v="250"/>
  </r>
  <r>
    <x v="11"/>
    <x v="2"/>
    <x v="3"/>
    <x v="251"/>
  </r>
  <r>
    <x v="12"/>
    <x v="1"/>
    <x v="3"/>
    <x v="252"/>
  </r>
  <r>
    <x v="13"/>
    <x v="0"/>
    <x v="3"/>
    <x v="253"/>
  </r>
  <r>
    <x v="14"/>
    <x v="1"/>
    <x v="3"/>
    <x v="254"/>
  </r>
  <r>
    <x v="15"/>
    <x v="2"/>
    <x v="3"/>
    <x v="255"/>
  </r>
  <r>
    <x v="16"/>
    <x v="3"/>
    <x v="3"/>
    <x v="256"/>
  </r>
  <r>
    <x v="17"/>
    <x v="4"/>
    <x v="3"/>
    <x v="257"/>
  </r>
  <r>
    <x v="18"/>
    <x v="7"/>
    <x v="3"/>
    <x v="258"/>
  </r>
  <r>
    <x v="19"/>
    <x v="5"/>
    <x v="3"/>
    <x v="259"/>
  </r>
  <r>
    <x v="20"/>
    <x v="0"/>
    <x v="3"/>
    <x v="260"/>
  </r>
  <r>
    <x v="21"/>
    <x v="0"/>
    <x v="3"/>
    <x v="261"/>
  </r>
  <r>
    <x v="22"/>
    <x v="0"/>
    <x v="3"/>
    <x v="262"/>
  </r>
  <r>
    <x v="23"/>
    <x v="1"/>
    <x v="3"/>
    <x v="263"/>
  </r>
  <r>
    <x v="24"/>
    <x v="1"/>
    <x v="3"/>
    <x v="264"/>
  </r>
  <r>
    <x v="25"/>
    <x v="2"/>
    <x v="3"/>
    <x v="265"/>
  </r>
  <r>
    <x v="26"/>
    <x v="3"/>
    <x v="3"/>
    <x v="266"/>
  </r>
  <r>
    <x v="27"/>
    <x v="4"/>
    <x v="3"/>
    <x v="267"/>
  </r>
  <r>
    <x v="28"/>
    <x v="5"/>
    <x v="3"/>
    <x v="268"/>
  </r>
  <r>
    <x v="29"/>
    <x v="3"/>
    <x v="3"/>
    <x v="269"/>
  </r>
  <r>
    <x v="30"/>
    <x v="6"/>
    <x v="3"/>
    <x v="270"/>
  </r>
  <r>
    <x v="31"/>
    <x v="1"/>
    <x v="3"/>
    <x v="271"/>
  </r>
  <r>
    <x v="32"/>
    <x v="2"/>
    <x v="3"/>
    <x v="272"/>
  </r>
  <r>
    <x v="33"/>
    <x v="1"/>
    <x v="3"/>
    <x v="273"/>
  </r>
  <r>
    <x v="34"/>
    <x v="0"/>
    <x v="3"/>
    <x v="274"/>
  </r>
  <r>
    <x v="35"/>
    <x v="1"/>
    <x v="3"/>
    <x v="275"/>
  </r>
  <r>
    <x v="36"/>
    <x v="2"/>
    <x v="3"/>
    <x v="276"/>
  </r>
  <r>
    <x v="37"/>
    <x v="3"/>
    <x v="3"/>
    <x v="277"/>
  </r>
  <r>
    <x v="38"/>
    <x v="4"/>
    <x v="3"/>
    <x v="278"/>
  </r>
  <r>
    <x v="39"/>
    <x v="7"/>
    <x v="3"/>
    <x v="279"/>
  </r>
  <r>
    <x v="40"/>
    <x v="5"/>
    <x v="3"/>
    <x v="280"/>
  </r>
  <r>
    <x v="41"/>
    <x v="0"/>
    <x v="3"/>
    <x v="281"/>
  </r>
  <r>
    <x v="42"/>
    <x v="2"/>
    <x v="3"/>
    <x v="282"/>
  </r>
  <r>
    <x v="43"/>
    <x v="1"/>
    <x v="3"/>
    <x v="283"/>
  </r>
  <r>
    <x v="44"/>
    <x v="0"/>
    <x v="3"/>
    <x v="284"/>
  </r>
  <r>
    <x v="45"/>
    <x v="1"/>
    <x v="3"/>
    <x v="285"/>
  </r>
  <r>
    <x v="46"/>
    <x v="2"/>
    <x v="3"/>
    <x v="286"/>
  </r>
  <r>
    <x v="47"/>
    <x v="3"/>
    <x v="3"/>
    <x v="287"/>
  </r>
  <r>
    <x v="48"/>
    <x v="4"/>
    <x v="3"/>
    <x v="288"/>
  </r>
  <r>
    <x v="49"/>
    <x v="4"/>
    <x v="3"/>
    <x v="289"/>
  </r>
  <r>
    <x v="50"/>
    <x v="5"/>
    <x v="3"/>
    <x v="290"/>
  </r>
  <r>
    <x v="51"/>
    <x v="3"/>
    <x v="3"/>
    <x v="291"/>
  </r>
  <r>
    <x v="52"/>
    <x v="6"/>
    <x v="3"/>
    <x v="292"/>
  </r>
  <r>
    <x v="53"/>
    <x v="1"/>
    <x v="3"/>
    <x v="293"/>
  </r>
  <r>
    <x v="54"/>
    <x v="2"/>
    <x v="3"/>
    <x v="294"/>
  </r>
  <r>
    <x v="55"/>
    <x v="1"/>
    <x v="3"/>
    <x v="295"/>
  </r>
  <r>
    <x v="56"/>
    <x v="1"/>
    <x v="3"/>
    <x v="296"/>
  </r>
  <r>
    <x v="57"/>
    <x v="0"/>
    <x v="3"/>
    <x v="297"/>
  </r>
  <r>
    <x v="58"/>
    <x v="0"/>
    <x v="3"/>
    <x v="298"/>
  </r>
  <r>
    <x v="59"/>
    <x v="6"/>
    <x v="3"/>
    <x v="299"/>
  </r>
  <r>
    <x v="60"/>
    <x v="4"/>
    <x v="3"/>
    <x v="300"/>
  </r>
  <r>
    <x v="61"/>
    <x v="7"/>
    <x v="3"/>
    <x v="301"/>
  </r>
  <r>
    <x v="62"/>
    <x v="7"/>
    <x v="3"/>
    <x v="302"/>
  </r>
  <r>
    <x v="63"/>
    <x v="2"/>
    <x v="3"/>
    <x v="303"/>
  </r>
  <r>
    <x v="64"/>
    <x v="6"/>
    <x v="3"/>
    <x v="304"/>
  </r>
  <r>
    <x v="65"/>
    <x v="1"/>
    <x v="3"/>
    <x v="305"/>
  </r>
  <r>
    <x v="66"/>
    <x v="2"/>
    <x v="3"/>
    <x v="306"/>
  </r>
  <r>
    <x v="67"/>
    <x v="1"/>
    <x v="3"/>
    <x v="307"/>
  </r>
  <r>
    <x v="68"/>
    <x v="1"/>
    <x v="3"/>
    <x v="308"/>
  </r>
  <r>
    <x v="69"/>
    <x v="0"/>
    <x v="3"/>
    <x v="309"/>
  </r>
  <r>
    <x v="70"/>
    <x v="0"/>
    <x v="3"/>
    <x v="310"/>
  </r>
  <r>
    <x v="71"/>
    <x v="6"/>
    <x v="3"/>
    <x v="311"/>
  </r>
  <r>
    <x v="72"/>
    <x v="4"/>
    <x v="3"/>
    <x v="312"/>
  </r>
  <r>
    <x v="73"/>
    <x v="1"/>
    <x v="3"/>
    <x v="313"/>
  </r>
  <r>
    <x v="74"/>
    <x v="2"/>
    <x v="3"/>
    <x v="314"/>
  </r>
  <r>
    <x v="75"/>
    <x v="1"/>
    <x v="3"/>
    <x v="315"/>
  </r>
  <r>
    <x v="76"/>
    <x v="1"/>
    <x v="3"/>
    <x v="316"/>
  </r>
  <r>
    <x v="77"/>
    <x v="0"/>
    <x v="3"/>
    <x v="317"/>
  </r>
  <r>
    <x v="78"/>
    <x v="3"/>
    <x v="3"/>
    <x v="318"/>
  </r>
  <r>
    <x v="79"/>
    <x v="6"/>
    <x v="3"/>
    <x v="319"/>
  </r>
  <r>
    <x v="0"/>
    <x v="0"/>
    <x v="4"/>
    <x v="320"/>
  </r>
  <r>
    <x v="1"/>
    <x v="0"/>
    <x v="4"/>
    <x v="321"/>
  </r>
  <r>
    <x v="2"/>
    <x v="1"/>
    <x v="4"/>
    <x v="322"/>
  </r>
  <r>
    <x v="3"/>
    <x v="1"/>
    <x v="4"/>
    <x v="323"/>
  </r>
  <r>
    <x v="4"/>
    <x v="2"/>
    <x v="4"/>
    <x v="324"/>
  </r>
  <r>
    <x v="5"/>
    <x v="3"/>
    <x v="4"/>
    <x v="325"/>
  </r>
  <r>
    <x v="6"/>
    <x v="4"/>
    <x v="4"/>
    <x v="326"/>
  </r>
  <r>
    <x v="7"/>
    <x v="5"/>
    <x v="4"/>
    <x v="327"/>
  </r>
  <r>
    <x v="8"/>
    <x v="3"/>
    <x v="4"/>
    <x v="328"/>
  </r>
  <r>
    <x v="9"/>
    <x v="6"/>
    <x v="4"/>
    <x v="329"/>
  </r>
  <r>
    <x v="10"/>
    <x v="1"/>
    <x v="4"/>
    <x v="330"/>
  </r>
  <r>
    <x v="11"/>
    <x v="2"/>
    <x v="4"/>
    <x v="331"/>
  </r>
  <r>
    <x v="12"/>
    <x v="1"/>
    <x v="4"/>
    <x v="332"/>
  </r>
  <r>
    <x v="13"/>
    <x v="0"/>
    <x v="4"/>
    <x v="333"/>
  </r>
  <r>
    <x v="14"/>
    <x v="1"/>
    <x v="4"/>
    <x v="334"/>
  </r>
  <r>
    <x v="15"/>
    <x v="2"/>
    <x v="4"/>
    <x v="335"/>
  </r>
  <r>
    <x v="16"/>
    <x v="3"/>
    <x v="4"/>
    <x v="336"/>
  </r>
  <r>
    <x v="17"/>
    <x v="4"/>
    <x v="4"/>
    <x v="337"/>
  </r>
  <r>
    <x v="18"/>
    <x v="7"/>
    <x v="4"/>
    <x v="338"/>
  </r>
  <r>
    <x v="19"/>
    <x v="5"/>
    <x v="4"/>
    <x v="339"/>
  </r>
  <r>
    <x v="20"/>
    <x v="0"/>
    <x v="4"/>
    <x v="340"/>
  </r>
  <r>
    <x v="21"/>
    <x v="0"/>
    <x v="4"/>
    <x v="341"/>
  </r>
  <r>
    <x v="22"/>
    <x v="0"/>
    <x v="4"/>
    <x v="342"/>
  </r>
  <r>
    <x v="23"/>
    <x v="1"/>
    <x v="4"/>
    <x v="343"/>
  </r>
  <r>
    <x v="24"/>
    <x v="1"/>
    <x v="4"/>
    <x v="344"/>
  </r>
  <r>
    <x v="25"/>
    <x v="2"/>
    <x v="4"/>
    <x v="345"/>
  </r>
  <r>
    <x v="26"/>
    <x v="3"/>
    <x v="4"/>
    <x v="346"/>
  </r>
  <r>
    <x v="27"/>
    <x v="4"/>
    <x v="4"/>
    <x v="347"/>
  </r>
  <r>
    <x v="28"/>
    <x v="5"/>
    <x v="4"/>
    <x v="348"/>
  </r>
  <r>
    <x v="29"/>
    <x v="3"/>
    <x v="4"/>
    <x v="349"/>
  </r>
  <r>
    <x v="30"/>
    <x v="6"/>
    <x v="4"/>
    <x v="350"/>
  </r>
  <r>
    <x v="31"/>
    <x v="1"/>
    <x v="4"/>
    <x v="351"/>
  </r>
  <r>
    <x v="32"/>
    <x v="2"/>
    <x v="4"/>
    <x v="352"/>
  </r>
  <r>
    <x v="33"/>
    <x v="1"/>
    <x v="4"/>
    <x v="353"/>
  </r>
  <r>
    <x v="34"/>
    <x v="0"/>
    <x v="4"/>
    <x v="354"/>
  </r>
  <r>
    <x v="35"/>
    <x v="1"/>
    <x v="4"/>
    <x v="355"/>
  </r>
  <r>
    <x v="36"/>
    <x v="2"/>
    <x v="4"/>
    <x v="356"/>
  </r>
  <r>
    <x v="37"/>
    <x v="3"/>
    <x v="4"/>
    <x v="357"/>
  </r>
  <r>
    <x v="38"/>
    <x v="4"/>
    <x v="4"/>
    <x v="358"/>
  </r>
  <r>
    <x v="39"/>
    <x v="7"/>
    <x v="4"/>
    <x v="359"/>
  </r>
  <r>
    <x v="40"/>
    <x v="5"/>
    <x v="4"/>
    <x v="360"/>
  </r>
  <r>
    <x v="41"/>
    <x v="0"/>
    <x v="4"/>
    <x v="361"/>
  </r>
  <r>
    <x v="42"/>
    <x v="2"/>
    <x v="4"/>
    <x v="362"/>
  </r>
  <r>
    <x v="43"/>
    <x v="1"/>
    <x v="4"/>
    <x v="363"/>
  </r>
  <r>
    <x v="44"/>
    <x v="0"/>
    <x v="4"/>
    <x v="364"/>
  </r>
  <r>
    <x v="45"/>
    <x v="1"/>
    <x v="4"/>
    <x v="365"/>
  </r>
  <r>
    <x v="46"/>
    <x v="2"/>
    <x v="4"/>
    <x v="366"/>
  </r>
  <r>
    <x v="47"/>
    <x v="3"/>
    <x v="4"/>
    <x v="367"/>
  </r>
  <r>
    <x v="48"/>
    <x v="4"/>
    <x v="4"/>
    <x v="368"/>
  </r>
  <r>
    <x v="49"/>
    <x v="4"/>
    <x v="4"/>
    <x v="369"/>
  </r>
  <r>
    <x v="50"/>
    <x v="5"/>
    <x v="4"/>
    <x v="370"/>
  </r>
  <r>
    <x v="51"/>
    <x v="3"/>
    <x v="4"/>
    <x v="371"/>
  </r>
  <r>
    <x v="52"/>
    <x v="6"/>
    <x v="4"/>
    <x v="372"/>
  </r>
  <r>
    <x v="53"/>
    <x v="1"/>
    <x v="4"/>
    <x v="373"/>
  </r>
  <r>
    <x v="54"/>
    <x v="2"/>
    <x v="4"/>
    <x v="374"/>
  </r>
  <r>
    <x v="55"/>
    <x v="1"/>
    <x v="4"/>
    <x v="375"/>
  </r>
  <r>
    <x v="56"/>
    <x v="1"/>
    <x v="4"/>
    <x v="376"/>
  </r>
  <r>
    <x v="57"/>
    <x v="0"/>
    <x v="4"/>
    <x v="377"/>
  </r>
  <r>
    <x v="58"/>
    <x v="0"/>
    <x v="4"/>
    <x v="378"/>
  </r>
  <r>
    <x v="59"/>
    <x v="6"/>
    <x v="4"/>
    <x v="379"/>
  </r>
  <r>
    <x v="60"/>
    <x v="4"/>
    <x v="4"/>
    <x v="380"/>
  </r>
  <r>
    <x v="61"/>
    <x v="7"/>
    <x v="4"/>
    <x v="381"/>
  </r>
  <r>
    <x v="62"/>
    <x v="7"/>
    <x v="4"/>
    <x v="382"/>
  </r>
  <r>
    <x v="63"/>
    <x v="2"/>
    <x v="4"/>
    <x v="383"/>
  </r>
  <r>
    <x v="64"/>
    <x v="6"/>
    <x v="4"/>
    <x v="384"/>
  </r>
  <r>
    <x v="65"/>
    <x v="1"/>
    <x v="4"/>
    <x v="385"/>
  </r>
  <r>
    <x v="66"/>
    <x v="2"/>
    <x v="4"/>
    <x v="386"/>
  </r>
  <r>
    <x v="67"/>
    <x v="1"/>
    <x v="4"/>
    <x v="387"/>
  </r>
  <r>
    <x v="68"/>
    <x v="1"/>
    <x v="4"/>
    <x v="388"/>
  </r>
  <r>
    <x v="69"/>
    <x v="0"/>
    <x v="4"/>
    <x v="389"/>
  </r>
  <r>
    <x v="70"/>
    <x v="0"/>
    <x v="4"/>
    <x v="390"/>
  </r>
  <r>
    <x v="71"/>
    <x v="6"/>
    <x v="4"/>
    <x v="391"/>
  </r>
  <r>
    <x v="72"/>
    <x v="4"/>
    <x v="4"/>
    <x v="392"/>
  </r>
  <r>
    <x v="73"/>
    <x v="1"/>
    <x v="4"/>
    <x v="393"/>
  </r>
  <r>
    <x v="74"/>
    <x v="2"/>
    <x v="4"/>
    <x v="394"/>
  </r>
  <r>
    <x v="75"/>
    <x v="1"/>
    <x v="4"/>
    <x v="395"/>
  </r>
  <r>
    <x v="76"/>
    <x v="1"/>
    <x v="4"/>
    <x v="396"/>
  </r>
  <r>
    <x v="77"/>
    <x v="0"/>
    <x v="4"/>
    <x v="397"/>
  </r>
  <r>
    <x v="78"/>
    <x v="3"/>
    <x v="4"/>
    <x v="398"/>
  </r>
  <r>
    <x v="79"/>
    <x v="6"/>
    <x v="4"/>
    <x v="3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F726D6-62B8-46A0-AAD2-A00E6E43F5BD}"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B4:D12" firstHeaderRow="0" firstDataRow="1" firstDataCol="1"/>
  <pivotFields count="4">
    <pivotField showAll="0">
      <items count="81">
        <item x="49"/>
        <item x="4"/>
        <item x="51"/>
        <item x="42"/>
        <item x="60"/>
        <item x="61"/>
        <item x="58"/>
        <item x="28"/>
        <item x="40"/>
        <item x="57"/>
        <item x="31"/>
        <item x="33"/>
        <item x="18"/>
        <item x="63"/>
        <item x="72"/>
        <item x="0"/>
        <item x="34"/>
        <item x="70"/>
        <item x="79"/>
        <item x="8"/>
        <item x="65"/>
        <item x="77"/>
        <item x="74"/>
        <item x="47"/>
        <item x="19"/>
        <item x="71"/>
        <item x="26"/>
        <item x="50"/>
        <item x="62"/>
        <item x="22"/>
        <item x="24"/>
        <item x="59"/>
        <item x="66"/>
        <item x="21"/>
        <item x="17"/>
        <item x="9"/>
        <item x="6"/>
        <item x="13"/>
        <item x="29"/>
        <item x="56"/>
        <item x="10"/>
        <item x="27"/>
        <item x="75"/>
        <item x="43"/>
        <item x="44"/>
        <item x="76"/>
        <item x="14"/>
        <item x="37"/>
        <item x="11"/>
        <item x="64"/>
        <item x="78"/>
        <item x="68"/>
        <item x="52"/>
        <item x="53"/>
        <item x="73"/>
        <item x="41"/>
        <item x="25"/>
        <item x="36"/>
        <item x="20"/>
        <item x="1"/>
        <item x="45"/>
        <item x="35"/>
        <item x="3"/>
        <item x="67"/>
        <item x="12"/>
        <item x="15"/>
        <item x="48"/>
        <item x="54"/>
        <item x="46"/>
        <item x="23"/>
        <item x="55"/>
        <item x="16"/>
        <item x="30"/>
        <item x="5"/>
        <item x="38"/>
        <item x="2"/>
        <item x="7"/>
        <item x="32"/>
        <item x="69"/>
        <item x="39"/>
        <item t="default"/>
      </items>
    </pivotField>
    <pivotField axis="axisRow" showAll="0">
      <items count="9">
        <item x="1"/>
        <item x="0"/>
        <item x="7"/>
        <item x="3"/>
        <item x="2"/>
        <item x="5"/>
        <item x="6"/>
        <item x="4"/>
        <item t="default"/>
      </items>
    </pivotField>
    <pivotField numFmtId="17" showAll="0">
      <items count="7">
        <item x="0"/>
        <item x="1"/>
        <item x="2"/>
        <item x="3"/>
        <item x="4"/>
        <item x="5"/>
        <item t="default"/>
      </items>
    </pivotField>
    <pivotField dataField="1" numFmtId="3" showAll="0">
      <items count="401">
        <item x="111"/>
        <item x="339"/>
        <item x="271"/>
        <item x="96"/>
        <item x="209"/>
        <item x="237"/>
        <item x="208"/>
        <item x="191"/>
        <item x="397"/>
        <item x="95"/>
        <item x="193"/>
        <item x="194"/>
        <item x="123"/>
        <item x="121"/>
        <item x="233"/>
        <item x="128"/>
        <item x="65"/>
        <item x="94"/>
        <item x="231"/>
        <item x="89"/>
        <item x="31"/>
        <item x="19"/>
        <item x="157"/>
        <item x="124"/>
        <item x="385"/>
        <item x="288"/>
        <item x="41"/>
        <item x="299"/>
        <item x="393"/>
        <item x="9"/>
        <item x="239"/>
        <item x="176"/>
        <item x="225"/>
        <item x="129"/>
        <item x="361"/>
        <item x="77"/>
        <item x="391"/>
        <item x="235"/>
        <item x="110"/>
        <item x="363"/>
        <item x="298"/>
        <item x="55"/>
        <item x="145"/>
        <item x="295"/>
        <item x="97"/>
        <item x="380"/>
        <item x="109"/>
        <item x="204"/>
        <item x="399"/>
        <item x="336"/>
        <item x="169"/>
        <item x="91"/>
        <item x="43"/>
        <item x="281"/>
        <item x="395"/>
        <item x="3"/>
        <item x="105"/>
        <item x="317"/>
        <item x="364"/>
        <item x="381"/>
        <item x="203"/>
        <item x="153"/>
        <item x="329"/>
        <item x="107"/>
        <item x="270"/>
        <item x="175"/>
        <item x="379"/>
        <item x="283"/>
        <item x="44"/>
        <item x="92"/>
        <item x="269"/>
        <item x="126"/>
        <item x="130"/>
        <item x="151"/>
        <item x="21"/>
        <item x="375"/>
        <item x="227"/>
        <item x="265"/>
        <item x="305"/>
        <item x="378"/>
        <item x="201"/>
        <item x="174"/>
        <item x="73"/>
        <item x="125"/>
        <item x="16"/>
        <item x="236"/>
        <item x="267"/>
        <item x="11"/>
        <item x="335"/>
        <item x="33"/>
        <item x="71"/>
        <item x="159"/>
        <item x="387"/>
        <item x="365"/>
        <item x="232"/>
        <item x="205"/>
        <item x="58"/>
        <item x="93"/>
        <item x="155"/>
        <item x="334"/>
        <item x="5"/>
        <item x="284"/>
        <item x="48"/>
        <item x="297"/>
        <item x="27"/>
        <item x="185"/>
        <item x="171"/>
        <item x="60"/>
        <item x="207"/>
        <item x="59"/>
        <item x="79"/>
        <item x="396"/>
        <item x="38"/>
        <item x="313"/>
        <item x="49"/>
        <item x="190"/>
        <item x="67"/>
        <item x="189"/>
        <item x="163"/>
        <item x="75"/>
        <item x="108"/>
        <item x="187"/>
        <item x="14"/>
        <item x="36"/>
        <item x="331"/>
        <item x="286"/>
        <item x="311"/>
        <item x="392"/>
        <item x="140"/>
        <item x="135"/>
        <item x="351"/>
        <item x="259"/>
        <item x="15"/>
        <item x="37"/>
        <item x="147"/>
        <item x="101"/>
        <item x="165"/>
        <item x="177"/>
        <item x="167"/>
        <item x="168"/>
        <item x="12"/>
        <item x="249"/>
        <item x="29"/>
        <item x="34"/>
        <item x="53"/>
        <item x="127"/>
        <item x="131"/>
        <item x="83"/>
        <item x="139"/>
        <item x="285"/>
        <item x="377"/>
        <item x="272"/>
        <item x="268"/>
        <item x="319"/>
        <item x="138"/>
        <item x="261"/>
        <item x="99"/>
        <item x="7"/>
        <item x="315"/>
        <item x="332"/>
        <item x="8"/>
        <item x="61"/>
        <item x="25"/>
        <item x="30"/>
        <item x="54"/>
        <item x="156"/>
        <item x="45"/>
        <item x="142"/>
        <item x="85"/>
        <item x="206"/>
        <item x="46"/>
        <item x="50"/>
        <item x="230"/>
        <item x="215"/>
        <item x="337"/>
        <item x="287"/>
        <item x="152"/>
        <item x="293"/>
        <item x="173"/>
        <item x="88"/>
        <item x="141"/>
        <item x="294"/>
        <item x="238"/>
        <item x="358"/>
        <item x="179"/>
        <item x="307"/>
        <item x="76"/>
        <item x="228"/>
        <item x="57"/>
        <item x="234"/>
        <item x="62"/>
        <item x="220"/>
        <item x="345"/>
        <item x="6"/>
        <item x="188"/>
        <item x="87"/>
        <item x="118"/>
        <item x="72"/>
        <item x="13"/>
        <item x="323"/>
        <item x="35"/>
        <item x="106"/>
        <item x="22"/>
        <item x="218"/>
        <item x="219"/>
        <item x="390"/>
        <item x="373"/>
        <item x="341"/>
        <item x="278"/>
        <item x="289"/>
        <item x="388"/>
        <item x="166"/>
        <item x="398"/>
        <item x="137"/>
        <item x="374"/>
        <item x="172"/>
        <item x="357"/>
        <item x="356"/>
        <item x="353"/>
        <item x="394"/>
        <item x="181"/>
        <item x="316"/>
        <item x="4"/>
        <item x="266"/>
        <item x="52"/>
        <item x="221"/>
        <item x="113"/>
        <item x="192"/>
        <item x="117"/>
        <item x="116"/>
        <item x="368"/>
        <item x="2"/>
        <item x="24"/>
        <item x="198"/>
        <item x="369"/>
        <item x="229"/>
        <item x="312"/>
        <item x="63"/>
        <item x="273"/>
        <item x="277"/>
        <item x="276"/>
        <item x="347"/>
        <item x="222"/>
        <item x="256"/>
        <item x="243"/>
        <item x="86"/>
        <item x="47"/>
        <item x="51"/>
        <item x="325"/>
        <item x="82"/>
        <item x="104"/>
        <item x="290"/>
        <item x="102"/>
        <item x="28"/>
        <item x="150"/>
        <item x="251"/>
        <item x="68"/>
        <item x="382"/>
        <item x="300"/>
        <item x="354"/>
        <item x="186"/>
        <item x="333"/>
        <item x="133"/>
        <item x="196"/>
        <item x="158"/>
        <item x="197"/>
        <item x="217"/>
        <item x="389"/>
        <item x="262"/>
        <item x="134"/>
        <item x="114"/>
        <item x="154"/>
        <item x="264"/>
        <item x="254"/>
        <item x="223"/>
        <item x="164"/>
        <item x="340"/>
        <item x="26"/>
        <item x="292"/>
        <item x="148"/>
        <item x="70"/>
        <item x="17"/>
        <item x="370"/>
        <item x="39"/>
        <item x="349"/>
        <item x="274"/>
        <item x="255"/>
        <item x="245"/>
        <item x="78"/>
        <item x="1"/>
        <item x="327"/>
        <item x="23"/>
        <item x="383"/>
        <item x="74"/>
        <item x="0"/>
        <item x="119"/>
        <item x="252"/>
        <item x="213"/>
        <item x="301"/>
        <item x="350"/>
        <item x="184"/>
        <item x="84"/>
        <item x="372"/>
        <item x="355"/>
        <item x="308"/>
        <item x="328"/>
        <item x="90"/>
        <item x="214"/>
        <item x="310"/>
        <item x="162"/>
        <item x="338"/>
        <item x="291"/>
        <item x="149"/>
        <item x="143"/>
        <item x="302"/>
        <item x="115"/>
        <item x="366"/>
        <item x="318"/>
        <item x="103"/>
        <item x="314"/>
        <item x="275"/>
        <item x="210"/>
        <item x="359"/>
        <item x="296"/>
        <item x="10"/>
        <item x="32"/>
        <item x="247"/>
        <item x="348"/>
        <item x="80"/>
        <item x="69"/>
        <item x="342"/>
        <item x="263"/>
        <item x="326"/>
        <item x="371"/>
        <item x="253"/>
        <item x="195"/>
        <item x="182"/>
        <item x="132"/>
        <item x="56"/>
        <item x="303"/>
        <item x="81"/>
        <item x="279"/>
        <item x="346"/>
        <item x="160"/>
        <item x="248"/>
        <item x="170"/>
        <item x="246"/>
        <item x="183"/>
        <item x="324"/>
        <item x="376"/>
        <item x="344"/>
        <item x="309"/>
        <item x="212"/>
        <item x="242"/>
        <item x="161"/>
        <item x="330"/>
        <item x="199"/>
        <item x="367"/>
        <item x="257"/>
        <item x="322"/>
        <item x="240"/>
        <item x="211"/>
        <item x="244"/>
        <item x="343"/>
        <item x="64"/>
        <item x="136"/>
        <item x="241"/>
        <item x="321"/>
        <item x="320"/>
        <item x="224"/>
        <item x="18"/>
        <item x="120"/>
        <item x="40"/>
        <item x="384"/>
        <item x="226"/>
        <item x="352"/>
        <item x="122"/>
        <item x="178"/>
        <item x="98"/>
        <item x="250"/>
        <item x="112"/>
        <item x="216"/>
        <item x="386"/>
        <item x="360"/>
        <item x="66"/>
        <item x="144"/>
        <item x="20"/>
        <item x="362"/>
        <item x="202"/>
        <item x="280"/>
        <item x="146"/>
        <item x="304"/>
        <item x="200"/>
        <item x="282"/>
        <item x="42"/>
        <item x="258"/>
        <item x="306"/>
        <item x="100"/>
        <item x="260"/>
        <item x="180"/>
        <item t="default"/>
      </items>
    </pivotField>
  </pivotFields>
  <rowFields count="1">
    <field x="1"/>
  </rowFields>
  <rowItems count="8">
    <i>
      <x/>
    </i>
    <i>
      <x v="1"/>
    </i>
    <i>
      <x v="2"/>
    </i>
    <i>
      <x v="3"/>
    </i>
    <i>
      <x v="4"/>
    </i>
    <i>
      <x v="5"/>
    </i>
    <i>
      <x v="6"/>
    </i>
    <i>
      <x v="7"/>
    </i>
  </rowItems>
  <colFields count="1">
    <field x="-2"/>
  </colFields>
  <colItems count="2">
    <i>
      <x/>
    </i>
    <i i="1">
      <x v="1"/>
    </i>
  </colItems>
  <dataFields count="2">
    <dataField name="Sum of Sales / Omset" fld="3" baseField="0" baseItem="0"/>
    <dataField name="Sum of Sales / Omset2" fld="3" baseField="0" baseItem="0"/>
  </dataFields>
  <formats count="1">
    <format dxfId="3">
      <pivotArea outline="0" collapsedLevelsAreSubtotals="1" fieldPosition="0"/>
    </format>
  </formats>
  <conditionalFormats count="1">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854E3E-61C2-43DB-8ACF-499254279F9E}" name="PivotTable1" cacheId="0" applyNumberFormats="0" applyBorderFormats="0" applyFontFormats="0" applyPatternFormats="0" applyAlignmentFormats="0" applyWidthHeightFormats="1" dataCaption="Values" updatedVersion="7" minRefreshableVersion="3" rowGrandTotals="0" colGrandTotals="0" itemPrintTitles="1" createdVersion="7" indent="0" outline="1" outlineData="1" multipleFieldFilters="0">
  <location ref="B4:C5" firstHeaderRow="1" firstDataRow="1" firstDataCol="1"/>
  <pivotFields count="4">
    <pivotField showAll="0" defaultSubtotal="0">
      <items count="80">
        <item x="49"/>
        <item x="4"/>
        <item x="51"/>
        <item x="42"/>
        <item x="60"/>
        <item x="61"/>
        <item x="58"/>
        <item x="28"/>
        <item x="40"/>
        <item x="57"/>
        <item x="31"/>
        <item x="33"/>
        <item x="18"/>
        <item x="63"/>
        <item x="72"/>
        <item x="0"/>
        <item x="34"/>
        <item x="70"/>
        <item x="79"/>
        <item x="8"/>
        <item x="65"/>
        <item x="77"/>
        <item x="74"/>
        <item x="47"/>
        <item x="19"/>
        <item x="71"/>
        <item x="26"/>
        <item x="50"/>
        <item x="62"/>
        <item x="22"/>
        <item x="24"/>
        <item x="59"/>
        <item x="66"/>
        <item x="21"/>
        <item x="17"/>
        <item x="9"/>
        <item x="6"/>
        <item x="13"/>
        <item x="29"/>
        <item x="56"/>
        <item x="10"/>
        <item x="27"/>
        <item x="75"/>
        <item x="43"/>
        <item x="44"/>
        <item x="76"/>
        <item x="14"/>
        <item x="37"/>
        <item x="11"/>
        <item x="64"/>
        <item x="78"/>
        <item x="68"/>
        <item x="52"/>
        <item x="53"/>
        <item x="73"/>
        <item x="41"/>
        <item x="25"/>
        <item x="36"/>
        <item x="20"/>
        <item x="1"/>
        <item x="45"/>
        <item x="35"/>
        <item x="3"/>
        <item x="67"/>
        <item x="12"/>
        <item x="15"/>
        <item x="48"/>
        <item x="54"/>
        <item x="46"/>
        <item x="23"/>
        <item x="55"/>
        <item x="16"/>
        <item x="30"/>
        <item x="5"/>
        <item x="38"/>
        <item x="2"/>
        <item x="7"/>
        <item x="32"/>
        <item x="69"/>
        <item x="39"/>
      </items>
    </pivotField>
    <pivotField axis="axisRow" showAll="0" defaultSubtotal="0">
      <items count="8">
        <item h="1" x="1"/>
        <item h="1" x="0"/>
        <item x="7"/>
        <item h="1" x="3"/>
        <item h="1" x="2"/>
        <item h="1" x="5"/>
        <item h="1" x="6"/>
        <item h="1" x="4"/>
      </items>
    </pivotField>
    <pivotField numFmtId="17" showAll="0" defaultSubtotal="0"/>
    <pivotField dataField="1" numFmtId="3" showAll="0" defaultSubtotal="0"/>
  </pivotFields>
  <rowFields count="1">
    <field x="1"/>
  </rowFields>
  <rowItems count="1">
    <i>
      <x v="2"/>
    </i>
  </rowItems>
  <colItems count="1">
    <i/>
  </colItems>
  <dataFields count="1">
    <dataField name="Sum of Sales / Omset" fld="3"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 xr10:uid="{CAE9F9C6-30E8-4A18-B124-B06E07DA5360}" sourceName="Kategori">
  <data>
    <tabular pivotCacheId="2145605873">
      <items count="8">
        <i x="1"/>
        <i x="0"/>
        <i x="7"/>
        <i x="3"/>
        <i x="2"/>
        <i x="5"/>
        <i x="6"/>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Kategori1" xr10:uid="{D2A9A5AA-A603-4784-866C-5052FCB3D542}" sourceName="Kategori">
  <pivotTables>
    <pivotTable tabId="8" name="PivotTable1"/>
  </pivotTables>
  <data>
    <tabular pivotCacheId="2145605873">
      <items count="8">
        <i x="1"/>
        <i x="0"/>
        <i x="7" s="1"/>
        <i x="3"/>
        <i x="2"/>
        <i x="5"/>
        <i x="6"/>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1" xr10:uid="{CC62AF25-562C-4AE2-A44A-39FA6CC52FB8}" cache="Slicer_Kategori1" caption="Kategori" showCaption="0" style="Bayu Version Slicer Style"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Kategori" xr10:uid="{D07F0D7F-4335-4C1E-9E61-3CD4F162DE2C}" cache="Slicer_Kategori" caption="Kategori" showCaption="0" style="Slicer"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Custom 4">
      <a:dk1>
        <a:sysClr val="windowText" lastClr="000000"/>
      </a:dk1>
      <a:lt1>
        <a:sysClr val="window" lastClr="FFFFFF"/>
      </a:lt1>
      <a:dk2>
        <a:srgbClr val="44546A"/>
      </a:dk2>
      <a:lt2>
        <a:srgbClr val="E7E6E6"/>
      </a:lt2>
      <a:accent1>
        <a:srgbClr val="ADB9CA"/>
      </a:accent1>
      <a:accent2>
        <a:srgbClr val="ED7D31"/>
      </a:accent2>
      <a:accent3>
        <a:srgbClr val="BFBFBF"/>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on">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AAB6F-787E-4E70-B6CD-8A92C549A7CD}">
  <dimension ref="C2:U101"/>
  <sheetViews>
    <sheetView showGridLines="0" topLeftCell="B1" zoomScale="90" zoomScaleNormal="90" workbookViewId="0">
      <selection activeCell="J8" sqref="J8"/>
    </sheetView>
  </sheetViews>
  <sheetFormatPr baseColWidth="10" defaultColWidth="9.1640625" defaultRowHeight="14" x14ac:dyDescent="0.2"/>
  <cols>
    <col min="1" max="1" width="6.6640625" style="8" customWidth="1"/>
    <col min="2" max="2" width="5.33203125" style="8" customWidth="1"/>
    <col min="3" max="3" width="20.5" style="8" customWidth="1"/>
    <col min="4" max="4" width="27.5" style="8" customWidth="1"/>
    <col min="5" max="5" width="11.5" style="8" customWidth="1"/>
    <col min="6" max="6" width="11" style="15" customWidth="1"/>
    <col min="7" max="7" width="20.5" style="8" customWidth="1"/>
    <col min="8" max="8" width="14.33203125" style="8" customWidth="1"/>
    <col min="9" max="9" width="16.1640625" style="8" customWidth="1"/>
    <col min="10" max="10" width="24" style="8" customWidth="1"/>
    <col min="11" max="11" width="27" style="8" customWidth="1"/>
    <col min="12" max="12" width="11.5" style="8" customWidth="1"/>
    <col min="13" max="16384" width="9.1640625" style="8"/>
  </cols>
  <sheetData>
    <row r="2" spans="3:21" ht="31.5" customHeight="1" x14ac:dyDescent="0.3">
      <c r="C2" s="3" t="s">
        <v>0</v>
      </c>
      <c r="D2" s="4"/>
      <c r="E2" s="5"/>
      <c r="F2" s="6"/>
      <c r="G2" s="5"/>
      <c r="H2" s="7"/>
      <c r="I2" s="7"/>
      <c r="J2" s="7"/>
      <c r="K2" s="7"/>
      <c r="L2" s="7"/>
      <c r="M2" s="7"/>
      <c r="N2" s="7"/>
      <c r="O2" s="7"/>
      <c r="P2" s="7"/>
      <c r="Q2" s="7"/>
      <c r="R2" s="7"/>
      <c r="S2" s="7"/>
      <c r="T2" s="7"/>
      <c r="U2" s="7"/>
    </row>
    <row r="3" spans="3:21" ht="12.75" customHeight="1" x14ac:dyDescent="0.2">
      <c r="C3" s="5"/>
      <c r="D3" s="5"/>
      <c r="E3" s="5"/>
      <c r="F3" s="6"/>
      <c r="G3" s="5"/>
      <c r="H3" s="7"/>
      <c r="I3" s="7"/>
      <c r="J3" s="7"/>
      <c r="K3" s="7"/>
      <c r="L3" s="7"/>
      <c r="M3" s="7"/>
      <c r="N3" s="7"/>
      <c r="O3" s="7"/>
      <c r="P3" s="7"/>
      <c r="Q3" s="7"/>
      <c r="R3" s="7"/>
      <c r="S3" s="7"/>
      <c r="T3" s="7"/>
      <c r="U3" s="7"/>
    </row>
    <row r="4" spans="3:21" x14ac:dyDescent="0.2">
      <c r="C4" s="9" t="s">
        <v>12</v>
      </c>
      <c r="D4" s="9"/>
      <c r="E4" s="9"/>
      <c r="F4" s="10"/>
      <c r="G4" s="9"/>
      <c r="H4" s="9"/>
      <c r="I4" s="9"/>
      <c r="J4" s="7"/>
      <c r="K4" s="7"/>
      <c r="L4" s="7"/>
      <c r="M4" s="7"/>
      <c r="N4" s="7"/>
      <c r="O4" s="7"/>
      <c r="P4" s="7"/>
      <c r="Q4" s="7"/>
      <c r="R4" s="7"/>
      <c r="S4" s="7"/>
      <c r="T4" s="7"/>
      <c r="U4" s="7"/>
    </row>
    <row r="5" spans="3:21" x14ac:dyDescent="0.2">
      <c r="C5" s="7"/>
      <c r="D5" s="7"/>
      <c r="E5" s="7"/>
      <c r="F5" s="11"/>
      <c r="G5" s="7"/>
      <c r="H5" s="7"/>
      <c r="I5" s="7"/>
      <c r="J5" s="7"/>
      <c r="K5" s="7"/>
      <c r="L5" s="7"/>
      <c r="M5" s="7"/>
      <c r="N5" s="7"/>
      <c r="O5" s="7"/>
      <c r="P5" s="7"/>
      <c r="Q5" s="7"/>
      <c r="R5" s="7"/>
      <c r="S5" s="7"/>
      <c r="T5" s="7"/>
      <c r="U5" s="7"/>
    </row>
    <row r="6" spans="3:21" ht="30" x14ac:dyDescent="0.2">
      <c r="C6" s="12" t="s">
        <v>1</v>
      </c>
      <c r="D6" s="12" t="s">
        <v>97</v>
      </c>
      <c r="E6" s="12" t="s">
        <v>99</v>
      </c>
      <c r="F6" s="13" t="s">
        <v>16</v>
      </c>
      <c r="G6" s="12" t="s">
        <v>2</v>
      </c>
      <c r="L6" s="7"/>
      <c r="M6" s="7"/>
      <c r="N6" s="7"/>
      <c r="O6" s="7"/>
      <c r="P6" s="7"/>
      <c r="Q6" s="7"/>
      <c r="R6" s="7"/>
      <c r="S6" s="7"/>
      <c r="T6" s="7"/>
      <c r="U6" s="7"/>
    </row>
    <row r="7" spans="3:21" s="19" customFormat="1" ht="15.75" customHeight="1" x14ac:dyDescent="0.2">
      <c r="C7" s="16" t="s">
        <v>13</v>
      </c>
      <c r="D7" s="16" t="s">
        <v>4</v>
      </c>
      <c r="E7" s="16" t="str">
        <f>LEFT(D7,1)&amp;0&amp;COUNTIF($D$7:D7,D7)</f>
        <v>F01</v>
      </c>
      <c r="F7" s="17">
        <v>159</v>
      </c>
      <c r="G7" s="18">
        <v>47700000</v>
      </c>
      <c r="I7" s="117" t="s">
        <v>95</v>
      </c>
      <c r="J7" s="117"/>
      <c r="K7" s="20"/>
      <c r="L7" s="20"/>
      <c r="M7" s="21"/>
      <c r="N7" s="21"/>
      <c r="O7" s="21"/>
      <c r="P7" s="21"/>
      <c r="Q7" s="21"/>
      <c r="R7" s="21"/>
      <c r="S7" s="21"/>
      <c r="T7" s="21"/>
      <c r="U7" s="21"/>
    </row>
    <row r="8" spans="3:21" s="19" customFormat="1" ht="15.75" customHeight="1" x14ac:dyDescent="0.2">
      <c r="C8" s="16" t="s">
        <v>14</v>
      </c>
      <c r="D8" s="16" t="s">
        <v>4</v>
      </c>
      <c r="E8" s="16" t="str">
        <f>LEFT(D8,1)&amp;0&amp;COUNTIF($D$7:D8,D8)</f>
        <v>F02</v>
      </c>
      <c r="F8" s="17">
        <v>152</v>
      </c>
      <c r="G8" s="18">
        <v>45505000</v>
      </c>
      <c r="I8" s="22" t="s">
        <v>96</v>
      </c>
      <c r="J8" s="23" t="s">
        <v>42</v>
      </c>
      <c r="K8" s="20"/>
      <c r="L8" s="20"/>
      <c r="M8" s="21"/>
      <c r="N8" s="21"/>
      <c r="O8" s="21"/>
      <c r="P8" s="21"/>
      <c r="Q8" s="21"/>
      <c r="R8" s="21"/>
      <c r="S8" s="21"/>
      <c r="T8" s="21"/>
      <c r="U8" s="21"/>
    </row>
    <row r="9" spans="3:21" s="19" customFormat="1" ht="15.75" customHeight="1" x14ac:dyDescent="0.2">
      <c r="C9" s="16" t="s">
        <v>18</v>
      </c>
      <c r="D9" s="16" t="s">
        <v>5</v>
      </c>
      <c r="E9" s="16" t="str">
        <f>LEFT(D9,1)&amp;0&amp;COUNTIF($D$7:D9,D9)</f>
        <v>E01</v>
      </c>
      <c r="F9" s="17">
        <v>116</v>
      </c>
      <c r="G9" s="18">
        <v>34618000</v>
      </c>
      <c r="I9" s="22" t="s">
        <v>97</v>
      </c>
      <c r="J9" s="22" t="str">
        <f>VLOOKUP(J8, C:G, 2, 0)</f>
        <v>Fashion</v>
      </c>
      <c r="K9" s="20"/>
      <c r="L9" s="20"/>
      <c r="M9" s="21"/>
      <c r="N9" s="21"/>
      <c r="O9" s="21"/>
      <c r="P9" s="21"/>
      <c r="Q9" s="21"/>
      <c r="R9" s="21"/>
      <c r="S9" s="21"/>
      <c r="T9" s="21"/>
      <c r="U9" s="21"/>
    </row>
    <row r="10" spans="3:21" s="19" customFormat="1" ht="15.75" customHeight="1" x14ac:dyDescent="0.2">
      <c r="C10" s="16" t="s">
        <v>19</v>
      </c>
      <c r="D10" s="16" t="s">
        <v>5</v>
      </c>
      <c r="E10" s="16" t="str">
        <f>LEFT(D10,1)&amp;0&amp;COUNTIF($D$7:D10,D10)</f>
        <v>E02</v>
      </c>
      <c r="F10" s="17">
        <v>47</v>
      </c>
      <c r="G10" s="18">
        <v>14040000</v>
      </c>
      <c r="I10" s="22" t="s">
        <v>16</v>
      </c>
      <c r="J10" s="22">
        <f>VLOOKUP(J8, C:G, 4, 0)</f>
        <v>40</v>
      </c>
      <c r="K10" s="20"/>
      <c r="L10" s="20"/>
    </row>
    <row r="11" spans="3:21" s="19" customFormat="1" ht="15.75" customHeight="1" x14ac:dyDescent="0.2">
      <c r="C11" s="16" t="s">
        <v>49</v>
      </c>
      <c r="D11" s="16" t="s">
        <v>6</v>
      </c>
      <c r="E11" s="16" t="str">
        <f>LEFT(D11,1)&amp;0&amp;COUNTIF($D$7:D11,D11)</f>
        <v>O01</v>
      </c>
      <c r="F11" s="17">
        <v>109</v>
      </c>
      <c r="G11" s="18">
        <v>32700000</v>
      </c>
      <c r="I11" s="22" t="s">
        <v>98</v>
      </c>
      <c r="J11" s="112">
        <f>VLOOKUP(J8, C:G, 5, 0)</f>
        <v>11885000</v>
      </c>
      <c r="K11" s="20"/>
      <c r="L11" s="20"/>
    </row>
    <row r="12" spans="3:21" s="19" customFormat="1" ht="15.75" customHeight="1" x14ac:dyDescent="0.2">
      <c r="C12" s="16" t="s">
        <v>78</v>
      </c>
      <c r="D12" s="16" t="s">
        <v>7</v>
      </c>
      <c r="E12" s="16" t="str">
        <f>LEFT(D12,1)&amp;0&amp;COUNTIF($D$7:D12,D12)</f>
        <v>M01</v>
      </c>
      <c r="F12" s="17">
        <v>61</v>
      </c>
      <c r="G12" s="18">
        <v>18050000</v>
      </c>
      <c r="K12" s="20"/>
      <c r="L12" s="20"/>
    </row>
    <row r="13" spans="3:21" s="19" customFormat="1" ht="15.75" customHeight="1" x14ac:dyDescent="0.2">
      <c r="C13" s="16" t="s">
        <v>75</v>
      </c>
      <c r="D13" s="16" t="s">
        <v>9</v>
      </c>
      <c r="E13" s="16" t="str">
        <f>LEFT(D13,1)&amp;0&amp;COUNTIF($D$7:D13,D13)</f>
        <v>P01</v>
      </c>
      <c r="F13" s="17">
        <v>95</v>
      </c>
      <c r="G13" s="18">
        <v>28380000</v>
      </c>
      <c r="K13" s="20"/>
      <c r="L13" s="20"/>
    </row>
    <row r="14" spans="3:21" s="19" customFormat="1" ht="15.75" customHeight="1" x14ac:dyDescent="0.2">
      <c r="C14" s="16" t="s">
        <v>88</v>
      </c>
      <c r="D14" s="16" t="s">
        <v>10</v>
      </c>
      <c r="E14" s="16" t="str">
        <f>LEFT(D14,1)&amp;0&amp;COUNTIF($D$7:D14,D14)</f>
        <v>O01</v>
      </c>
      <c r="F14" s="17">
        <v>73</v>
      </c>
      <c r="G14" s="18">
        <v>21710000</v>
      </c>
      <c r="I14" s="117" t="s">
        <v>95</v>
      </c>
      <c r="J14" s="117"/>
      <c r="K14" s="20"/>
      <c r="L14" s="20"/>
    </row>
    <row r="15" spans="3:21" s="19" customFormat="1" ht="15.75" customHeight="1" x14ac:dyDescent="0.2">
      <c r="C15" s="16" t="s">
        <v>63</v>
      </c>
      <c r="D15" s="16" t="s">
        <v>7</v>
      </c>
      <c r="E15" s="16" t="str">
        <f>LEFT(D15,1)&amp;0&amp;COUNTIF($D$7:D15,D15)</f>
        <v>M02</v>
      </c>
      <c r="F15" s="17">
        <v>81</v>
      </c>
      <c r="G15" s="18">
        <v>24140000</v>
      </c>
      <c r="I15" s="22" t="s">
        <v>99</v>
      </c>
      <c r="J15" s="22" t="s">
        <v>168</v>
      </c>
      <c r="K15" s="20"/>
      <c r="L15" s="20"/>
    </row>
    <row r="16" spans="3:21" s="19" customFormat="1" ht="15.75" customHeight="1" x14ac:dyDescent="0.2">
      <c r="C16" s="16" t="s">
        <v>69</v>
      </c>
      <c r="D16" s="16" t="s">
        <v>8</v>
      </c>
      <c r="E16" s="16" t="str">
        <f>LEFT(D16,1)&amp;0&amp;COUNTIF($D$7:D16,D16)</f>
        <v>P01</v>
      </c>
      <c r="F16" s="17">
        <v>35</v>
      </c>
      <c r="G16" s="18">
        <v>10370000</v>
      </c>
      <c r="I16" s="22" t="s">
        <v>96</v>
      </c>
      <c r="J16" s="24" t="str">
        <f>INDEX(C7:C86,MATCH(J15,E7:E86,0))</f>
        <v>Roughneck</v>
      </c>
      <c r="K16" s="20"/>
      <c r="L16" s="20"/>
    </row>
    <row r="17" spans="3:12" s="19" customFormat="1" ht="15.75" customHeight="1" x14ac:dyDescent="0.2">
      <c r="C17" s="16" t="s">
        <v>22</v>
      </c>
      <c r="D17" s="16" t="s">
        <v>5</v>
      </c>
      <c r="E17" s="16" t="str">
        <f>LEFT(D17,1)&amp;0&amp;COUNTIF($D$7:D17,D17)</f>
        <v>E03</v>
      </c>
      <c r="F17" s="17">
        <v>189</v>
      </c>
      <c r="G17" s="18">
        <v>56600000</v>
      </c>
      <c r="I17" s="22" t="s">
        <v>97</v>
      </c>
      <c r="J17" s="22" t="str">
        <f>INDEX(D:D,MATCH(J15,E:E,0))</f>
        <v>Fashion</v>
      </c>
      <c r="K17" s="20"/>
      <c r="L17" s="20"/>
    </row>
    <row r="18" spans="3:12" s="19" customFormat="1" ht="15.75" customHeight="1" x14ac:dyDescent="0.2">
      <c r="C18" s="16" t="s">
        <v>50</v>
      </c>
      <c r="D18" s="16" t="s">
        <v>6</v>
      </c>
      <c r="E18" s="16" t="str">
        <f>LEFT(D18,1)&amp;0&amp;COUNTIF($D$7:D18,D18)</f>
        <v>O02</v>
      </c>
      <c r="F18" s="17">
        <v>57</v>
      </c>
      <c r="G18" s="18">
        <v>16867000</v>
      </c>
      <c r="I18" s="22" t="s">
        <v>16</v>
      </c>
      <c r="J18" s="22">
        <f>VLOOKUP($J$15, E:G, 2, 0)</f>
        <v>152</v>
      </c>
      <c r="K18" s="20"/>
      <c r="L18" s="20"/>
    </row>
    <row r="19" spans="3:12" s="19" customFormat="1" ht="15.75" customHeight="1" x14ac:dyDescent="0.2">
      <c r="C19" s="16" t="s">
        <v>20</v>
      </c>
      <c r="D19" s="16" t="s">
        <v>5</v>
      </c>
      <c r="E19" s="16" t="str">
        <f>LEFT(D19,1)&amp;0&amp;COUNTIF($D$7:D19,D19)</f>
        <v>E04</v>
      </c>
      <c r="F19" s="17">
        <v>73</v>
      </c>
      <c r="G19" s="18">
        <v>21762000</v>
      </c>
      <c r="I19" s="22" t="s">
        <v>98</v>
      </c>
      <c r="J19" s="112">
        <f>VLOOKUP($J$15, E:G, 3, 0)</f>
        <v>45505000</v>
      </c>
      <c r="K19" s="20"/>
      <c r="L19" s="20"/>
    </row>
    <row r="20" spans="3:12" s="19" customFormat="1" ht="15.75" customHeight="1" x14ac:dyDescent="0.2">
      <c r="C20" s="16" t="s">
        <v>15</v>
      </c>
      <c r="D20" s="16" t="s">
        <v>4</v>
      </c>
      <c r="E20" s="16" t="str">
        <f>LEFT(D20,1)&amp;0&amp;COUNTIF($D$7:D20,D20)</f>
        <v>F03</v>
      </c>
      <c r="F20" s="17">
        <v>99</v>
      </c>
      <c r="G20" s="18">
        <v>29415000</v>
      </c>
      <c r="K20" s="20"/>
      <c r="L20" s="20"/>
    </row>
    <row r="21" spans="3:12" s="19" customFormat="1" ht="15.75" customHeight="1" x14ac:dyDescent="0.2">
      <c r="C21" s="16" t="s">
        <v>21</v>
      </c>
      <c r="D21" s="16" t="s">
        <v>5</v>
      </c>
      <c r="E21" s="16" t="str">
        <f>LEFT(D21,1)&amp;0&amp;COUNTIF($D$7:D21,D21)</f>
        <v>E05</v>
      </c>
      <c r="F21" s="17">
        <v>67</v>
      </c>
      <c r="G21" s="18">
        <v>20045000</v>
      </c>
      <c r="I21" s="25" t="s">
        <v>100</v>
      </c>
      <c r="J21" s="25"/>
      <c r="K21" s="26"/>
      <c r="L21" s="20"/>
    </row>
    <row r="22" spans="3:12" s="19" customFormat="1" ht="15.75" customHeight="1" x14ac:dyDescent="0.2">
      <c r="C22" s="16" t="s">
        <v>51</v>
      </c>
      <c r="D22" s="16" t="s">
        <v>6</v>
      </c>
      <c r="E22" s="16" t="str">
        <f>LEFT(D22,1)&amp;0&amp;COUNTIF($D$7:D22,D22)</f>
        <v>O03</v>
      </c>
      <c r="F22" s="17">
        <v>71</v>
      </c>
      <c r="G22" s="18">
        <v>21197500</v>
      </c>
      <c r="K22" s="20"/>
      <c r="L22" s="20"/>
    </row>
    <row r="23" spans="3:12" s="19" customFormat="1" ht="15.75" customHeight="1" x14ac:dyDescent="0.2">
      <c r="C23" s="16" t="s">
        <v>61</v>
      </c>
      <c r="D23" s="16" t="s">
        <v>7</v>
      </c>
      <c r="E23" s="16" t="str">
        <f>LEFT(D23,1)&amp;0&amp;COUNTIF($D$7:D23,D23)</f>
        <v>M03</v>
      </c>
      <c r="F23" s="17">
        <v>65</v>
      </c>
      <c r="G23" s="18">
        <v>19205000</v>
      </c>
      <c r="I23" s="118"/>
      <c r="J23" s="118"/>
      <c r="K23" s="20"/>
      <c r="L23" s="20"/>
    </row>
    <row r="24" spans="3:12" s="19" customFormat="1" ht="15.75" customHeight="1" x14ac:dyDescent="0.2">
      <c r="C24" s="16" t="s">
        <v>76</v>
      </c>
      <c r="D24" s="16" t="s">
        <v>9</v>
      </c>
      <c r="E24" s="16" t="str">
        <f>LEFT(D24,1)&amp;0&amp;COUNTIF($D$7:D24,D24)</f>
        <v>P02</v>
      </c>
      <c r="F24" s="17">
        <v>145</v>
      </c>
      <c r="G24" s="18">
        <v>43355000</v>
      </c>
      <c r="I24" s="99"/>
      <c r="J24" s="8"/>
      <c r="K24" s="20"/>
      <c r="L24" s="20"/>
    </row>
    <row r="25" spans="3:12" s="19" customFormat="1" ht="15.75" customHeight="1" x14ac:dyDescent="0.2">
      <c r="C25" s="16" t="s">
        <v>85</v>
      </c>
      <c r="D25" s="16" t="s">
        <v>11</v>
      </c>
      <c r="E25" s="16" t="str">
        <f>LEFT(D25,1)&amp;0&amp;COUNTIF($D$7:D25,D25)</f>
        <v>I01</v>
      </c>
      <c r="F25" s="17">
        <v>347</v>
      </c>
      <c r="G25" s="18">
        <v>103910000</v>
      </c>
      <c r="I25" s="8"/>
      <c r="J25" s="8"/>
      <c r="K25" s="20"/>
      <c r="L25" s="20"/>
    </row>
    <row r="26" spans="3:12" s="19" customFormat="1" ht="15.75" customHeight="1" x14ac:dyDescent="0.2">
      <c r="C26" s="16" t="s">
        <v>89</v>
      </c>
      <c r="D26" s="16" t="s">
        <v>10</v>
      </c>
      <c r="E26" s="16" t="str">
        <f>LEFT(D26,1)&amp;0&amp;COUNTIF($D$7:D26,D26)</f>
        <v>O02</v>
      </c>
      <c r="F26" s="17">
        <v>36</v>
      </c>
      <c r="G26" s="18">
        <v>10560500</v>
      </c>
      <c r="I26" s="100"/>
      <c r="J26" s="8"/>
      <c r="K26" s="20"/>
      <c r="L26" s="20"/>
    </row>
    <row r="27" spans="3:12" s="19" customFormat="1" ht="15.75" customHeight="1" x14ac:dyDescent="0.2">
      <c r="C27" s="16" t="s">
        <v>17</v>
      </c>
      <c r="D27" s="16" t="s">
        <v>4</v>
      </c>
      <c r="E27" s="16" t="str">
        <f>LEFT(D27,1)&amp;0&amp;COUNTIF($D$7:D27,D27)</f>
        <v>F04</v>
      </c>
      <c r="F27" s="17">
        <v>474</v>
      </c>
      <c r="G27" s="18">
        <v>142200000</v>
      </c>
      <c r="I27" s="8"/>
      <c r="J27" s="8"/>
      <c r="K27" s="20"/>
      <c r="L27" s="20"/>
    </row>
    <row r="28" spans="3:12" s="19" customFormat="1" ht="15.75" customHeight="1" x14ac:dyDescent="0.2">
      <c r="C28" s="16" t="s">
        <v>39</v>
      </c>
      <c r="D28" s="16" t="s">
        <v>4</v>
      </c>
      <c r="E28" s="104" t="str">
        <f>LEFT(D28,1)&amp;0&amp;COUNTIF($D$7:D28,D28)</f>
        <v>F05</v>
      </c>
      <c r="F28" s="17">
        <v>52</v>
      </c>
      <c r="G28" s="18">
        <v>15435000</v>
      </c>
      <c r="J28" s="8"/>
      <c r="K28" s="20"/>
      <c r="L28" s="20"/>
    </row>
    <row r="29" spans="3:12" s="19" customFormat="1" ht="15.75" customHeight="1" x14ac:dyDescent="0.2">
      <c r="C29" s="16" t="s">
        <v>40</v>
      </c>
      <c r="D29" s="16" t="s">
        <v>4</v>
      </c>
      <c r="E29" s="16" t="str">
        <f>LEFT(D29,1)&amp;0&amp;COUNTIF($D$7:D29,D29)</f>
        <v>F06</v>
      </c>
      <c r="F29" s="17">
        <v>99</v>
      </c>
      <c r="G29" s="18">
        <v>29570000</v>
      </c>
      <c r="K29" s="20"/>
      <c r="L29" s="20"/>
    </row>
    <row r="30" spans="3:12" s="19" customFormat="1" ht="15.75" customHeight="1" x14ac:dyDescent="0.2">
      <c r="C30" s="16" t="s">
        <v>23</v>
      </c>
      <c r="D30" s="16" t="s">
        <v>5</v>
      </c>
      <c r="E30" s="16" t="str">
        <f>LEFT(D30,1)&amp;0&amp;COUNTIF($D$7:D30,D30)</f>
        <v>E06</v>
      </c>
      <c r="F30" s="17">
        <v>153</v>
      </c>
      <c r="G30" s="18">
        <v>45615000</v>
      </c>
      <c r="I30" s="25"/>
      <c r="K30" s="20"/>
      <c r="L30" s="20"/>
    </row>
    <row r="31" spans="3:12" s="19" customFormat="1" ht="15.75" customHeight="1" x14ac:dyDescent="0.2">
      <c r="C31" s="16" t="s">
        <v>24</v>
      </c>
      <c r="D31" s="16" t="s">
        <v>5</v>
      </c>
      <c r="E31" s="16" t="str">
        <f>LEFT(D31,1)&amp;0&amp;COUNTIF($D$7:D31,D31)</f>
        <v>E07</v>
      </c>
      <c r="F31" s="17">
        <v>116</v>
      </c>
      <c r="G31" s="18">
        <v>34728000</v>
      </c>
      <c r="K31" s="20"/>
      <c r="L31" s="20"/>
    </row>
    <row r="32" spans="3:12" s="19" customFormat="1" ht="15.75" customHeight="1" x14ac:dyDescent="0.2">
      <c r="C32" s="16" t="s">
        <v>52</v>
      </c>
      <c r="D32" s="16" t="s">
        <v>6</v>
      </c>
      <c r="E32" s="16" t="str">
        <f>LEFT(D32,1)&amp;0&amp;COUNTIF($D$7:D32,D32)</f>
        <v>O04</v>
      </c>
      <c r="F32" s="17">
        <v>48</v>
      </c>
      <c r="G32" s="18">
        <v>14150000</v>
      </c>
      <c r="K32" s="20"/>
      <c r="L32" s="20"/>
    </row>
    <row r="33" spans="3:12" s="19" customFormat="1" ht="15.75" customHeight="1" x14ac:dyDescent="0.2">
      <c r="C33" s="16" t="s">
        <v>62</v>
      </c>
      <c r="D33" s="16" t="s">
        <v>7</v>
      </c>
      <c r="E33" s="16" t="str">
        <f>LEFT(D33,1)&amp;0&amp;COUNTIF($D$7:D33,D33)</f>
        <v>M04</v>
      </c>
      <c r="F33" s="17">
        <v>110</v>
      </c>
      <c r="G33" s="18">
        <v>32810000</v>
      </c>
      <c r="K33" s="20"/>
      <c r="L33" s="20"/>
    </row>
    <row r="34" spans="3:12" s="19" customFormat="1" ht="15.75" customHeight="1" x14ac:dyDescent="0.2">
      <c r="C34" s="16" t="s">
        <v>77</v>
      </c>
      <c r="D34" s="16" t="s">
        <v>9</v>
      </c>
      <c r="E34" s="16" t="str">
        <f>LEFT(D34,1)&amp;0&amp;COUNTIF($D$7:D34,D34)</f>
        <v>P03</v>
      </c>
      <c r="F34" s="17">
        <v>61</v>
      </c>
      <c r="G34" s="18">
        <v>18160000</v>
      </c>
      <c r="K34" s="20"/>
      <c r="L34" s="20"/>
    </row>
    <row r="35" spans="3:12" s="19" customFormat="1" ht="15.75" customHeight="1" x14ac:dyDescent="0.2">
      <c r="C35" s="16" t="s">
        <v>90</v>
      </c>
      <c r="D35" s="16" t="s">
        <v>10</v>
      </c>
      <c r="E35" s="16" t="str">
        <f>LEFT(D35,1)&amp;0&amp;COUNTIF($D$7:D35,D35)</f>
        <v>O03</v>
      </c>
      <c r="F35" s="17">
        <v>95</v>
      </c>
      <c r="G35" s="18">
        <v>28490000</v>
      </c>
      <c r="K35" s="20"/>
      <c r="L35" s="20"/>
    </row>
    <row r="36" spans="3:12" s="19" customFormat="1" ht="15.75" customHeight="1" x14ac:dyDescent="0.2">
      <c r="C36" s="16" t="s">
        <v>64</v>
      </c>
      <c r="D36" s="16" t="s">
        <v>7</v>
      </c>
      <c r="E36" s="16" t="str">
        <f>LEFT(D36,1)&amp;0&amp;COUNTIF($D$7:D36,D36)</f>
        <v>M05</v>
      </c>
      <c r="F36" s="17">
        <v>73</v>
      </c>
      <c r="G36" s="18">
        <v>21820000</v>
      </c>
      <c r="K36" s="20"/>
      <c r="L36" s="20"/>
    </row>
    <row r="37" spans="3:12" s="19" customFormat="1" ht="15.75" customHeight="1" x14ac:dyDescent="0.2">
      <c r="C37" s="16" t="s">
        <v>70</v>
      </c>
      <c r="D37" s="16" t="s">
        <v>8</v>
      </c>
      <c r="E37" s="16" t="str">
        <f>LEFT(D37,1)&amp;0&amp;COUNTIF($D$7:D37,D37)</f>
        <v>P02</v>
      </c>
      <c r="F37" s="17">
        <v>81</v>
      </c>
      <c r="G37" s="18">
        <v>24250000</v>
      </c>
      <c r="K37" s="20"/>
      <c r="L37" s="20"/>
    </row>
    <row r="38" spans="3:12" s="19" customFormat="1" ht="15.75" customHeight="1" x14ac:dyDescent="0.2">
      <c r="C38" s="16" t="s">
        <v>25</v>
      </c>
      <c r="D38" s="16" t="s">
        <v>5</v>
      </c>
      <c r="E38" s="16" t="str">
        <f>LEFT(D38,1)&amp;0&amp;COUNTIF($D$7:D38,D38)</f>
        <v>E08</v>
      </c>
      <c r="F38" s="17">
        <v>35</v>
      </c>
      <c r="G38" s="18">
        <v>10480000</v>
      </c>
      <c r="K38" s="20"/>
      <c r="L38" s="20"/>
    </row>
    <row r="39" spans="3:12" s="19" customFormat="1" ht="15.75" customHeight="1" x14ac:dyDescent="0.2">
      <c r="C39" s="16" t="s">
        <v>53</v>
      </c>
      <c r="D39" s="16" t="s">
        <v>6</v>
      </c>
      <c r="E39" s="16" t="str">
        <f>LEFT(D39,1)&amp;0&amp;COUNTIF($D$7:D39,D39)</f>
        <v>O05</v>
      </c>
      <c r="F39" s="17">
        <v>190</v>
      </c>
      <c r="G39" s="18">
        <v>56710000</v>
      </c>
      <c r="K39" s="20"/>
      <c r="L39" s="20"/>
    </row>
    <row r="40" spans="3:12" s="19" customFormat="1" ht="15.75" customHeight="1" x14ac:dyDescent="0.2">
      <c r="C40" s="16" t="s">
        <v>26</v>
      </c>
      <c r="D40" s="16" t="s">
        <v>5</v>
      </c>
      <c r="E40" s="16" t="str">
        <f>LEFT(D40,1)&amp;0&amp;COUNTIF($D$7:D40,D40)</f>
        <v>E09</v>
      </c>
      <c r="F40" s="17">
        <v>57</v>
      </c>
      <c r="G40" s="18">
        <v>16977000</v>
      </c>
      <c r="K40" s="20"/>
      <c r="L40" s="20"/>
    </row>
    <row r="41" spans="3:12" s="19" customFormat="1" ht="15.75" customHeight="1" x14ac:dyDescent="0.2">
      <c r="C41" s="16" t="s">
        <v>43</v>
      </c>
      <c r="D41" s="16" t="s">
        <v>4</v>
      </c>
      <c r="E41" s="16" t="str">
        <f>LEFT(D41,1)&amp;0&amp;COUNTIF($D$7:D41,D41)</f>
        <v>F07</v>
      </c>
      <c r="F41" s="17">
        <v>73</v>
      </c>
      <c r="G41" s="18">
        <v>21872000</v>
      </c>
      <c r="K41" s="20"/>
      <c r="L41" s="20"/>
    </row>
    <row r="42" spans="3:12" s="19" customFormat="1" ht="15.75" customHeight="1" x14ac:dyDescent="0.2">
      <c r="C42" s="16" t="s">
        <v>27</v>
      </c>
      <c r="D42" s="16" t="s">
        <v>5</v>
      </c>
      <c r="E42" s="16" t="str">
        <f>LEFT(D42,1)&amp;0&amp;COUNTIF($D$7:D42,D42)</f>
        <v>E010</v>
      </c>
      <c r="F42" s="17">
        <v>99</v>
      </c>
      <c r="G42" s="18">
        <v>29525000</v>
      </c>
      <c r="K42" s="20"/>
      <c r="L42" s="20"/>
    </row>
    <row r="43" spans="3:12" s="19" customFormat="1" ht="15.75" customHeight="1" x14ac:dyDescent="0.2">
      <c r="C43" s="16" t="s">
        <v>54</v>
      </c>
      <c r="D43" s="16" t="s">
        <v>6</v>
      </c>
      <c r="E43" s="16" t="str">
        <f>LEFT(D43,1)&amp;0&amp;COUNTIF($D$7:D43,D43)</f>
        <v>O06</v>
      </c>
      <c r="F43" s="17">
        <v>68</v>
      </c>
      <c r="G43" s="18">
        <v>20155000</v>
      </c>
      <c r="K43" s="20"/>
      <c r="L43" s="20"/>
    </row>
    <row r="44" spans="3:12" s="19" customFormat="1" ht="15.75" customHeight="1" x14ac:dyDescent="0.2">
      <c r="C44" s="16" t="s">
        <v>65</v>
      </c>
      <c r="D44" s="16" t="s">
        <v>7</v>
      </c>
      <c r="E44" s="16" t="str">
        <f>LEFT(D44,1)&amp;0&amp;COUNTIF($D$7:D44,D44)</f>
        <v>M06</v>
      </c>
      <c r="F44" s="17">
        <v>72</v>
      </c>
      <c r="G44" s="18">
        <v>21307500</v>
      </c>
      <c r="K44" s="20"/>
      <c r="L44" s="20"/>
    </row>
    <row r="45" spans="3:12" s="19" customFormat="1" ht="15.75" customHeight="1" x14ac:dyDescent="0.2">
      <c r="C45" s="16" t="s">
        <v>79</v>
      </c>
      <c r="D45" s="16" t="s">
        <v>9</v>
      </c>
      <c r="E45" s="16" t="str">
        <f>LEFT(D45,1)&amp;0&amp;COUNTIF($D$7:D45,D45)</f>
        <v>P04</v>
      </c>
      <c r="F45" s="17">
        <v>65</v>
      </c>
      <c r="G45" s="18">
        <v>19315000</v>
      </c>
      <c r="K45" s="20"/>
      <c r="L45" s="20"/>
    </row>
    <row r="46" spans="3:12" s="19" customFormat="1" ht="15.75" customHeight="1" x14ac:dyDescent="0.2">
      <c r="C46" s="16" t="s">
        <v>84</v>
      </c>
      <c r="D46" s="16" t="s">
        <v>11</v>
      </c>
      <c r="E46" s="16" t="str">
        <f>LEFT(D46,1)&amp;0&amp;COUNTIF($D$7:D46,D46)</f>
        <v>I02</v>
      </c>
      <c r="F46" s="17">
        <v>145</v>
      </c>
      <c r="G46" s="18">
        <v>43465000</v>
      </c>
      <c r="K46" s="20"/>
      <c r="L46" s="20"/>
    </row>
    <row r="47" spans="3:12" s="19" customFormat="1" ht="15.75" customHeight="1" x14ac:dyDescent="0.2">
      <c r="C47" s="16" t="s">
        <v>91</v>
      </c>
      <c r="D47" s="16" t="s">
        <v>10</v>
      </c>
      <c r="E47" s="16" t="str">
        <f>LEFT(D47,1)&amp;0&amp;COUNTIF($D$7:D47,D47)</f>
        <v>O04</v>
      </c>
      <c r="F47" s="17">
        <v>35</v>
      </c>
      <c r="G47" s="18">
        <v>104020000</v>
      </c>
      <c r="K47" s="20"/>
      <c r="L47" s="20"/>
    </row>
    <row r="48" spans="3:12" s="19" customFormat="1" ht="15.75" customHeight="1" x14ac:dyDescent="0.2">
      <c r="C48" s="16" t="s">
        <v>44</v>
      </c>
      <c r="D48" s="16" t="s">
        <v>4</v>
      </c>
      <c r="E48" s="16" t="str">
        <f>LEFT(D48,1)&amp;0&amp;COUNTIF($D$7:D48,D48)</f>
        <v>F08</v>
      </c>
      <c r="F48" s="17">
        <v>36</v>
      </c>
      <c r="G48" s="18">
        <v>10670500</v>
      </c>
      <c r="K48" s="20"/>
      <c r="L48" s="20"/>
    </row>
    <row r="49" spans="3:12" s="19" customFormat="1" ht="15.75" customHeight="1" x14ac:dyDescent="0.2">
      <c r="C49" s="16" t="s">
        <v>55</v>
      </c>
      <c r="D49" s="16" t="s">
        <v>6</v>
      </c>
      <c r="E49" s="16" t="str">
        <f>LEFT(D49,1)&amp;0&amp;COUNTIF($D$7:D49,D49)</f>
        <v>O07</v>
      </c>
      <c r="F49" s="17">
        <v>475</v>
      </c>
      <c r="G49" s="18">
        <v>142310000</v>
      </c>
      <c r="K49" s="20"/>
      <c r="L49" s="20"/>
    </row>
    <row r="50" spans="3:12" s="19" customFormat="1" ht="15.75" customHeight="1" x14ac:dyDescent="0.2">
      <c r="C50" s="16" t="s">
        <v>29</v>
      </c>
      <c r="D50" s="16" t="s">
        <v>5</v>
      </c>
      <c r="E50" s="16" t="str">
        <f>LEFT(D50,1)&amp;0&amp;COUNTIF($D$7:D50,D50)</f>
        <v>E011</v>
      </c>
      <c r="F50" s="17">
        <v>46</v>
      </c>
      <c r="G50" s="18">
        <v>13655000</v>
      </c>
      <c r="K50" s="20"/>
      <c r="L50" s="20"/>
    </row>
    <row r="51" spans="3:12" s="19" customFormat="1" ht="15.75" customHeight="1" x14ac:dyDescent="0.2">
      <c r="C51" s="16" t="s">
        <v>45</v>
      </c>
      <c r="D51" s="16" t="s">
        <v>4</v>
      </c>
      <c r="E51" s="16" t="str">
        <f>LEFT(D51,1)&amp;0&amp;COUNTIF($D$7:D51,D51)</f>
        <v>F09</v>
      </c>
      <c r="F51" s="17">
        <v>61</v>
      </c>
      <c r="G51" s="18">
        <v>18070000</v>
      </c>
      <c r="K51" s="20"/>
      <c r="L51" s="20"/>
    </row>
    <row r="52" spans="3:12" s="19" customFormat="1" ht="15.75" customHeight="1" x14ac:dyDescent="0.2">
      <c r="C52" s="16" t="s">
        <v>28</v>
      </c>
      <c r="D52" s="16" t="s">
        <v>5</v>
      </c>
      <c r="E52" s="16" t="str">
        <f>LEFT(D52,1)&amp;0&amp;COUNTIF($D$7:D52,D52)</f>
        <v>E012</v>
      </c>
      <c r="F52" s="17">
        <v>84</v>
      </c>
      <c r="G52" s="18">
        <v>25037000</v>
      </c>
      <c r="K52" s="20"/>
      <c r="L52" s="20"/>
    </row>
    <row r="53" spans="3:12" s="19" customFormat="1" ht="15.75" customHeight="1" x14ac:dyDescent="0.2">
      <c r="C53" s="16" t="s">
        <v>56</v>
      </c>
      <c r="D53" s="16" t="s">
        <v>6</v>
      </c>
      <c r="E53" s="16" t="str">
        <f>LEFT(D53,1)&amp;0&amp;COUNTIF($D$7:D53,D53)</f>
        <v>O08</v>
      </c>
      <c r="F53" s="17">
        <v>86</v>
      </c>
      <c r="G53" s="18">
        <v>25505000</v>
      </c>
      <c r="K53" s="20"/>
      <c r="L53" s="20"/>
    </row>
    <row r="54" spans="3:12" s="19" customFormat="1" ht="15.75" customHeight="1" x14ac:dyDescent="0.2">
      <c r="C54" s="16" t="s">
        <v>66</v>
      </c>
      <c r="D54" s="16" t="s">
        <v>7</v>
      </c>
      <c r="E54" s="16" t="str">
        <f>LEFT(D54,1)&amp;0&amp;COUNTIF($D$7:D54,D54)</f>
        <v>M07</v>
      </c>
      <c r="F54" s="17">
        <v>125</v>
      </c>
      <c r="G54" s="18">
        <v>37415000</v>
      </c>
      <c r="K54" s="20"/>
      <c r="L54" s="20"/>
    </row>
    <row r="55" spans="3:12" s="19" customFormat="1" ht="15.75" customHeight="1" x14ac:dyDescent="0.2">
      <c r="C55" s="16" t="s">
        <v>80</v>
      </c>
      <c r="D55" s="16" t="s">
        <v>9</v>
      </c>
      <c r="E55" s="16" t="str">
        <f>LEFT(D55,1)&amp;0&amp;COUNTIF($D$7:D55,D55)</f>
        <v>P05</v>
      </c>
      <c r="F55" s="17">
        <v>61</v>
      </c>
      <c r="G55" s="18">
        <v>18090000</v>
      </c>
      <c r="K55" s="20"/>
      <c r="L55" s="20"/>
    </row>
    <row r="56" spans="3:12" s="19" customFormat="1" ht="15.75" customHeight="1" x14ac:dyDescent="0.2">
      <c r="C56" s="16" t="s">
        <v>81</v>
      </c>
      <c r="D56" s="16" t="s">
        <v>9</v>
      </c>
      <c r="E56" s="16" t="str">
        <f>LEFT(D56,1)&amp;0&amp;COUNTIF($D$7:D56,D56)</f>
        <v>P06</v>
      </c>
      <c r="F56" s="17">
        <v>65</v>
      </c>
      <c r="G56" s="18">
        <v>19379000</v>
      </c>
      <c r="K56" s="20"/>
      <c r="L56" s="20"/>
    </row>
    <row r="57" spans="3:12" s="19" customFormat="1" ht="15.75" customHeight="1" x14ac:dyDescent="0.2">
      <c r="C57" s="16" t="s">
        <v>92</v>
      </c>
      <c r="D57" s="16" t="s">
        <v>10</v>
      </c>
      <c r="E57" s="16" t="str">
        <f>LEFT(D57,1)&amp;0&amp;COUNTIF($D$7:D57,D57)</f>
        <v>O05</v>
      </c>
      <c r="F57" s="17">
        <v>86</v>
      </c>
      <c r="G57" s="18">
        <v>25525000</v>
      </c>
      <c r="K57" s="20"/>
      <c r="L57" s="20"/>
    </row>
    <row r="58" spans="3:12" s="19" customFormat="1" ht="15.75" customHeight="1" x14ac:dyDescent="0.2">
      <c r="C58" s="16" t="s">
        <v>67</v>
      </c>
      <c r="D58" s="16" t="s">
        <v>7</v>
      </c>
      <c r="E58" s="16" t="str">
        <f>LEFT(D58,1)&amp;0&amp;COUNTIF($D$7:D58,D58)</f>
        <v>M08</v>
      </c>
      <c r="F58" s="17">
        <v>125</v>
      </c>
      <c r="G58" s="18">
        <v>37435000</v>
      </c>
      <c r="K58" s="20"/>
      <c r="L58" s="20"/>
    </row>
    <row r="59" spans="3:12" s="19" customFormat="1" ht="15.75" customHeight="1" x14ac:dyDescent="0.2">
      <c r="C59" s="16" t="s">
        <v>93</v>
      </c>
      <c r="D59" s="16" t="s">
        <v>8</v>
      </c>
      <c r="E59" s="16" t="str">
        <f>LEFT(D59,1)&amp;0&amp;COUNTIF($D$7:D59,D59)</f>
        <v>P03</v>
      </c>
      <c r="F59" s="17">
        <v>110</v>
      </c>
      <c r="G59" s="18">
        <v>32985000</v>
      </c>
      <c r="K59" s="20"/>
      <c r="L59" s="20"/>
    </row>
    <row r="60" spans="3:12" s="19" customFormat="1" ht="15.75" customHeight="1" x14ac:dyDescent="0.2">
      <c r="C60" s="16" t="s">
        <v>30</v>
      </c>
      <c r="D60" s="16" t="s">
        <v>5</v>
      </c>
      <c r="E60" s="16" t="str">
        <f>LEFT(D60,1)&amp;0&amp;COUNTIF($D$7:D60,D60)</f>
        <v>E013</v>
      </c>
      <c r="F60" s="17">
        <v>74</v>
      </c>
      <c r="G60" s="18">
        <v>21940000</v>
      </c>
      <c r="K60" s="20"/>
      <c r="L60" s="20"/>
    </row>
    <row r="61" spans="3:12" s="19" customFormat="1" ht="15.75" customHeight="1" x14ac:dyDescent="0.2">
      <c r="C61" s="16" t="s">
        <v>57</v>
      </c>
      <c r="D61" s="16" t="s">
        <v>6</v>
      </c>
      <c r="E61" s="16" t="str">
        <f>LEFT(D61,1)&amp;0&amp;COUNTIF($D$7:D61,D61)</f>
        <v>O09</v>
      </c>
      <c r="F61" s="17">
        <v>82</v>
      </c>
      <c r="G61" s="18">
        <v>24370000</v>
      </c>
      <c r="K61" s="20"/>
      <c r="L61" s="20"/>
    </row>
    <row r="62" spans="3:12" s="19" customFormat="1" ht="15.75" customHeight="1" x14ac:dyDescent="0.2">
      <c r="C62" s="16" t="s">
        <v>31</v>
      </c>
      <c r="D62" s="16" t="s">
        <v>5</v>
      </c>
      <c r="E62" s="16" t="str">
        <f>LEFT(D62,1)&amp;0&amp;COUNTIF($D$7:D62,D62)</f>
        <v>E014</v>
      </c>
      <c r="F62" s="17">
        <v>44</v>
      </c>
      <c r="G62" s="18">
        <v>12950000</v>
      </c>
      <c r="K62" s="20"/>
      <c r="L62" s="20"/>
    </row>
    <row r="63" spans="3:12" s="19" customFormat="1" ht="15.75" customHeight="1" x14ac:dyDescent="0.2">
      <c r="C63" s="16" t="s">
        <v>32</v>
      </c>
      <c r="D63" s="16" t="s">
        <v>5</v>
      </c>
      <c r="E63" s="16" t="str">
        <f>LEFT(D63,1)&amp;0&amp;COUNTIF($D$7:D63,D63)</f>
        <v>E015</v>
      </c>
      <c r="F63" s="17">
        <v>210</v>
      </c>
      <c r="G63" s="18">
        <v>62880000</v>
      </c>
      <c r="K63" s="20"/>
      <c r="L63" s="20"/>
    </row>
    <row r="64" spans="3:12" s="19" customFormat="1" ht="15.75" customHeight="1" x14ac:dyDescent="0.2">
      <c r="C64" s="16" t="s">
        <v>41</v>
      </c>
      <c r="D64" s="16" t="s">
        <v>4</v>
      </c>
      <c r="E64" s="16" t="str">
        <f>LEFT(D64,1)&amp;0&amp;COUNTIF($D$7:D64,D64)</f>
        <v>F010</v>
      </c>
      <c r="F64" s="17">
        <v>76</v>
      </c>
      <c r="G64" s="18">
        <v>22614000</v>
      </c>
      <c r="K64" s="20"/>
      <c r="L64" s="20"/>
    </row>
    <row r="65" spans="3:12" s="19" customFormat="1" ht="15.75" customHeight="1" x14ac:dyDescent="0.2">
      <c r="C65" s="16" t="s">
        <v>47</v>
      </c>
      <c r="D65" s="16" t="s">
        <v>4</v>
      </c>
      <c r="E65" s="16" t="str">
        <f>LEFT(D65,1)&amp;0&amp;COUNTIF($D$7:D65,D65)</f>
        <v>F011</v>
      </c>
      <c r="F65" s="17">
        <v>59</v>
      </c>
      <c r="G65" s="18">
        <v>17636000</v>
      </c>
      <c r="K65" s="20"/>
      <c r="L65" s="20"/>
    </row>
    <row r="66" spans="3:12" s="19" customFormat="1" ht="15.75" customHeight="1" x14ac:dyDescent="0.2">
      <c r="C66" s="16" t="s">
        <v>71</v>
      </c>
      <c r="D66" s="16" t="s">
        <v>8</v>
      </c>
      <c r="E66" s="16" t="str">
        <f>LEFT(D66,1)&amp;0&amp;COUNTIF($D$7:D66,D66)</f>
        <v>P04</v>
      </c>
      <c r="F66" s="17">
        <v>63</v>
      </c>
      <c r="G66" s="18">
        <v>18745000</v>
      </c>
      <c r="K66" s="20"/>
      <c r="L66" s="20"/>
    </row>
    <row r="67" spans="3:12" s="19" customFormat="1" ht="15.75" customHeight="1" x14ac:dyDescent="0.2">
      <c r="C67" s="16" t="s">
        <v>82</v>
      </c>
      <c r="D67" s="16" t="s">
        <v>9</v>
      </c>
      <c r="E67" s="16" t="str">
        <f>LEFT(D67,1)&amp;0&amp;COUNTIF($D$7:D67,D67)</f>
        <v>P07</v>
      </c>
      <c r="F67" s="17">
        <v>63</v>
      </c>
      <c r="G67" s="18">
        <v>18650000</v>
      </c>
      <c r="K67" s="20"/>
      <c r="L67" s="20"/>
    </row>
    <row r="68" spans="3:12" s="19" customFormat="1" ht="15.75" customHeight="1" x14ac:dyDescent="0.2">
      <c r="C68" s="16" t="s">
        <v>87</v>
      </c>
      <c r="D68" s="16" t="s">
        <v>11</v>
      </c>
      <c r="E68" s="16" t="str">
        <f>LEFT(D68,1)&amp;0&amp;COUNTIF($D$7:D68,D68)</f>
        <v>I03</v>
      </c>
      <c r="F68" s="17">
        <v>81</v>
      </c>
      <c r="G68" s="18">
        <v>24145000</v>
      </c>
      <c r="K68" s="20"/>
      <c r="L68" s="20"/>
    </row>
    <row r="69" spans="3:12" s="19" customFormat="1" ht="15.75" customHeight="1" x14ac:dyDescent="0.2">
      <c r="C69" s="16" t="s">
        <v>86</v>
      </c>
      <c r="D69" s="16" t="s">
        <v>11</v>
      </c>
      <c r="E69" s="16" t="str">
        <f>LEFT(D69,1)&amp;0&amp;COUNTIF($D$7:D69,D69)</f>
        <v>I04</v>
      </c>
      <c r="F69" s="17">
        <v>94</v>
      </c>
      <c r="G69" s="18">
        <v>27947500</v>
      </c>
      <c r="K69" s="20"/>
      <c r="L69" s="20"/>
    </row>
    <row r="70" spans="3:12" s="19" customFormat="1" ht="15.75" customHeight="1" x14ac:dyDescent="0.2">
      <c r="C70" s="16" t="s">
        <v>58</v>
      </c>
      <c r="D70" s="16" t="s">
        <v>6</v>
      </c>
      <c r="E70" s="16" t="str">
        <f>LEFT(D70,1)&amp;0&amp;COUNTIF($D$7:D70,D70)</f>
        <v>O010</v>
      </c>
      <c r="F70" s="17">
        <v>118</v>
      </c>
      <c r="G70" s="18">
        <v>35351000</v>
      </c>
      <c r="K70" s="20"/>
      <c r="L70" s="20"/>
    </row>
    <row r="71" spans="3:12" s="19" customFormat="1" ht="15.75" customHeight="1" x14ac:dyDescent="0.2">
      <c r="C71" s="16" t="s">
        <v>72</v>
      </c>
      <c r="D71" s="16" t="s">
        <v>8</v>
      </c>
      <c r="E71" s="16" t="str">
        <f>LEFT(D71,1)&amp;0&amp;COUNTIF($D$7:D71,D71)</f>
        <v>P05</v>
      </c>
      <c r="F71" s="17">
        <v>305</v>
      </c>
      <c r="G71" s="18">
        <v>91425000</v>
      </c>
      <c r="K71" s="20"/>
      <c r="L71" s="20"/>
    </row>
    <row r="72" spans="3:12" s="19" customFormat="1" ht="15.75" customHeight="1" x14ac:dyDescent="0.2">
      <c r="C72" s="16" t="s">
        <v>33</v>
      </c>
      <c r="D72" s="16" t="s">
        <v>5</v>
      </c>
      <c r="E72" s="16" t="str">
        <f>LEFT(D72,1)&amp;0&amp;COUNTIF($D$7:D72,D72)</f>
        <v>E016</v>
      </c>
      <c r="F72" s="17">
        <v>33</v>
      </c>
      <c r="G72" s="18">
        <v>9861000</v>
      </c>
      <c r="K72" s="20"/>
      <c r="L72" s="20"/>
    </row>
    <row r="73" spans="3:12" s="19" customFormat="1" ht="15.75" customHeight="1" x14ac:dyDescent="0.2">
      <c r="C73" s="16" t="s">
        <v>59</v>
      </c>
      <c r="D73" s="16" t="s">
        <v>6</v>
      </c>
      <c r="E73" s="16" t="str">
        <f>LEFT(D73,1)&amp;0&amp;COUNTIF($D$7:D73,D73)</f>
        <v>O011</v>
      </c>
      <c r="F73" s="17">
        <v>417</v>
      </c>
      <c r="G73" s="18">
        <v>124930000</v>
      </c>
      <c r="K73" s="20"/>
      <c r="L73" s="20"/>
    </row>
    <row r="74" spans="3:12" s="19" customFormat="1" ht="15.75" customHeight="1" x14ac:dyDescent="0.2">
      <c r="C74" s="16" t="s">
        <v>34</v>
      </c>
      <c r="D74" s="16" t="s">
        <v>5</v>
      </c>
      <c r="E74" s="16" t="str">
        <f>LEFT(D74,1)&amp;0&amp;COUNTIF($D$7:D74,D74)</f>
        <v>E017</v>
      </c>
      <c r="F74" s="17">
        <v>65</v>
      </c>
      <c r="G74" s="18">
        <v>19445000</v>
      </c>
      <c r="K74" s="20"/>
      <c r="L74" s="20"/>
    </row>
    <row r="75" spans="3:12" s="19" customFormat="1" ht="15.75" customHeight="1" x14ac:dyDescent="0.2">
      <c r="C75" s="16" t="s">
        <v>35</v>
      </c>
      <c r="D75" s="16" t="s">
        <v>5</v>
      </c>
      <c r="E75" s="16" t="str">
        <f>LEFT(D75,1)&amp;0&amp;COUNTIF($D$7:D75,D75)</f>
        <v>E018</v>
      </c>
      <c r="F75" s="17">
        <v>130</v>
      </c>
      <c r="G75" s="18">
        <v>38920000</v>
      </c>
      <c r="K75" s="20"/>
      <c r="L75" s="20"/>
    </row>
    <row r="76" spans="3:12" s="19" customFormat="1" ht="15.75" customHeight="1" x14ac:dyDescent="0.2">
      <c r="C76" s="16" t="s">
        <v>46</v>
      </c>
      <c r="D76" s="16" t="s">
        <v>4</v>
      </c>
      <c r="E76" s="16" t="str">
        <f>LEFT(D76,1)&amp;0&amp;COUNTIF($D$7:D76,D76)</f>
        <v>F012</v>
      </c>
      <c r="F76" s="17">
        <v>195</v>
      </c>
      <c r="G76" s="18">
        <v>58245000</v>
      </c>
      <c r="K76" s="20"/>
      <c r="L76" s="20"/>
    </row>
    <row r="77" spans="3:12" s="19" customFormat="1" ht="15.75" customHeight="1" x14ac:dyDescent="0.2">
      <c r="C77" s="16" t="s">
        <v>48</v>
      </c>
      <c r="D77" s="16" t="s">
        <v>4</v>
      </c>
      <c r="E77" s="16" t="str">
        <f>LEFT(D77,1)&amp;0&amp;COUNTIF($D$7:D77,D77)</f>
        <v>F013</v>
      </c>
      <c r="F77" s="17">
        <v>144</v>
      </c>
      <c r="G77" s="18">
        <v>43085000</v>
      </c>
      <c r="K77" s="20"/>
      <c r="L77" s="20"/>
    </row>
    <row r="78" spans="3:12" s="19" customFormat="1" ht="15.75" customHeight="1" x14ac:dyDescent="0.2">
      <c r="C78" s="16" t="s">
        <v>73</v>
      </c>
      <c r="D78" s="16" t="s">
        <v>8</v>
      </c>
      <c r="E78" s="16" t="str">
        <f>LEFT(D78,1)&amp;0&amp;COUNTIF($D$7:D78,D78)</f>
        <v>P06</v>
      </c>
      <c r="F78" s="17">
        <v>57</v>
      </c>
      <c r="G78" s="18">
        <v>17030000</v>
      </c>
      <c r="K78" s="20"/>
      <c r="L78" s="20"/>
    </row>
    <row r="79" spans="3:12" s="19" customFormat="1" ht="15.75" customHeight="1" x14ac:dyDescent="0.2">
      <c r="C79" s="16" t="s">
        <v>83</v>
      </c>
      <c r="D79" s="16" t="s">
        <v>9</v>
      </c>
      <c r="E79" s="16" t="str">
        <f>LEFT(D79,1)&amp;0&amp;COUNTIF($D$7:D79,D79)</f>
        <v>P08</v>
      </c>
      <c r="F79" s="17">
        <v>98</v>
      </c>
      <c r="G79" s="18">
        <v>29217500</v>
      </c>
      <c r="K79" s="20"/>
      <c r="L79" s="20"/>
    </row>
    <row r="80" spans="3:12" s="19" customFormat="1" ht="15.75" customHeight="1" x14ac:dyDescent="0.2">
      <c r="C80" s="16" t="s">
        <v>36</v>
      </c>
      <c r="D80" s="16" t="s">
        <v>5</v>
      </c>
      <c r="E80" s="16" t="str">
        <f>LEFT(D80,1)&amp;0&amp;COUNTIF($D$7:D80,D80)</f>
        <v>E019</v>
      </c>
      <c r="F80" s="17">
        <v>54</v>
      </c>
      <c r="G80" s="18">
        <v>16115000</v>
      </c>
      <c r="K80" s="20"/>
      <c r="L80" s="20"/>
    </row>
    <row r="81" spans="3:12" s="19" customFormat="1" ht="15.75" customHeight="1" x14ac:dyDescent="0.2">
      <c r="C81" s="16" t="s">
        <v>60</v>
      </c>
      <c r="D81" s="16" t="s">
        <v>6</v>
      </c>
      <c r="E81" s="16" t="str">
        <f>LEFT(D81,1)&amp;0&amp;COUNTIF($D$7:D81,D81)</f>
        <v>O012</v>
      </c>
      <c r="F81" s="17">
        <v>155</v>
      </c>
      <c r="G81" s="18">
        <v>46220000</v>
      </c>
      <c r="K81" s="20"/>
      <c r="L81" s="20"/>
    </row>
    <row r="82" spans="3:12" s="19" customFormat="1" ht="15.75" customHeight="1" x14ac:dyDescent="0.2">
      <c r="C82" s="16" t="s">
        <v>37</v>
      </c>
      <c r="D82" s="16" t="s">
        <v>5</v>
      </c>
      <c r="E82" s="16" t="str">
        <f>LEFT(D82,1)&amp;0&amp;COUNTIF($D$7:D82,D82)</f>
        <v>E020</v>
      </c>
      <c r="F82" s="17">
        <v>67</v>
      </c>
      <c r="G82" s="18">
        <v>19875000</v>
      </c>
      <c r="K82" s="20"/>
      <c r="L82" s="20"/>
    </row>
    <row r="83" spans="3:12" s="19" customFormat="1" ht="15.75" customHeight="1" x14ac:dyDescent="0.2">
      <c r="C83" s="16" t="s">
        <v>38</v>
      </c>
      <c r="D83" s="16" t="s">
        <v>5</v>
      </c>
      <c r="E83" s="16" t="str">
        <f>LEFT(D83,1)&amp;0&amp;COUNTIF($D$7:D83,D83)</f>
        <v>E021</v>
      </c>
      <c r="F83" s="17">
        <v>91</v>
      </c>
      <c r="G83" s="18">
        <v>27230000</v>
      </c>
      <c r="K83" s="20"/>
      <c r="L83" s="20"/>
    </row>
    <row r="84" spans="3:12" s="19" customFormat="1" ht="15.75" customHeight="1" x14ac:dyDescent="0.2">
      <c r="C84" s="16" t="s">
        <v>42</v>
      </c>
      <c r="D84" s="16" t="s">
        <v>4</v>
      </c>
      <c r="E84" s="16" t="str">
        <f>LEFT(D84,1)&amp;0&amp;COUNTIF($D$7:D84,D84)</f>
        <v>F014</v>
      </c>
      <c r="F84" s="17">
        <v>40</v>
      </c>
      <c r="G84" s="18">
        <v>11885000</v>
      </c>
      <c r="K84" s="20"/>
      <c r="L84" s="20"/>
    </row>
    <row r="85" spans="3:12" s="19" customFormat="1" ht="15.75" customHeight="1" x14ac:dyDescent="0.2">
      <c r="C85" s="16" t="s">
        <v>68</v>
      </c>
      <c r="D85" s="16" t="s">
        <v>7</v>
      </c>
      <c r="E85" s="16" t="str">
        <f>LEFT(D85,1)&amp;0&amp;COUNTIF($D$7:D85,D85)</f>
        <v>M09</v>
      </c>
      <c r="F85" s="17">
        <v>150</v>
      </c>
      <c r="G85" s="18">
        <v>44840000</v>
      </c>
      <c r="K85" s="20"/>
      <c r="L85" s="20"/>
    </row>
    <row r="86" spans="3:12" s="19" customFormat="1" ht="15.75" customHeight="1" x14ac:dyDescent="0.2">
      <c r="C86" s="16" t="s">
        <v>74</v>
      </c>
      <c r="D86" s="16" t="s">
        <v>8</v>
      </c>
      <c r="E86" s="16" t="str">
        <f>LEFT(D86,1)&amp;0&amp;COUNTIF($D$7:D86,D86)</f>
        <v>P07</v>
      </c>
      <c r="F86" s="17">
        <v>64</v>
      </c>
      <c r="G86" s="18">
        <v>19046000</v>
      </c>
      <c r="K86" s="20"/>
      <c r="L86" s="20"/>
    </row>
    <row r="87" spans="3:12" x14ac:dyDescent="0.2">
      <c r="G87" s="14"/>
    </row>
    <row r="88" spans="3:12" x14ac:dyDescent="0.2">
      <c r="G88" s="14"/>
    </row>
    <row r="89" spans="3:12" x14ac:dyDescent="0.2">
      <c r="G89" s="14"/>
    </row>
    <row r="90" spans="3:12" x14ac:dyDescent="0.2">
      <c r="G90" s="14"/>
    </row>
    <row r="91" spans="3:12" x14ac:dyDescent="0.2">
      <c r="G91" s="14"/>
    </row>
    <row r="92" spans="3:12" x14ac:dyDescent="0.2">
      <c r="G92" s="14"/>
    </row>
    <row r="93" spans="3:12" x14ac:dyDescent="0.2">
      <c r="G93" s="14"/>
    </row>
    <row r="94" spans="3:12" x14ac:dyDescent="0.2">
      <c r="G94" s="14"/>
    </row>
    <row r="95" spans="3:12" x14ac:dyDescent="0.2">
      <c r="G95" s="14"/>
    </row>
    <row r="96" spans="3:12" x14ac:dyDescent="0.2">
      <c r="G96" s="14"/>
    </row>
    <row r="97" spans="7:7" x14ac:dyDescent="0.2">
      <c r="G97" s="14"/>
    </row>
    <row r="98" spans="7:7" x14ac:dyDescent="0.2">
      <c r="G98" s="14"/>
    </row>
    <row r="99" spans="7:7" x14ac:dyDescent="0.2">
      <c r="G99" s="14"/>
    </row>
    <row r="100" spans="7:7" x14ac:dyDescent="0.2">
      <c r="G100" s="14"/>
    </row>
    <row r="101" spans="7:7" x14ac:dyDescent="0.2">
      <c r="G101" s="14"/>
    </row>
  </sheetData>
  <mergeCells count="3">
    <mergeCell ref="I7:J7"/>
    <mergeCell ref="I14:J14"/>
    <mergeCell ref="I23:J23"/>
  </mergeCells>
  <dataValidations count="2">
    <dataValidation type="list" allowBlank="1" showInputMessage="1" showErrorMessage="1" sqref="J8" xr:uid="{22805970-523A-4D4B-873D-410A90CCEBFD}">
      <formula1>$C$7:$C$86</formula1>
    </dataValidation>
    <dataValidation type="list" allowBlank="1" showInputMessage="1" showErrorMessage="1" sqref="J15" xr:uid="{9824675A-849C-4CBD-BED9-22EB343C9BDC}">
      <formula1>$E$7:$E$86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227F0757-4E18-437D-89F0-B42092DAD254}">
          <x14:formula1>
            <xm:f>Configuration!$B$5:$B$22</xm:f>
          </x14:formula1>
          <xm:sqref>D7:D87 E87</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B033D0-BB05-432C-8396-0712FF9856C1}">
  <dimension ref="A1:X27"/>
  <sheetViews>
    <sheetView tabSelected="1" workbookViewId="0">
      <selection activeCell="K31" sqref="K31"/>
    </sheetView>
  </sheetViews>
  <sheetFormatPr baseColWidth="10" defaultColWidth="8.83203125" defaultRowHeight="15" x14ac:dyDescent="0.2"/>
  <sheetData>
    <row r="1" spans="1:24" x14ac:dyDescent="0.2">
      <c r="A1" s="114"/>
      <c r="B1" s="114"/>
      <c r="C1" s="114"/>
      <c r="D1" s="114"/>
      <c r="E1" s="114"/>
      <c r="F1" s="114"/>
      <c r="G1" s="114"/>
      <c r="H1" s="114"/>
      <c r="I1" s="114"/>
      <c r="J1" s="114"/>
      <c r="K1" s="114"/>
      <c r="L1" s="114"/>
      <c r="M1" s="114"/>
      <c r="N1" s="114"/>
      <c r="O1" s="114"/>
      <c r="P1" s="114"/>
      <c r="Q1" s="114"/>
      <c r="R1" s="114"/>
      <c r="S1" s="114"/>
      <c r="T1" s="114"/>
      <c r="U1" s="114"/>
      <c r="V1" s="114"/>
      <c r="W1" s="114"/>
      <c r="X1" s="114"/>
    </row>
    <row r="2" spans="1:24" x14ac:dyDescent="0.2">
      <c r="A2" s="114"/>
      <c r="B2" s="114"/>
      <c r="C2" s="114"/>
      <c r="D2" s="114"/>
      <c r="E2" s="114"/>
      <c r="F2" s="114"/>
      <c r="G2" s="114"/>
      <c r="H2" s="114"/>
      <c r="I2" s="114"/>
      <c r="J2" s="114"/>
      <c r="K2" s="114"/>
      <c r="L2" s="114"/>
      <c r="M2" s="114"/>
      <c r="N2" s="114"/>
      <c r="O2" s="114"/>
      <c r="P2" s="114"/>
      <c r="Q2" s="114"/>
      <c r="R2" s="114"/>
      <c r="S2" s="114"/>
      <c r="T2" s="114"/>
      <c r="U2" s="114"/>
      <c r="V2" s="114"/>
      <c r="W2" s="114"/>
      <c r="X2" s="114"/>
    </row>
    <row r="3" spans="1:24" x14ac:dyDescent="0.2">
      <c r="A3" s="114"/>
      <c r="B3" s="114"/>
      <c r="C3" s="114"/>
      <c r="D3" s="114"/>
      <c r="E3" s="114"/>
      <c r="F3" s="114"/>
      <c r="G3" s="114"/>
      <c r="H3" s="114"/>
      <c r="I3" s="114"/>
      <c r="J3" s="114"/>
      <c r="K3" s="114"/>
      <c r="L3" s="114"/>
      <c r="M3" s="114"/>
      <c r="N3" s="114"/>
      <c r="O3" s="114"/>
      <c r="P3" s="114"/>
      <c r="Q3" s="114"/>
      <c r="R3" s="114"/>
      <c r="S3" s="114"/>
      <c r="T3" s="114"/>
      <c r="U3" s="114"/>
      <c r="V3" s="114"/>
      <c r="W3" s="114"/>
      <c r="X3" s="114"/>
    </row>
    <row r="4" spans="1:24" x14ac:dyDescent="0.2">
      <c r="A4" s="114"/>
      <c r="B4" s="114"/>
      <c r="C4" s="114"/>
      <c r="D4" s="114"/>
      <c r="E4" s="114"/>
      <c r="F4" s="114"/>
      <c r="G4" s="114"/>
      <c r="H4" s="114"/>
      <c r="I4" s="114"/>
      <c r="J4" s="114"/>
      <c r="K4" s="114"/>
      <c r="L4" s="114"/>
      <c r="M4" s="114"/>
      <c r="N4" s="114"/>
      <c r="O4" s="114"/>
      <c r="P4" s="114"/>
      <c r="Q4" s="114"/>
      <c r="R4" s="114"/>
      <c r="S4" s="114"/>
      <c r="T4" s="114"/>
      <c r="U4" s="114"/>
      <c r="V4" s="114"/>
      <c r="W4" s="114"/>
      <c r="X4" s="114"/>
    </row>
    <row r="5" spans="1:24" ht="23" x14ac:dyDescent="0.3">
      <c r="A5" s="114"/>
      <c r="B5" s="114"/>
      <c r="C5" s="114"/>
      <c r="D5" s="114"/>
      <c r="E5" s="114"/>
      <c r="F5" s="114"/>
      <c r="G5" s="114"/>
      <c r="H5" s="116" t="str">
        <f>"Sales from category "&amp;'Calculation - Pivot'!B5</f>
        <v>Sales from category Ibu &amp; Bayi</v>
      </c>
      <c r="I5" s="114"/>
      <c r="J5" s="114"/>
      <c r="K5" s="114"/>
      <c r="L5" s="114"/>
      <c r="M5" s="114"/>
      <c r="N5" s="114"/>
      <c r="O5" s="114"/>
      <c r="P5" s="114"/>
      <c r="Q5" s="114"/>
      <c r="R5" s="114"/>
      <c r="S5" s="114"/>
      <c r="T5" s="114"/>
      <c r="U5" s="114"/>
      <c r="V5" s="114"/>
      <c r="W5" s="114"/>
      <c r="X5" s="114"/>
    </row>
    <row r="6" spans="1:24" x14ac:dyDescent="0.2">
      <c r="A6" s="114"/>
      <c r="B6" s="114"/>
      <c r="C6" s="114"/>
      <c r="D6" s="114"/>
      <c r="E6" s="114"/>
      <c r="F6" s="114"/>
      <c r="G6" s="114"/>
      <c r="H6" s="114"/>
      <c r="I6" s="114"/>
      <c r="J6" s="114"/>
      <c r="K6" s="114"/>
      <c r="L6" s="114"/>
      <c r="M6" s="114"/>
      <c r="N6" s="114"/>
      <c r="O6" s="114"/>
      <c r="P6" s="114"/>
      <c r="Q6" s="114"/>
      <c r="R6" s="114"/>
      <c r="S6" s="114"/>
      <c r="T6" s="114"/>
      <c r="U6" s="114"/>
      <c r="V6" s="114"/>
      <c r="W6" s="114"/>
      <c r="X6" s="114"/>
    </row>
    <row r="7" spans="1:24" x14ac:dyDescent="0.2">
      <c r="A7" s="114"/>
      <c r="B7" s="114"/>
      <c r="C7" s="114"/>
      <c r="D7" s="114"/>
      <c r="E7" s="114"/>
      <c r="F7" s="114"/>
      <c r="G7" s="114"/>
      <c r="H7" s="114"/>
      <c r="I7" s="114"/>
      <c r="J7" s="114"/>
      <c r="K7" s="114"/>
      <c r="L7" s="114"/>
      <c r="M7" s="114"/>
      <c r="N7" s="114"/>
      <c r="O7" s="114"/>
      <c r="P7" s="114"/>
      <c r="Q7" s="114"/>
      <c r="R7" s="114"/>
      <c r="S7" s="114"/>
      <c r="T7" s="114"/>
      <c r="U7" s="114"/>
      <c r="V7" s="114"/>
      <c r="W7" s="114"/>
      <c r="X7" s="114"/>
    </row>
    <row r="8" spans="1:24" x14ac:dyDescent="0.2">
      <c r="A8" s="114"/>
      <c r="B8" s="114"/>
      <c r="C8" s="114"/>
      <c r="D8" s="114"/>
      <c r="E8" s="114"/>
      <c r="F8" s="114"/>
      <c r="G8" s="114"/>
      <c r="H8" s="114"/>
      <c r="I8" s="114"/>
      <c r="J8" s="114"/>
      <c r="K8" s="114"/>
      <c r="L8" s="114"/>
      <c r="M8" s="114"/>
      <c r="N8" s="114"/>
      <c r="O8" s="114"/>
      <c r="P8" s="114"/>
      <c r="Q8" s="114"/>
      <c r="R8" s="114"/>
      <c r="S8" s="114"/>
      <c r="T8" s="114"/>
      <c r="U8" s="114"/>
      <c r="V8" s="114"/>
      <c r="W8" s="114"/>
      <c r="X8" s="114"/>
    </row>
    <row r="9" spans="1:24" x14ac:dyDescent="0.2">
      <c r="A9" s="114"/>
      <c r="B9" s="114"/>
      <c r="C9" s="114"/>
      <c r="D9" s="114"/>
      <c r="E9" s="114"/>
      <c r="F9" s="114"/>
      <c r="G9" s="114"/>
      <c r="H9" s="114"/>
      <c r="I9" s="114"/>
      <c r="J9" s="114"/>
      <c r="K9" s="114"/>
      <c r="L9" s="114"/>
      <c r="M9" s="114"/>
      <c r="N9" s="114"/>
      <c r="O9" s="114"/>
      <c r="P9" s="114"/>
      <c r="Q9" s="114"/>
      <c r="R9" s="114"/>
      <c r="S9" s="114"/>
      <c r="T9" s="114"/>
      <c r="U9" s="114"/>
      <c r="V9" s="114"/>
      <c r="W9" s="114"/>
      <c r="X9" s="114"/>
    </row>
    <row r="10" spans="1:24" x14ac:dyDescent="0.2">
      <c r="A10" s="114"/>
      <c r="B10" s="114"/>
      <c r="C10" s="114"/>
      <c r="D10" s="114"/>
      <c r="E10" s="114"/>
      <c r="F10" s="114"/>
      <c r="G10" s="114"/>
      <c r="H10" s="114"/>
      <c r="I10" s="114"/>
      <c r="J10" s="114"/>
      <c r="K10" s="114"/>
      <c r="L10" s="114"/>
      <c r="M10" s="114"/>
      <c r="N10" s="114"/>
      <c r="O10" s="114"/>
      <c r="P10" s="114"/>
      <c r="Q10" s="114"/>
      <c r="R10" s="114"/>
      <c r="S10" s="114"/>
      <c r="T10" s="114"/>
      <c r="U10" s="114"/>
      <c r="V10" s="114"/>
      <c r="W10" s="114"/>
      <c r="X10" s="114"/>
    </row>
    <row r="11" spans="1:24" x14ac:dyDescent="0.2">
      <c r="A11" s="114"/>
      <c r="B11" s="114"/>
      <c r="C11" s="114"/>
      <c r="D11" s="114"/>
      <c r="E11" s="114"/>
      <c r="F11" s="114"/>
      <c r="G11" s="114"/>
      <c r="H11" s="114"/>
      <c r="I11" s="114"/>
      <c r="J11" s="114"/>
      <c r="K11" s="114"/>
      <c r="L11" s="114"/>
      <c r="M11" s="114"/>
      <c r="N11" s="114"/>
      <c r="O11" s="114"/>
      <c r="P11" s="114"/>
      <c r="Q11" s="114"/>
      <c r="R11" s="114"/>
      <c r="S11" s="114"/>
      <c r="T11" s="114"/>
      <c r="U11" s="114"/>
      <c r="V11" s="114"/>
      <c r="W11" s="114"/>
      <c r="X11" s="114"/>
    </row>
    <row r="12" spans="1:24" x14ac:dyDescent="0.2">
      <c r="A12" s="114"/>
      <c r="B12" s="114"/>
      <c r="C12" s="114"/>
      <c r="D12" s="114"/>
      <c r="E12" s="114"/>
      <c r="F12" s="114"/>
      <c r="G12" s="114"/>
      <c r="H12" s="114"/>
      <c r="I12" s="114"/>
      <c r="J12" s="114"/>
      <c r="K12" s="114"/>
      <c r="L12" s="114"/>
      <c r="M12" s="114"/>
      <c r="N12" s="114"/>
      <c r="O12" s="114"/>
      <c r="P12" s="114"/>
      <c r="Q12" s="114"/>
      <c r="R12" s="114"/>
      <c r="S12" s="114"/>
      <c r="T12" s="114"/>
      <c r="U12" s="114"/>
      <c r="V12" s="114"/>
      <c r="W12" s="114"/>
      <c r="X12" s="114"/>
    </row>
    <row r="13" spans="1:24" x14ac:dyDescent="0.2">
      <c r="A13" s="114"/>
      <c r="B13" s="114"/>
      <c r="C13" s="114"/>
      <c r="D13" s="114"/>
      <c r="E13" s="114"/>
      <c r="F13" s="114"/>
      <c r="G13" s="114"/>
      <c r="H13" s="114"/>
      <c r="I13" s="114"/>
      <c r="J13" s="114"/>
      <c r="K13" s="114"/>
      <c r="L13" s="114"/>
      <c r="M13" s="114"/>
      <c r="N13" s="114"/>
      <c r="O13" s="114"/>
      <c r="P13" s="114"/>
      <c r="Q13" s="114"/>
      <c r="R13" s="114"/>
      <c r="S13" s="114"/>
      <c r="T13" s="114"/>
      <c r="U13" s="114"/>
      <c r="V13" s="114"/>
      <c r="W13" s="114"/>
      <c r="X13" s="114"/>
    </row>
    <row r="14" spans="1:24" x14ac:dyDescent="0.2">
      <c r="A14" s="114"/>
      <c r="B14" s="114"/>
      <c r="C14" s="114"/>
      <c r="D14" s="114"/>
      <c r="E14" s="114"/>
      <c r="F14" s="114"/>
      <c r="G14" s="114"/>
      <c r="H14" s="114"/>
      <c r="I14" s="114"/>
      <c r="J14" s="114"/>
      <c r="K14" s="114"/>
      <c r="L14" s="114"/>
      <c r="M14" s="114"/>
      <c r="N14" s="114"/>
      <c r="O14" s="114"/>
      <c r="P14" s="114"/>
      <c r="Q14" s="114"/>
      <c r="R14" s="114"/>
      <c r="S14" s="114"/>
      <c r="T14" s="114"/>
      <c r="U14" s="114"/>
      <c r="V14" s="114"/>
      <c r="W14" s="114"/>
      <c r="X14" s="114"/>
    </row>
    <row r="15" spans="1:24" x14ac:dyDescent="0.2">
      <c r="A15" s="114"/>
      <c r="B15" s="114"/>
      <c r="C15" s="114"/>
      <c r="D15" s="114"/>
      <c r="E15" s="114"/>
      <c r="F15" s="114"/>
      <c r="G15" s="114"/>
      <c r="H15" s="114"/>
      <c r="I15" s="114"/>
      <c r="J15" s="114"/>
      <c r="K15" s="114"/>
      <c r="L15" s="114"/>
      <c r="M15" s="114"/>
      <c r="N15" s="114"/>
      <c r="O15" s="114"/>
      <c r="P15" s="114"/>
      <c r="Q15" s="114"/>
      <c r="R15" s="114"/>
      <c r="S15" s="114"/>
      <c r="T15" s="114"/>
      <c r="U15" s="114"/>
      <c r="V15" s="114"/>
      <c r="W15" s="114"/>
      <c r="X15" s="114"/>
    </row>
    <row r="16" spans="1:24" ht="17" x14ac:dyDescent="0.3">
      <c r="A16" s="114"/>
      <c r="B16" s="114"/>
      <c r="C16" s="114"/>
      <c r="D16" s="114"/>
      <c r="E16" s="114"/>
      <c r="F16" s="114"/>
      <c r="G16" s="114"/>
      <c r="H16" s="114"/>
      <c r="I16" s="114"/>
      <c r="J16" s="114"/>
      <c r="K16" s="114"/>
      <c r="L16" s="114"/>
      <c r="M16" s="114"/>
      <c r="N16" s="114"/>
      <c r="O16" s="114"/>
      <c r="P16" s="114"/>
      <c r="Q16" s="115"/>
      <c r="R16" s="114"/>
      <c r="S16" s="114"/>
      <c r="T16" s="114"/>
      <c r="U16" s="114"/>
      <c r="V16" s="114"/>
      <c r="W16" s="114"/>
      <c r="X16" s="114"/>
    </row>
    <row r="17" spans="1:24" x14ac:dyDescent="0.2">
      <c r="A17" s="114"/>
      <c r="B17" s="114"/>
      <c r="C17" s="114"/>
      <c r="D17" s="114"/>
      <c r="E17" s="114"/>
      <c r="F17" s="114"/>
      <c r="G17" s="114"/>
      <c r="H17" s="114"/>
      <c r="I17" s="114"/>
      <c r="J17" s="114"/>
      <c r="K17" s="114"/>
      <c r="L17" s="114"/>
      <c r="M17" s="114"/>
      <c r="N17" s="114"/>
      <c r="O17" s="114"/>
      <c r="P17" s="114"/>
      <c r="Q17" s="114"/>
      <c r="R17" s="114"/>
      <c r="S17" s="114"/>
      <c r="T17" s="114"/>
      <c r="U17" s="114"/>
      <c r="V17" s="114"/>
      <c r="W17" s="114"/>
      <c r="X17" s="114"/>
    </row>
    <row r="18" spans="1:24" x14ac:dyDescent="0.2">
      <c r="A18" s="114"/>
      <c r="B18" s="114"/>
      <c r="C18" s="114"/>
      <c r="D18" s="114"/>
      <c r="E18" s="114"/>
      <c r="F18" s="114"/>
      <c r="G18" s="114"/>
      <c r="H18" s="114"/>
      <c r="I18" s="114"/>
      <c r="J18" s="114"/>
      <c r="K18" s="114"/>
      <c r="L18" s="114"/>
      <c r="M18" s="114"/>
      <c r="N18" s="114"/>
      <c r="O18" s="114"/>
      <c r="P18" s="114"/>
      <c r="Q18" s="114"/>
      <c r="R18" s="114"/>
      <c r="S18" s="114"/>
      <c r="T18" s="114"/>
      <c r="U18" s="114"/>
      <c r="V18" s="114"/>
      <c r="W18" s="114"/>
      <c r="X18" s="114"/>
    </row>
    <row r="19" spans="1:24" x14ac:dyDescent="0.2">
      <c r="A19" s="114"/>
      <c r="B19" s="114"/>
      <c r="C19" s="114"/>
      <c r="D19" s="114"/>
      <c r="E19" s="114"/>
      <c r="F19" s="114"/>
      <c r="G19" s="114"/>
      <c r="H19" s="114"/>
      <c r="I19" s="114"/>
      <c r="J19" s="114"/>
      <c r="K19" s="114"/>
      <c r="L19" s="114"/>
      <c r="M19" s="114"/>
      <c r="N19" s="114"/>
      <c r="O19" s="114"/>
      <c r="P19" s="114"/>
      <c r="Q19" s="114"/>
      <c r="R19" s="114"/>
      <c r="S19" s="114"/>
      <c r="T19" s="114"/>
      <c r="U19" s="114"/>
      <c r="V19" s="114"/>
      <c r="W19" s="114"/>
      <c r="X19" s="114"/>
    </row>
    <row r="20" spans="1:24" x14ac:dyDescent="0.2">
      <c r="A20" s="114"/>
      <c r="B20" s="114"/>
      <c r="C20" s="114"/>
      <c r="D20" s="114"/>
      <c r="E20" s="114"/>
      <c r="F20" s="114"/>
      <c r="G20" s="114"/>
      <c r="H20" s="114"/>
      <c r="I20" s="114"/>
      <c r="J20" s="114"/>
      <c r="K20" s="114"/>
      <c r="L20" s="114"/>
      <c r="M20" s="114"/>
      <c r="N20" s="114"/>
      <c r="O20" s="114"/>
      <c r="P20" s="114"/>
      <c r="Q20" s="114"/>
      <c r="R20" s="114"/>
      <c r="S20" s="114"/>
      <c r="T20" s="114"/>
      <c r="U20" s="114"/>
      <c r="V20" s="114"/>
      <c r="W20" s="114"/>
      <c r="X20" s="114"/>
    </row>
    <row r="21" spans="1:24" x14ac:dyDescent="0.2">
      <c r="A21" s="114"/>
      <c r="B21" s="114"/>
      <c r="C21" s="114"/>
      <c r="D21" s="114"/>
      <c r="E21" s="114"/>
      <c r="F21" s="114"/>
      <c r="G21" s="114"/>
      <c r="H21" s="114"/>
      <c r="I21" s="114"/>
      <c r="J21" s="114"/>
      <c r="K21" s="114"/>
      <c r="L21" s="114"/>
      <c r="M21" s="114"/>
      <c r="N21" s="114"/>
      <c r="O21" s="114"/>
      <c r="P21" s="114"/>
      <c r="Q21" s="114"/>
      <c r="R21" s="114"/>
      <c r="S21" s="114"/>
      <c r="T21" s="114"/>
      <c r="U21" s="114"/>
      <c r="V21" s="114"/>
      <c r="W21" s="114"/>
      <c r="X21" s="114"/>
    </row>
    <row r="22" spans="1:24" x14ac:dyDescent="0.2">
      <c r="A22" s="114"/>
      <c r="B22" s="114"/>
      <c r="C22" s="114"/>
      <c r="D22" s="114"/>
      <c r="E22" s="114"/>
      <c r="F22" s="114"/>
      <c r="G22" s="114"/>
      <c r="H22" s="114"/>
      <c r="I22" s="114"/>
      <c r="J22" s="114"/>
      <c r="K22" s="114"/>
      <c r="L22" s="114"/>
      <c r="M22" s="114"/>
      <c r="N22" s="114"/>
      <c r="O22" s="114"/>
      <c r="P22" s="114"/>
      <c r="Q22" s="114"/>
      <c r="R22" s="114"/>
      <c r="S22" s="114"/>
      <c r="T22" s="114"/>
      <c r="U22" s="114"/>
      <c r="V22" s="114"/>
      <c r="W22" s="114"/>
      <c r="X22" s="114"/>
    </row>
    <row r="23" spans="1:24" x14ac:dyDescent="0.2">
      <c r="A23" s="114"/>
      <c r="B23" s="114"/>
      <c r="C23" s="114"/>
      <c r="D23" s="114"/>
      <c r="E23" s="114"/>
      <c r="F23" s="114"/>
      <c r="G23" s="114"/>
      <c r="H23" s="114"/>
      <c r="I23" s="114"/>
      <c r="J23" s="114"/>
      <c r="K23" s="114"/>
      <c r="L23" s="114"/>
      <c r="M23" s="114"/>
      <c r="N23" s="114"/>
      <c r="O23" s="114"/>
      <c r="P23" s="114"/>
      <c r="Q23" s="114"/>
      <c r="R23" s="114"/>
      <c r="S23" s="114"/>
      <c r="T23" s="114"/>
      <c r="U23" s="114"/>
      <c r="V23" s="114"/>
      <c r="W23" s="114"/>
      <c r="X23" s="114"/>
    </row>
    <row r="24" spans="1:24" x14ac:dyDescent="0.2">
      <c r="A24" s="114"/>
      <c r="B24" s="114"/>
      <c r="C24" s="114"/>
      <c r="D24" s="114"/>
      <c r="E24" s="114"/>
      <c r="F24" s="114"/>
      <c r="G24" s="114"/>
      <c r="H24" s="114"/>
      <c r="I24" s="114"/>
      <c r="J24" s="114"/>
      <c r="K24" s="114"/>
      <c r="L24" s="114"/>
      <c r="M24" s="114"/>
      <c r="N24" s="114"/>
      <c r="O24" s="114"/>
      <c r="P24" s="114"/>
      <c r="Q24" s="114"/>
      <c r="R24" s="114"/>
      <c r="S24" s="114"/>
      <c r="T24" s="114"/>
      <c r="U24" s="114"/>
      <c r="V24" s="114"/>
      <c r="W24" s="114"/>
      <c r="X24" s="114"/>
    </row>
    <row r="25" spans="1:24" x14ac:dyDescent="0.2">
      <c r="A25" s="114"/>
      <c r="B25" s="114"/>
      <c r="C25" s="114"/>
      <c r="D25" s="114"/>
      <c r="E25" s="114"/>
      <c r="F25" s="114"/>
      <c r="G25" s="114"/>
      <c r="H25" s="114"/>
      <c r="I25" s="114"/>
      <c r="J25" s="114"/>
      <c r="K25" s="114"/>
      <c r="L25" s="114"/>
      <c r="M25" s="114"/>
      <c r="N25" s="114"/>
      <c r="O25" s="114"/>
      <c r="P25" s="114"/>
      <c r="Q25" s="114"/>
      <c r="R25" s="114"/>
      <c r="S25" s="114"/>
      <c r="T25" s="114"/>
      <c r="U25" s="114"/>
      <c r="V25" s="114"/>
      <c r="W25" s="114"/>
      <c r="X25" s="114"/>
    </row>
    <row r="26" spans="1:24" x14ac:dyDescent="0.2">
      <c r="A26" s="114"/>
      <c r="B26" s="114"/>
      <c r="C26" s="114"/>
      <c r="D26" s="114"/>
      <c r="E26" s="114"/>
      <c r="F26" s="114"/>
      <c r="G26" s="114"/>
      <c r="H26" s="114"/>
      <c r="I26" s="114"/>
      <c r="J26" s="114"/>
      <c r="K26" s="114"/>
      <c r="L26" s="114"/>
      <c r="M26" s="114"/>
      <c r="N26" s="114"/>
      <c r="O26" s="114"/>
      <c r="P26" s="114"/>
      <c r="Q26" s="114"/>
      <c r="R26" s="114"/>
      <c r="S26" s="114"/>
      <c r="T26" s="114"/>
      <c r="U26" s="114"/>
      <c r="V26" s="114"/>
      <c r="W26" s="114"/>
      <c r="X26" s="114"/>
    </row>
    <row r="27" spans="1:24" x14ac:dyDescent="0.2">
      <c r="A27" s="114"/>
      <c r="B27" s="114"/>
      <c r="C27" s="114"/>
      <c r="D27" s="114"/>
      <c r="E27" s="114"/>
      <c r="F27" s="114"/>
      <c r="G27" s="114"/>
      <c r="H27" s="114"/>
      <c r="I27" s="114"/>
      <c r="J27" s="114"/>
      <c r="K27" s="114"/>
      <c r="L27" s="114"/>
      <c r="M27" s="114"/>
      <c r="N27" s="114"/>
      <c r="O27" s="114"/>
      <c r="P27" s="114"/>
      <c r="Q27" s="114"/>
      <c r="R27" s="114"/>
      <c r="S27" s="114"/>
      <c r="T27" s="114"/>
      <c r="U27" s="114"/>
      <c r="V27" s="114"/>
      <c r="W27" s="114"/>
      <c r="X27" s="114"/>
    </row>
  </sheetData>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E58DE-4FED-40E2-A04E-D4AD303C7476}">
  <dimension ref="A1:AA38"/>
  <sheetViews>
    <sheetView showGridLines="0" topLeftCell="A4" zoomScale="85" zoomScaleNormal="85" workbookViewId="0">
      <selection activeCell="N13" sqref="N13"/>
    </sheetView>
  </sheetViews>
  <sheetFormatPr baseColWidth="10" defaultColWidth="8.83203125" defaultRowHeight="15" x14ac:dyDescent="0.2"/>
  <sheetData>
    <row r="1" spans="1:27" x14ac:dyDescent="0.2">
      <c r="A1" s="74"/>
      <c r="B1" s="74"/>
      <c r="C1" s="74"/>
      <c r="D1" s="74"/>
      <c r="E1" s="74"/>
      <c r="F1" s="74"/>
      <c r="G1" s="74"/>
      <c r="H1" s="74"/>
      <c r="I1" s="74"/>
      <c r="J1" s="74"/>
      <c r="K1" s="74"/>
      <c r="L1" s="74"/>
      <c r="M1" s="74"/>
      <c r="N1" s="74"/>
      <c r="O1" s="74"/>
      <c r="P1" s="74"/>
      <c r="Q1" s="74"/>
      <c r="R1" s="74"/>
      <c r="S1" s="74"/>
      <c r="T1" s="74"/>
      <c r="U1" s="74"/>
      <c r="V1" s="74"/>
      <c r="W1" s="74"/>
      <c r="X1" s="74"/>
      <c r="Y1" s="74"/>
      <c r="Z1" s="74"/>
      <c r="AA1" s="74"/>
    </row>
    <row r="2" spans="1:27" x14ac:dyDescent="0.2">
      <c r="A2" s="74"/>
      <c r="B2" s="74"/>
      <c r="C2" s="74"/>
      <c r="D2" s="74"/>
      <c r="E2" s="74"/>
      <c r="F2" s="74"/>
      <c r="G2" s="74"/>
      <c r="H2" s="74"/>
      <c r="I2" s="74"/>
      <c r="J2" s="74"/>
      <c r="K2" s="74"/>
      <c r="L2" s="74"/>
      <c r="M2" s="74"/>
      <c r="N2" s="74"/>
      <c r="O2" s="74"/>
      <c r="P2" s="74"/>
      <c r="Q2" s="74"/>
      <c r="R2" s="74"/>
      <c r="S2" s="74"/>
      <c r="T2" s="74"/>
      <c r="U2" s="74"/>
      <c r="V2" s="74"/>
      <c r="W2" s="74"/>
      <c r="X2" s="74"/>
      <c r="Y2" s="74"/>
      <c r="Z2" s="74"/>
      <c r="AA2" s="74"/>
    </row>
    <row r="3" spans="1:27" x14ac:dyDescent="0.2">
      <c r="A3" s="74"/>
      <c r="B3" s="74"/>
      <c r="C3" s="74"/>
      <c r="D3" s="74"/>
      <c r="E3" s="74"/>
      <c r="F3" s="74"/>
      <c r="G3" s="74"/>
      <c r="H3" s="74"/>
      <c r="I3" s="74"/>
      <c r="J3" s="74"/>
      <c r="K3" s="74"/>
      <c r="L3" s="74"/>
      <c r="M3" s="74"/>
      <c r="N3" s="74"/>
      <c r="O3" s="74"/>
      <c r="P3" s="74"/>
      <c r="Q3" s="74"/>
      <c r="R3" s="74"/>
      <c r="S3" s="74"/>
      <c r="T3" s="74"/>
      <c r="U3" s="74"/>
      <c r="V3" s="74"/>
      <c r="W3" s="74"/>
      <c r="X3" s="74"/>
      <c r="Y3" s="74"/>
      <c r="Z3" s="74"/>
      <c r="AA3" s="74"/>
    </row>
    <row r="4" spans="1:27" x14ac:dyDescent="0.2">
      <c r="A4" s="74"/>
      <c r="B4" s="74"/>
      <c r="C4" s="74"/>
      <c r="D4" s="74"/>
      <c r="E4" s="74"/>
      <c r="F4" s="74"/>
      <c r="G4" s="74"/>
      <c r="H4" s="74"/>
      <c r="I4" s="74"/>
      <c r="J4" s="74"/>
      <c r="K4" s="74"/>
      <c r="L4" s="74"/>
      <c r="M4" s="74"/>
      <c r="N4" s="74"/>
      <c r="O4" s="74"/>
      <c r="P4" s="74"/>
      <c r="Q4" s="74"/>
      <c r="R4" s="74"/>
      <c r="S4" s="74"/>
      <c r="T4" s="74"/>
      <c r="U4" s="74"/>
      <c r="V4" s="74"/>
      <c r="W4" s="74"/>
      <c r="X4" s="74"/>
      <c r="Y4" s="74"/>
      <c r="Z4" s="74"/>
      <c r="AA4" s="74"/>
    </row>
    <row r="5" spans="1:27" ht="52.5" customHeight="1" x14ac:dyDescent="0.2">
      <c r="A5" s="74"/>
      <c r="B5" s="74"/>
      <c r="C5" s="126" t="s">
        <v>143</v>
      </c>
      <c r="D5" s="126"/>
      <c r="E5" s="126"/>
      <c r="F5" s="126"/>
      <c r="G5" s="126"/>
      <c r="H5" s="126"/>
      <c r="I5" s="126"/>
      <c r="J5" s="76"/>
      <c r="K5" s="74"/>
      <c r="L5" s="74"/>
      <c r="M5" s="74"/>
      <c r="N5" s="74"/>
      <c r="O5" s="74"/>
      <c r="P5" s="74"/>
      <c r="Q5" s="74"/>
      <c r="R5" s="74"/>
      <c r="S5" s="74"/>
      <c r="T5" s="74"/>
      <c r="U5" s="74"/>
      <c r="V5" s="74"/>
      <c r="W5" s="74"/>
      <c r="X5" s="74"/>
      <c r="Y5" s="74"/>
      <c r="Z5" s="74"/>
      <c r="AA5" s="74"/>
    </row>
    <row r="6" spans="1:27" x14ac:dyDescent="0.2">
      <c r="A6" s="74"/>
      <c r="B6" s="74"/>
      <c r="C6" s="75"/>
      <c r="D6" s="75"/>
      <c r="E6" s="75"/>
      <c r="F6" s="75"/>
      <c r="G6" s="75"/>
      <c r="H6" s="75"/>
      <c r="I6" s="75"/>
      <c r="J6" s="75"/>
      <c r="K6" s="74"/>
      <c r="L6" s="74"/>
      <c r="M6" s="74"/>
      <c r="N6" s="74"/>
      <c r="O6" s="74"/>
      <c r="P6" s="74"/>
      <c r="Q6" s="74"/>
      <c r="R6" s="74"/>
      <c r="S6" s="74"/>
      <c r="T6" s="74"/>
      <c r="U6" s="74"/>
      <c r="V6" s="74"/>
      <c r="W6" s="74"/>
      <c r="X6" s="74"/>
      <c r="Y6" s="74"/>
      <c r="Z6" s="74"/>
      <c r="AA6" s="74"/>
    </row>
    <row r="7" spans="1:27" x14ac:dyDescent="0.2">
      <c r="A7" s="74"/>
      <c r="B7" s="74"/>
      <c r="C7" s="74"/>
      <c r="D7" s="74"/>
      <c r="E7" s="74"/>
      <c r="F7" s="74"/>
      <c r="G7" s="74"/>
      <c r="H7" s="74"/>
      <c r="I7" s="74"/>
      <c r="J7" s="74"/>
      <c r="K7" s="74"/>
      <c r="L7" s="74"/>
      <c r="M7" s="74"/>
      <c r="N7" s="74"/>
      <c r="O7" s="74"/>
      <c r="P7" s="74"/>
      <c r="Q7" s="74"/>
      <c r="R7" s="74"/>
      <c r="S7" s="74"/>
      <c r="T7" s="74"/>
      <c r="U7" s="74"/>
      <c r="V7" s="74"/>
      <c r="W7" s="74"/>
      <c r="X7" s="74"/>
      <c r="Y7" s="74"/>
      <c r="Z7" s="74"/>
      <c r="AA7" s="74"/>
    </row>
    <row r="8" spans="1:27" x14ac:dyDescent="0.2">
      <c r="A8" s="74"/>
      <c r="B8" s="74"/>
      <c r="C8" s="74"/>
      <c r="D8" s="74"/>
      <c r="E8" s="74"/>
      <c r="F8" s="74"/>
      <c r="G8" s="74"/>
      <c r="H8" s="74"/>
      <c r="I8" s="74"/>
      <c r="J8" s="74"/>
      <c r="K8" s="74"/>
      <c r="L8" s="74"/>
      <c r="M8" s="74"/>
      <c r="N8" s="74"/>
      <c r="O8" s="74"/>
      <c r="P8" s="74"/>
      <c r="Q8" s="74"/>
      <c r="R8" s="74"/>
      <c r="S8" s="74"/>
      <c r="T8" s="74"/>
      <c r="U8" s="74"/>
      <c r="V8" s="74"/>
      <c r="W8" s="74"/>
      <c r="X8" s="74"/>
      <c r="Y8" s="74"/>
      <c r="Z8" s="74"/>
      <c r="AA8" s="74"/>
    </row>
    <row r="9" spans="1:27" x14ac:dyDescent="0.2">
      <c r="A9" s="74"/>
      <c r="B9" s="74"/>
      <c r="C9" s="74"/>
      <c r="D9" s="74"/>
      <c r="E9" s="74"/>
      <c r="F9" s="74"/>
      <c r="G9" s="74"/>
      <c r="H9" s="74"/>
      <c r="I9" s="74"/>
      <c r="J9" s="74"/>
      <c r="K9" s="74"/>
      <c r="L9" s="74"/>
      <c r="M9" s="74"/>
      <c r="N9" s="74"/>
      <c r="O9" s="74"/>
      <c r="P9" s="74"/>
      <c r="Q9" s="74"/>
      <c r="R9" s="74"/>
      <c r="S9" s="74"/>
      <c r="T9" s="74"/>
      <c r="U9" s="74"/>
      <c r="V9" s="74"/>
      <c r="W9" s="74"/>
      <c r="X9" s="74"/>
      <c r="Y9" s="74"/>
      <c r="Z9" s="74"/>
      <c r="AA9" s="74"/>
    </row>
    <row r="10" spans="1:27" x14ac:dyDescent="0.2">
      <c r="A10" s="74"/>
      <c r="B10" s="74"/>
      <c r="C10" s="74"/>
      <c r="D10" s="74"/>
      <c r="E10" s="74"/>
      <c r="F10" s="74"/>
      <c r="G10" s="74"/>
      <c r="H10" s="74"/>
      <c r="I10" s="74"/>
      <c r="J10" s="74"/>
      <c r="K10" s="74"/>
      <c r="L10" s="74"/>
      <c r="M10" s="74"/>
      <c r="N10" s="74"/>
      <c r="O10" s="74"/>
      <c r="P10" s="74"/>
      <c r="Q10" s="74"/>
      <c r="R10" s="74"/>
      <c r="S10" s="74"/>
      <c r="T10" s="74"/>
      <c r="U10" s="74"/>
      <c r="V10" s="74"/>
      <c r="W10" s="74"/>
      <c r="X10" s="74"/>
      <c r="Y10" s="74"/>
      <c r="Z10" s="74"/>
      <c r="AA10" s="74"/>
    </row>
    <row r="11" spans="1:27" x14ac:dyDescent="0.2">
      <c r="A11" s="74"/>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row>
    <row r="12" spans="1:27" x14ac:dyDescent="0.2">
      <c r="A12" s="74"/>
      <c r="B12" s="74"/>
      <c r="C12" s="74"/>
      <c r="D12" s="74"/>
      <c r="E12" s="74"/>
      <c r="F12" s="74"/>
      <c r="G12" s="74"/>
      <c r="H12" s="74"/>
      <c r="I12" s="74"/>
      <c r="J12" s="74"/>
      <c r="K12" s="74"/>
      <c r="L12" s="74"/>
      <c r="M12" s="74"/>
      <c r="N12" s="74"/>
      <c r="O12" s="74"/>
      <c r="P12" s="74"/>
      <c r="Q12" s="74"/>
      <c r="R12" s="74"/>
      <c r="S12" s="74"/>
      <c r="T12" s="74"/>
      <c r="U12" s="74"/>
      <c r="V12" s="74"/>
      <c r="W12" s="74"/>
      <c r="X12" s="74"/>
      <c r="Y12" s="74"/>
      <c r="Z12" s="74"/>
      <c r="AA12" s="74"/>
    </row>
    <row r="13" spans="1:27" x14ac:dyDescent="0.2">
      <c r="A13" s="74"/>
      <c r="B13" s="74"/>
      <c r="C13" s="74"/>
      <c r="D13" s="74"/>
      <c r="E13" s="74"/>
      <c r="F13" s="74"/>
      <c r="G13" s="74"/>
      <c r="H13" s="74"/>
      <c r="I13" s="74"/>
      <c r="J13" s="74"/>
      <c r="K13" s="74"/>
      <c r="L13" s="74"/>
      <c r="M13" s="74"/>
      <c r="N13" s="74"/>
      <c r="O13" s="74"/>
      <c r="P13" s="74"/>
      <c r="Q13" s="74"/>
      <c r="R13" s="74"/>
      <c r="S13" s="74"/>
      <c r="T13" s="74"/>
      <c r="U13" s="74"/>
      <c r="V13" s="74"/>
      <c r="W13" s="74"/>
      <c r="X13" s="74"/>
      <c r="Y13" s="74"/>
      <c r="Z13" s="74"/>
      <c r="AA13" s="74"/>
    </row>
    <row r="14" spans="1:27" x14ac:dyDescent="0.2">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row>
    <row r="15" spans="1:27" x14ac:dyDescent="0.2">
      <c r="A15" s="74"/>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4"/>
    </row>
    <row r="16" spans="1:27" x14ac:dyDescent="0.2">
      <c r="A16" s="74"/>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row>
    <row r="17" spans="1:27" x14ac:dyDescent="0.2">
      <c r="A17" s="74"/>
      <c r="B17" s="74"/>
      <c r="C17" s="74"/>
      <c r="D17" s="74"/>
      <c r="E17" s="74"/>
      <c r="F17" s="74"/>
      <c r="G17" s="74"/>
      <c r="H17" s="74"/>
      <c r="I17" s="74"/>
      <c r="J17" s="74"/>
      <c r="K17" s="74"/>
      <c r="L17" s="74"/>
      <c r="M17" s="74"/>
      <c r="N17" s="74"/>
      <c r="O17" s="74"/>
      <c r="P17" s="74"/>
      <c r="Q17" s="74"/>
      <c r="R17" s="74"/>
      <c r="S17" s="74"/>
      <c r="T17" s="74"/>
      <c r="U17" s="74"/>
      <c r="V17" s="74"/>
      <c r="W17" s="74"/>
      <c r="X17" s="74"/>
      <c r="Y17" s="74"/>
      <c r="Z17" s="74"/>
      <c r="AA17" s="74"/>
    </row>
    <row r="18" spans="1:27" x14ac:dyDescent="0.2">
      <c r="A18" s="74"/>
      <c r="B18" s="74"/>
      <c r="C18" s="74"/>
      <c r="D18" s="74"/>
      <c r="E18" s="74"/>
      <c r="F18" s="74"/>
      <c r="G18" s="74"/>
      <c r="H18" s="74"/>
      <c r="I18" s="74"/>
      <c r="J18" s="74"/>
      <c r="K18" s="74"/>
      <c r="L18" s="74"/>
      <c r="M18" s="74"/>
      <c r="N18" s="74"/>
      <c r="O18" s="74"/>
      <c r="P18" s="74"/>
      <c r="Q18" s="74"/>
      <c r="R18" s="74"/>
      <c r="S18" s="74"/>
      <c r="T18" s="74"/>
      <c r="U18" s="74"/>
      <c r="V18" s="74"/>
      <c r="W18" s="74"/>
      <c r="X18" s="74"/>
      <c r="Y18" s="74"/>
      <c r="Z18" s="74"/>
      <c r="AA18" s="74"/>
    </row>
    <row r="19" spans="1:27" x14ac:dyDescent="0.2">
      <c r="A19" s="74"/>
      <c r="B19" s="74"/>
      <c r="C19" s="74"/>
      <c r="D19" s="74"/>
      <c r="E19" s="74"/>
      <c r="F19" s="74"/>
      <c r="G19" s="74"/>
      <c r="H19" s="74"/>
      <c r="I19" s="74"/>
      <c r="J19" s="74"/>
      <c r="K19" s="74"/>
      <c r="L19" s="74"/>
      <c r="M19" s="74"/>
      <c r="N19" s="74"/>
      <c r="O19" s="74"/>
      <c r="P19" s="74"/>
      <c r="Q19" s="74"/>
      <c r="R19" s="74"/>
      <c r="S19" s="74"/>
      <c r="T19" s="74"/>
      <c r="U19" s="74"/>
      <c r="V19" s="74"/>
      <c r="W19" s="74"/>
      <c r="X19" s="74"/>
      <c r="Y19" s="74"/>
      <c r="Z19" s="74"/>
      <c r="AA19" s="74"/>
    </row>
    <row r="20" spans="1:27" x14ac:dyDescent="0.2">
      <c r="A20" s="74"/>
      <c r="B20" s="74"/>
      <c r="C20" s="74"/>
      <c r="D20" s="74"/>
      <c r="E20" s="74"/>
      <c r="F20" s="74"/>
      <c r="G20" s="74"/>
      <c r="H20" s="74"/>
      <c r="I20" s="74"/>
      <c r="J20" s="74"/>
      <c r="K20" s="74"/>
      <c r="L20" s="74"/>
      <c r="M20" s="74"/>
      <c r="N20" s="74"/>
      <c r="O20" s="74"/>
      <c r="P20" s="74"/>
      <c r="Q20" s="74"/>
      <c r="R20" s="74"/>
      <c r="S20" s="74"/>
      <c r="T20" s="74"/>
      <c r="U20" s="74"/>
      <c r="V20" s="74"/>
      <c r="W20" s="74"/>
      <c r="X20" s="74"/>
      <c r="Y20" s="74"/>
      <c r="Z20" s="74"/>
      <c r="AA20" s="74"/>
    </row>
    <row r="21" spans="1:27" x14ac:dyDescent="0.2">
      <c r="A21" s="7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4"/>
    </row>
    <row r="22" spans="1:27" x14ac:dyDescent="0.2">
      <c r="A22" s="74"/>
      <c r="B22" s="74"/>
      <c r="C22" s="74"/>
      <c r="D22" s="74"/>
      <c r="E22" s="74"/>
      <c r="F22" s="74"/>
      <c r="G22" s="74"/>
      <c r="H22" s="74"/>
      <c r="I22" s="74"/>
      <c r="J22" s="74"/>
      <c r="K22" s="74"/>
      <c r="L22" s="74"/>
      <c r="M22" s="74"/>
      <c r="N22" s="74"/>
      <c r="O22" s="74"/>
      <c r="P22" s="74"/>
      <c r="Q22" s="74"/>
      <c r="R22" s="74"/>
      <c r="S22" s="74"/>
      <c r="T22" s="74"/>
      <c r="U22" s="74"/>
      <c r="V22" s="74"/>
      <c r="W22" s="74"/>
      <c r="X22" s="74"/>
      <c r="Y22" s="74"/>
      <c r="Z22" s="74"/>
      <c r="AA22" s="74"/>
    </row>
    <row r="23" spans="1:27" x14ac:dyDescent="0.2">
      <c r="A23" s="74"/>
      <c r="B23" s="74"/>
      <c r="C23" s="74"/>
      <c r="D23" s="74"/>
      <c r="E23" s="74"/>
      <c r="F23" s="74"/>
      <c r="G23" s="74"/>
      <c r="H23" s="74"/>
      <c r="I23" s="74"/>
      <c r="J23" s="74"/>
      <c r="K23" s="74"/>
      <c r="L23" s="74"/>
      <c r="M23" s="74"/>
      <c r="N23" s="74"/>
      <c r="O23" s="74"/>
      <c r="P23" s="74"/>
      <c r="Q23" s="74"/>
      <c r="R23" s="74"/>
      <c r="S23" s="74"/>
      <c r="T23" s="74"/>
      <c r="U23" s="74"/>
      <c r="V23" s="74"/>
      <c r="W23" s="74"/>
      <c r="X23" s="74"/>
      <c r="Y23" s="74"/>
      <c r="Z23" s="74"/>
      <c r="AA23" s="74"/>
    </row>
    <row r="24" spans="1:27" x14ac:dyDescent="0.2">
      <c r="A24" s="74"/>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row>
    <row r="25" spans="1:27" x14ac:dyDescent="0.2">
      <c r="A25" s="74"/>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row>
    <row r="26" spans="1:27" x14ac:dyDescent="0.2">
      <c r="A26" s="74"/>
      <c r="B26" s="74"/>
      <c r="C26" s="74"/>
      <c r="D26" s="74"/>
      <c r="E26" s="74"/>
      <c r="F26" s="74"/>
      <c r="G26" s="74"/>
      <c r="H26" s="74"/>
      <c r="I26" s="74"/>
      <c r="J26" s="74"/>
      <c r="K26" s="74"/>
      <c r="L26" s="74"/>
      <c r="M26" s="74"/>
      <c r="N26" s="74"/>
      <c r="O26" s="74"/>
      <c r="P26" s="74"/>
      <c r="Q26" s="74"/>
      <c r="R26" s="74"/>
      <c r="S26" s="74"/>
      <c r="T26" s="74"/>
      <c r="U26" s="74"/>
      <c r="V26" s="74"/>
      <c r="W26" s="74"/>
      <c r="X26" s="74"/>
      <c r="Y26" s="74"/>
      <c r="Z26" s="74"/>
      <c r="AA26" s="74"/>
    </row>
    <row r="27" spans="1:27" x14ac:dyDescent="0.2">
      <c r="A27" s="74"/>
      <c r="B27" s="74"/>
      <c r="C27" s="74"/>
      <c r="D27" s="74"/>
      <c r="E27" s="74"/>
      <c r="F27" s="74"/>
      <c r="G27" s="74"/>
      <c r="H27" s="74"/>
      <c r="I27" s="74"/>
      <c r="J27" s="74"/>
      <c r="K27" s="74"/>
      <c r="L27" s="74"/>
      <c r="M27" s="74"/>
      <c r="N27" s="74"/>
      <c r="O27" s="74"/>
      <c r="P27" s="74"/>
      <c r="Q27" s="74"/>
      <c r="R27" s="74"/>
      <c r="S27" s="74"/>
      <c r="T27" s="74"/>
      <c r="U27" s="74"/>
      <c r="V27" s="74"/>
      <c r="W27" s="74"/>
      <c r="X27" s="74"/>
      <c r="Y27" s="74"/>
      <c r="Z27" s="74"/>
      <c r="AA27" s="74"/>
    </row>
    <row r="28" spans="1:27" x14ac:dyDescent="0.2">
      <c r="A28" s="74"/>
      <c r="B28" s="74"/>
      <c r="C28" s="74"/>
      <c r="D28" s="74"/>
      <c r="E28" s="74"/>
      <c r="F28" s="74"/>
      <c r="G28" s="74"/>
      <c r="H28" s="74"/>
      <c r="I28" s="74"/>
      <c r="J28" s="74"/>
      <c r="K28" s="74"/>
      <c r="L28" s="74"/>
      <c r="M28" s="74"/>
      <c r="N28" s="74"/>
      <c r="O28" s="74"/>
      <c r="P28" s="74"/>
      <c r="Q28" s="74"/>
      <c r="R28" s="74"/>
      <c r="S28" s="74"/>
      <c r="T28" s="74"/>
      <c r="U28" s="74"/>
      <c r="V28" s="74"/>
      <c r="W28" s="74"/>
      <c r="X28" s="74"/>
      <c r="Y28" s="74"/>
      <c r="Z28" s="74"/>
      <c r="AA28" s="74"/>
    </row>
    <row r="29" spans="1:27" x14ac:dyDescent="0.2">
      <c r="A29" s="74"/>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row>
    <row r="30" spans="1:27" x14ac:dyDescent="0.2">
      <c r="A30" s="74"/>
      <c r="B30" s="74"/>
      <c r="C30" s="74"/>
      <c r="D30" s="74"/>
      <c r="E30" s="74"/>
      <c r="F30" s="74"/>
      <c r="G30" s="74"/>
      <c r="H30" s="74"/>
      <c r="I30" s="74"/>
      <c r="J30" s="74"/>
      <c r="K30" s="74"/>
      <c r="L30" s="74"/>
      <c r="M30" s="74"/>
      <c r="N30" s="74"/>
      <c r="O30" s="74"/>
      <c r="P30" s="74"/>
      <c r="Q30" s="74"/>
      <c r="R30" s="74"/>
      <c r="S30" s="74"/>
      <c r="T30" s="74"/>
      <c r="U30" s="74"/>
      <c r="V30" s="74"/>
      <c r="W30" s="74"/>
      <c r="X30" s="74"/>
      <c r="Y30" s="74"/>
      <c r="Z30" s="74"/>
      <c r="AA30" s="74"/>
    </row>
    <row r="31" spans="1:27" x14ac:dyDescent="0.2">
      <c r="A31" s="74"/>
      <c r="B31" s="74"/>
      <c r="C31" s="74"/>
      <c r="D31" s="74"/>
      <c r="E31" s="74"/>
      <c r="F31" s="74"/>
      <c r="G31" s="74"/>
      <c r="H31" s="74"/>
      <c r="I31" s="74"/>
      <c r="J31" s="74"/>
      <c r="K31" s="74"/>
      <c r="L31" s="74"/>
      <c r="M31" s="74"/>
      <c r="N31" s="74"/>
      <c r="O31" s="74"/>
      <c r="P31" s="74"/>
      <c r="Q31" s="74"/>
      <c r="R31" s="74"/>
      <c r="S31" s="74"/>
      <c r="T31" s="74"/>
      <c r="U31" s="74"/>
      <c r="V31" s="74"/>
      <c r="W31" s="74"/>
      <c r="X31" s="74"/>
      <c r="Y31" s="74"/>
      <c r="Z31" s="74"/>
      <c r="AA31" s="74"/>
    </row>
    <row r="32" spans="1:27" x14ac:dyDescent="0.2">
      <c r="A32" s="74"/>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row>
    <row r="33" spans="1:27" x14ac:dyDescent="0.2">
      <c r="A33" s="74"/>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row>
    <row r="34" spans="1:27" x14ac:dyDescent="0.2">
      <c r="A34" s="74"/>
      <c r="B34" s="74"/>
      <c r="C34" s="74"/>
      <c r="D34" s="74"/>
      <c r="E34" s="74"/>
      <c r="F34" s="74"/>
      <c r="G34" s="74"/>
      <c r="H34" s="74"/>
      <c r="I34" s="74"/>
      <c r="J34" s="74"/>
      <c r="K34" s="74"/>
      <c r="L34" s="74"/>
      <c r="M34" s="74"/>
      <c r="N34" s="74"/>
      <c r="O34" s="74"/>
      <c r="P34" s="74"/>
      <c r="Q34" s="74"/>
      <c r="R34" s="74"/>
      <c r="S34" s="74"/>
      <c r="T34" s="74"/>
      <c r="U34" s="74"/>
      <c r="V34" s="74"/>
      <c r="W34" s="74"/>
      <c r="X34" s="74"/>
      <c r="Y34" s="74"/>
      <c r="Z34" s="74"/>
      <c r="AA34" s="74"/>
    </row>
    <row r="35" spans="1:27" x14ac:dyDescent="0.2">
      <c r="A35" s="74"/>
      <c r="B35" s="74"/>
      <c r="C35" s="74"/>
      <c r="D35" s="74"/>
      <c r="E35" s="74"/>
      <c r="F35" s="74"/>
      <c r="G35" s="74"/>
      <c r="H35" s="74"/>
      <c r="I35" s="74"/>
      <c r="J35" s="74"/>
      <c r="K35" s="74"/>
      <c r="L35" s="74"/>
      <c r="M35" s="74"/>
      <c r="N35" s="74"/>
      <c r="O35" s="74"/>
      <c r="P35" s="74"/>
      <c r="Q35" s="74"/>
      <c r="R35" s="74"/>
      <c r="S35" s="74"/>
      <c r="T35" s="74"/>
      <c r="U35" s="74"/>
      <c r="V35" s="74"/>
      <c r="W35" s="74"/>
      <c r="X35" s="74"/>
      <c r="Y35" s="74"/>
      <c r="Z35" s="74"/>
      <c r="AA35" s="74"/>
    </row>
    <row r="36" spans="1:27" x14ac:dyDescent="0.2">
      <c r="A36" s="74"/>
      <c r="B36" s="74"/>
      <c r="C36" s="74"/>
      <c r="D36" s="74"/>
      <c r="E36" s="74"/>
      <c r="F36" s="74"/>
      <c r="G36" s="74"/>
      <c r="H36" s="74"/>
      <c r="I36" s="74"/>
      <c r="J36" s="74"/>
      <c r="K36" s="74"/>
      <c r="L36" s="74"/>
      <c r="M36" s="74"/>
      <c r="N36" s="74"/>
      <c r="O36" s="74"/>
      <c r="P36" s="74"/>
      <c r="Q36" s="74"/>
      <c r="R36" s="74"/>
      <c r="S36" s="74"/>
      <c r="T36" s="74"/>
      <c r="U36" s="74"/>
      <c r="V36" s="74"/>
      <c r="W36" s="74"/>
      <c r="X36" s="74"/>
      <c r="Y36" s="74"/>
      <c r="Z36" s="74"/>
      <c r="AA36" s="74"/>
    </row>
    <row r="37" spans="1:27" x14ac:dyDescent="0.2">
      <c r="A37" s="74"/>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row>
    <row r="38" spans="1:27" x14ac:dyDescent="0.2">
      <c r="A38" s="74"/>
      <c r="B38" s="74"/>
      <c r="C38" s="74"/>
      <c r="D38" s="74"/>
      <c r="E38" s="74"/>
      <c r="F38" s="74"/>
      <c r="G38" s="74"/>
      <c r="H38" s="74"/>
      <c r="I38" s="74"/>
      <c r="J38" s="74"/>
      <c r="K38" s="74"/>
      <c r="L38" s="74"/>
      <c r="M38" s="74"/>
      <c r="N38" s="74"/>
      <c r="O38" s="74"/>
      <c r="P38" s="74"/>
      <c r="Q38" s="74"/>
      <c r="R38" s="74"/>
      <c r="S38" s="74"/>
      <c r="T38" s="74"/>
      <c r="U38" s="74"/>
      <c r="V38" s="74"/>
      <c r="W38" s="74"/>
      <c r="X38" s="74"/>
      <c r="Y38" s="74"/>
      <c r="Z38" s="74"/>
      <c r="AA38" s="74"/>
    </row>
  </sheetData>
  <mergeCells count="1">
    <mergeCell ref="C5:I5"/>
  </mergeCells>
  <pageMargins left="0.7" right="0.7" top="0.75" bottom="0.75" header="0.3" footer="0.3"/>
  <pageSetup orientation="portrait" horizontalDpi="90" verticalDpi="90" r:id="rId1"/>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A839A-7C00-453F-921F-658162707F6F}">
  <dimension ref="B3:B12"/>
  <sheetViews>
    <sheetView showGridLines="0" workbookViewId="0">
      <selection activeCell="G23" sqref="G23"/>
    </sheetView>
  </sheetViews>
  <sheetFormatPr baseColWidth="10" defaultColWidth="8.83203125" defaultRowHeight="15" x14ac:dyDescent="0.2"/>
  <cols>
    <col min="2" max="2" width="23.83203125" customWidth="1"/>
  </cols>
  <sheetData>
    <row r="3" spans="2:2" x14ac:dyDescent="0.2">
      <c r="B3" s="2" t="s">
        <v>3</v>
      </c>
    </row>
    <row r="5" spans="2:2" x14ac:dyDescent="0.2">
      <c r="B5" t="s">
        <v>4</v>
      </c>
    </row>
    <row r="6" spans="2:2" x14ac:dyDescent="0.2">
      <c r="B6" t="s">
        <v>5</v>
      </c>
    </row>
    <row r="7" spans="2:2" x14ac:dyDescent="0.2">
      <c r="B7" t="s">
        <v>6</v>
      </c>
    </row>
    <row r="8" spans="2:2" x14ac:dyDescent="0.2">
      <c r="B8" t="s">
        <v>7</v>
      </c>
    </row>
    <row r="9" spans="2:2" x14ac:dyDescent="0.2">
      <c r="B9" t="s">
        <v>8</v>
      </c>
    </row>
    <row r="10" spans="2:2" x14ac:dyDescent="0.2">
      <c r="B10" t="s">
        <v>9</v>
      </c>
    </row>
    <row r="11" spans="2:2" x14ac:dyDescent="0.2">
      <c r="B11" t="s">
        <v>10</v>
      </c>
    </row>
    <row r="12" spans="2:2" x14ac:dyDescent="0.2">
      <c r="B12" t="s">
        <v>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DFE88-E0B4-45BC-ADBC-FFB1196E1403}">
  <dimension ref="C2:X24"/>
  <sheetViews>
    <sheetView showGridLines="0" workbookViewId="0">
      <selection activeCell="D16" sqref="D16"/>
    </sheetView>
  </sheetViews>
  <sheetFormatPr baseColWidth="10" defaultColWidth="9.1640625" defaultRowHeight="14" x14ac:dyDescent="0.2"/>
  <cols>
    <col min="1" max="1" width="6.6640625" style="1" customWidth="1"/>
    <col min="2" max="2" width="5.33203125" style="1" customWidth="1"/>
    <col min="3" max="3" width="17.33203125" style="27" customWidth="1"/>
    <col min="4" max="24" width="16.5" style="30" customWidth="1"/>
    <col min="25" max="16384" width="9.1640625" style="1"/>
  </cols>
  <sheetData>
    <row r="2" spans="3:24" ht="31.5" customHeight="1" x14ac:dyDescent="0.25">
      <c r="C2" s="34" t="s">
        <v>94</v>
      </c>
      <c r="D2" s="29"/>
      <c r="E2" s="29"/>
    </row>
    <row r="4" spans="3:24" x14ac:dyDescent="0.2">
      <c r="C4" s="28"/>
      <c r="D4" s="31"/>
      <c r="E4" s="31"/>
      <c r="F4" s="31"/>
      <c r="G4" s="31"/>
      <c r="H4" s="31"/>
      <c r="I4" s="31"/>
      <c r="J4" s="31"/>
      <c r="K4" s="31"/>
      <c r="L4" s="31"/>
      <c r="M4" s="31"/>
      <c r="N4" s="31"/>
      <c r="O4" s="31"/>
      <c r="P4" s="31"/>
      <c r="Q4" s="31"/>
      <c r="R4" s="31"/>
    </row>
    <row r="5" spans="3:24" x14ac:dyDescent="0.2">
      <c r="C5" s="35" t="s">
        <v>1</v>
      </c>
      <c r="D5" s="37" t="s">
        <v>13</v>
      </c>
      <c r="E5" s="37" t="s">
        <v>14</v>
      </c>
      <c r="F5" s="37" t="s">
        <v>18</v>
      </c>
      <c r="G5" s="37" t="s">
        <v>19</v>
      </c>
      <c r="H5" s="37" t="s">
        <v>49</v>
      </c>
      <c r="I5" s="37" t="s">
        <v>78</v>
      </c>
      <c r="J5" s="37" t="s">
        <v>75</v>
      </c>
      <c r="K5" s="37" t="s">
        <v>88</v>
      </c>
      <c r="L5" s="37" t="s">
        <v>63</v>
      </c>
      <c r="M5" s="37" t="s">
        <v>69</v>
      </c>
      <c r="N5" s="37" t="s">
        <v>22</v>
      </c>
      <c r="O5" s="37" t="s">
        <v>50</v>
      </c>
      <c r="P5" s="37" t="s">
        <v>20</v>
      </c>
      <c r="Q5" s="37" t="s">
        <v>15</v>
      </c>
      <c r="R5" s="37" t="s">
        <v>21</v>
      </c>
      <c r="S5" s="37" t="s">
        <v>51</v>
      </c>
      <c r="T5" s="37" t="s">
        <v>61</v>
      </c>
      <c r="U5" s="37" t="s">
        <v>76</v>
      </c>
      <c r="V5" s="37" t="s">
        <v>85</v>
      </c>
      <c r="W5" s="37" t="s">
        <v>89</v>
      </c>
      <c r="X5" s="37" t="s">
        <v>17</v>
      </c>
    </row>
    <row r="6" spans="3:24" x14ac:dyDescent="0.2">
      <c r="C6" s="35" t="s">
        <v>97</v>
      </c>
      <c r="D6" s="32" t="s">
        <v>4</v>
      </c>
      <c r="E6" s="32" t="s">
        <v>4</v>
      </c>
      <c r="F6" s="32" t="s">
        <v>5</v>
      </c>
      <c r="G6" s="32" t="s">
        <v>5</v>
      </c>
      <c r="H6" s="32" t="s">
        <v>6</v>
      </c>
      <c r="I6" s="32" t="s">
        <v>7</v>
      </c>
      <c r="J6" s="32" t="s">
        <v>9</v>
      </c>
      <c r="K6" s="32" t="s">
        <v>10</v>
      </c>
      <c r="L6" s="32" t="s">
        <v>7</v>
      </c>
      <c r="M6" s="32" t="s">
        <v>8</v>
      </c>
      <c r="N6" s="32" t="s">
        <v>5</v>
      </c>
      <c r="O6" s="32" t="s">
        <v>6</v>
      </c>
      <c r="P6" s="32" t="s">
        <v>5</v>
      </c>
      <c r="Q6" s="32" t="s">
        <v>4</v>
      </c>
      <c r="R6" s="32" t="s">
        <v>5</v>
      </c>
      <c r="S6" s="32" t="s">
        <v>6</v>
      </c>
      <c r="T6" s="32" t="s">
        <v>7</v>
      </c>
      <c r="U6" s="32" t="s">
        <v>9</v>
      </c>
      <c r="V6" s="32" t="s">
        <v>11</v>
      </c>
      <c r="W6" s="32" t="s">
        <v>10</v>
      </c>
      <c r="X6" s="32" t="s">
        <v>4</v>
      </c>
    </row>
    <row r="7" spans="3:24" x14ac:dyDescent="0.2">
      <c r="C7" s="35" t="s">
        <v>99</v>
      </c>
      <c r="D7" s="32" t="str">
        <f>LEFT(D6,1)&amp;0&amp;COUNTIF(D$6:$E6,D6)</f>
        <v>F02</v>
      </c>
      <c r="E7" s="32" t="str">
        <f>LEFT(E6,1)&amp;0&amp;COUNTIF($E$6:E6,E6)</f>
        <v>F01</v>
      </c>
      <c r="F7" s="32" t="str">
        <f>LEFT(F6,1)&amp;0&amp;COUNTIF($E$6:F6,F6)</f>
        <v>E01</v>
      </c>
      <c r="G7" s="32" t="str">
        <f>LEFT(G6,1)&amp;0&amp;COUNTIF($E$6:G6,G6)</f>
        <v>E02</v>
      </c>
      <c r="H7" s="32" t="str">
        <f>LEFT(H6,1)&amp;0&amp;COUNTIF($E$6:H6,H6)</f>
        <v>O01</v>
      </c>
      <c r="I7" s="32" t="str">
        <f>LEFT(I6,1)&amp;0&amp;COUNTIF($E$6:I6,I6)</f>
        <v>M01</v>
      </c>
      <c r="J7" s="32" t="str">
        <f>LEFT(J6,1)&amp;0&amp;COUNTIF($E$6:J6,J6)</f>
        <v>P01</v>
      </c>
      <c r="K7" s="32" t="str">
        <f>LEFT(K6,1)&amp;0&amp;COUNTIF($E$6:K6,K6)</f>
        <v>O01</v>
      </c>
      <c r="L7" s="32" t="str">
        <f>LEFT(L6,1)&amp;0&amp;COUNTIF($E$6:L6,L6)</f>
        <v>M02</v>
      </c>
      <c r="M7" s="32" t="str">
        <f>LEFT(M6,1)&amp;0&amp;COUNTIF($E$6:M6,M6)</f>
        <v>P01</v>
      </c>
      <c r="N7" s="32" t="str">
        <f>LEFT(N6,1)&amp;0&amp;COUNTIF($E$6:N6,N6)</f>
        <v>E03</v>
      </c>
      <c r="O7" s="32" t="str">
        <f>LEFT(O6,1)&amp;0&amp;COUNTIF($E$6:O6,O6)</f>
        <v>O02</v>
      </c>
      <c r="P7" s="32" t="str">
        <f>LEFT(P6,1)&amp;0&amp;COUNTIF($E$6:P6,P6)</f>
        <v>E04</v>
      </c>
      <c r="Q7" s="32" t="str">
        <f>LEFT(Q6,1)&amp;0&amp;COUNTIF($E$6:Q6,Q6)</f>
        <v>F02</v>
      </c>
      <c r="R7" s="32" t="str">
        <f>LEFT(R6,1)&amp;0&amp;COUNTIF($E$6:R6,R6)</f>
        <v>E05</v>
      </c>
      <c r="S7" s="32" t="str">
        <f>LEFT(S6,1)&amp;0&amp;COUNTIF($E$6:S6,S6)</f>
        <v>O03</v>
      </c>
      <c r="T7" s="32" t="str">
        <f>LEFT(T6,1)&amp;0&amp;COUNTIF($E$6:T6,T6)</f>
        <v>M03</v>
      </c>
      <c r="U7" s="32" t="str">
        <f>LEFT(U6,1)&amp;0&amp;COUNTIF($E$6:U6,U6)</f>
        <v>P02</v>
      </c>
      <c r="V7" s="32" t="str">
        <f>LEFT(V6,1)&amp;0&amp;COUNTIF($E$6:V6,V6)</f>
        <v>I01</v>
      </c>
      <c r="W7" s="32" t="str">
        <f>LEFT(W6,1)&amp;0&amp;COUNTIF($E$6:W6,W6)</f>
        <v>O02</v>
      </c>
      <c r="X7" s="32" t="str">
        <f>LEFT(X6,1)&amp;0&amp;COUNTIF($E$6:X6,X6)</f>
        <v>F03</v>
      </c>
    </row>
    <row r="8" spans="3:24" ht="15" x14ac:dyDescent="0.2">
      <c r="C8" s="36" t="s">
        <v>16</v>
      </c>
      <c r="D8" s="32">
        <v>159</v>
      </c>
      <c r="E8" s="32">
        <v>152</v>
      </c>
      <c r="F8" s="32">
        <v>116</v>
      </c>
      <c r="G8" s="32">
        <v>47</v>
      </c>
      <c r="H8" s="32">
        <v>109</v>
      </c>
      <c r="I8" s="32">
        <v>61</v>
      </c>
      <c r="J8" s="32">
        <v>95</v>
      </c>
      <c r="K8" s="32">
        <v>73</v>
      </c>
      <c r="L8" s="32">
        <v>81</v>
      </c>
      <c r="M8" s="32">
        <v>35</v>
      </c>
      <c r="N8" s="32">
        <v>189</v>
      </c>
      <c r="O8" s="32">
        <v>57</v>
      </c>
      <c r="P8" s="32">
        <v>73</v>
      </c>
      <c r="Q8" s="32">
        <v>99</v>
      </c>
      <c r="R8" s="32">
        <v>67</v>
      </c>
      <c r="S8" s="32">
        <v>71</v>
      </c>
      <c r="T8" s="32">
        <v>65</v>
      </c>
      <c r="U8" s="32">
        <v>145</v>
      </c>
      <c r="V8" s="32">
        <v>347</v>
      </c>
      <c r="W8" s="32">
        <v>36</v>
      </c>
      <c r="X8" s="32">
        <v>474</v>
      </c>
    </row>
    <row r="9" spans="3:24" x14ac:dyDescent="0.2">
      <c r="C9" s="35" t="s">
        <v>2</v>
      </c>
      <c r="D9" s="33">
        <v>47700000</v>
      </c>
      <c r="E9" s="33">
        <v>45505000</v>
      </c>
      <c r="F9" s="33">
        <v>34618000</v>
      </c>
      <c r="G9" s="33">
        <v>14040000</v>
      </c>
      <c r="H9" s="33">
        <v>32700000</v>
      </c>
      <c r="I9" s="33">
        <v>18050000</v>
      </c>
      <c r="J9" s="33">
        <v>28380000</v>
      </c>
      <c r="K9" s="33">
        <v>21710000</v>
      </c>
      <c r="L9" s="33">
        <v>24140000</v>
      </c>
      <c r="M9" s="33">
        <v>10370000</v>
      </c>
      <c r="N9" s="33">
        <v>56600000</v>
      </c>
      <c r="O9" s="33">
        <v>16867000</v>
      </c>
      <c r="P9" s="33">
        <v>21762000</v>
      </c>
      <c r="Q9" s="33">
        <v>29415000</v>
      </c>
      <c r="R9" s="33">
        <v>20045000</v>
      </c>
      <c r="S9" s="33">
        <v>21197500</v>
      </c>
      <c r="T9" s="33">
        <v>19205000</v>
      </c>
      <c r="U9" s="33">
        <v>43355000</v>
      </c>
      <c r="V9" s="33">
        <v>103910000</v>
      </c>
      <c r="W9" s="33">
        <v>10560500</v>
      </c>
      <c r="X9" s="33">
        <v>142200000</v>
      </c>
    </row>
    <row r="10" spans="3:24" x14ac:dyDescent="0.2">
      <c r="C10" s="46"/>
      <c r="D10" s="45"/>
      <c r="E10" s="45"/>
      <c r="F10" s="45"/>
      <c r="G10" s="45"/>
      <c r="H10" s="45"/>
      <c r="I10" s="45"/>
      <c r="J10" s="45"/>
      <c r="K10" s="45"/>
      <c r="L10" s="45"/>
      <c r="M10" s="45"/>
      <c r="N10" s="45"/>
      <c r="O10" s="45"/>
      <c r="P10" s="45"/>
      <c r="Q10" s="45"/>
      <c r="R10" s="45"/>
      <c r="S10" s="45"/>
      <c r="T10" s="45"/>
      <c r="U10" s="45"/>
      <c r="V10" s="45"/>
      <c r="W10" s="45"/>
      <c r="X10" s="45"/>
    </row>
    <row r="11" spans="3:24" x14ac:dyDescent="0.2">
      <c r="C11" s="46"/>
      <c r="D11" s="45"/>
      <c r="E11" s="45"/>
      <c r="F11" s="45"/>
      <c r="G11" s="45"/>
      <c r="H11" s="45"/>
      <c r="I11" s="45"/>
      <c r="J11" s="45"/>
      <c r="K11" s="45"/>
      <c r="L11" s="45"/>
      <c r="M11" s="45"/>
      <c r="N11" s="45"/>
      <c r="O11" s="45"/>
      <c r="P11" s="45"/>
      <c r="Q11" s="45"/>
      <c r="R11" s="45"/>
      <c r="S11" s="45"/>
      <c r="T11" s="45"/>
      <c r="U11" s="45"/>
      <c r="V11" s="45"/>
      <c r="W11" s="45"/>
      <c r="X11" s="45"/>
    </row>
    <row r="12" spans="3:24" x14ac:dyDescent="0.2">
      <c r="C12" s="119" t="s">
        <v>144</v>
      </c>
      <c r="D12" s="119"/>
    </row>
    <row r="13" spans="3:24" x14ac:dyDescent="0.2">
      <c r="C13" s="77" t="s">
        <v>1</v>
      </c>
      <c r="D13" s="23" t="s">
        <v>88</v>
      </c>
    </row>
    <row r="14" spans="3:24" x14ac:dyDescent="0.2">
      <c r="C14" s="77" t="s">
        <v>97</v>
      </c>
      <c r="D14" s="78" t="str">
        <f>HLOOKUP(D13,D5:X6,2,FALSE)</f>
        <v>Otomotif</v>
      </c>
    </row>
    <row r="15" spans="3:24" x14ac:dyDescent="0.2">
      <c r="C15" s="77" t="s">
        <v>99</v>
      </c>
      <c r="D15" s="78" t="str">
        <f>HLOOKUP(D13, 5:9, 3, 0)</f>
        <v>O01</v>
      </c>
    </row>
    <row r="16" spans="3:24" ht="15" x14ac:dyDescent="0.2">
      <c r="C16" s="79" t="s">
        <v>16</v>
      </c>
      <c r="D16" s="78"/>
    </row>
    <row r="17" spans="3:4" x14ac:dyDescent="0.2">
      <c r="C17" s="77" t="s">
        <v>2</v>
      </c>
      <c r="D17" s="78">
        <f>HLOOKUP(D13, 5:9, 5, 0)</f>
        <v>21710000</v>
      </c>
    </row>
    <row r="20" spans="3:4" x14ac:dyDescent="0.2">
      <c r="C20" s="8"/>
    </row>
    <row r="21" spans="3:4" x14ac:dyDescent="0.2">
      <c r="C21" s="8"/>
    </row>
    <row r="22" spans="3:4" x14ac:dyDescent="0.2">
      <c r="C22" s="98"/>
    </row>
    <row r="23" spans="3:4" x14ac:dyDescent="0.2">
      <c r="C23" s="8"/>
    </row>
    <row r="24" spans="3:4" x14ac:dyDescent="0.2">
      <c r="C24" s="19"/>
    </row>
  </sheetData>
  <mergeCells count="1">
    <mergeCell ref="C12:D12"/>
  </mergeCells>
  <dataValidations count="1">
    <dataValidation type="list" allowBlank="1" showInputMessage="1" showErrorMessage="1" sqref="D13" xr:uid="{8C788540-7246-4DA5-A2A0-1BB4F7C14AC8}">
      <formula1>$C$7:$C$86</formula1>
    </dataValidation>
  </dataValidation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25F4B7E9-C38D-4BB1-8AB9-57E52A2407CB}">
          <x14:formula1>
            <xm:f>Configuration!$B$5:$B$22</xm:f>
          </x14:formula1>
          <xm:sqref>D6:X6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47F5D-0EFA-445C-B2A9-03B57A2EC996}">
  <dimension ref="B2:J11"/>
  <sheetViews>
    <sheetView showGridLines="0" workbookViewId="0">
      <selection activeCell="J8" sqref="J8"/>
    </sheetView>
  </sheetViews>
  <sheetFormatPr baseColWidth="10" defaultColWidth="8.83203125" defaultRowHeight="15" x14ac:dyDescent="0.2"/>
  <cols>
    <col min="3" max="7" width="13.1640625" customWidth="1"/>
    <col min="9" max="10" width="14.6640625" customWidth="1"/>
  </cols>
  <sheetData>
    <row r="2" spans="2:10" ht="27.75" customHeight="1" x14ac:dyDescent="0.2">
      <c r="B2" s="44" t="s">
        <v>135</v>
      </c>
      <c r="C2" s="43"/>
      <c r="D2" s="43"/>
      <c r="E2" s="43"/>
    </row>
    <row r="5" spans="2:10" ht="28.5" customHeight="1" thickBot="1" x14ac:dyDescent="0.25">
      <c r="B5" s="120" t="s">
        <v>101</v>
      </c>
      <c r="C5" s="121" t="s">
        <v>102</v>
      </c>
      <c r="D5" s="121"/>
      <c r="E5" s="121"/>
      <c r="F5" s="121"/>
      <c r="G5" s="121"/>
      <c r="H5" s="40"/>
      <c r="I5" s="122" t="s">
        <v>103</v>
      </c>
      <c r="J5" s="122"/>
    </row>
    <row r="6" spans="2:10" ht="28.5" customHeight="1" thickBot="1" x14ac:dyDescent="0.25">
      <c r="B6" s="120"/>
      <c r="C6" s="38" t="s">
        <v>104</v>
      </c>
      <c r="D6" s="38" t="s">
        <v>105</v>
      </c>
      <c r="E6" s="38" t="s">
        <v>106</v>
      </c>
      <c r="F6" s="38" t="s">
        <v>107</v>
      </c>
      <c r="G6" s="38" t="s">
        <v>108</v>
      </c>
      <c r="H6" s="40"/>
      <c r="I6" s="41" t="s">
        <v>109</v>
      </c>
      <c r="J6" s="42" t="str">
        <f>INDEX(C6:G11, 4, 4)</f>
        <v>Rico</v>
      </c>
    </row>
    <row r="7" spans="2:10" ht="28.5" customHeight="1" thickBot="1" x14ac:dyDescent="0.25">
      <c r="B7" s="120"/>
      <c r="C7" s="38" t="s">
        <v>111</v>
      </c>
      <c r="D7" s="38" t="s">
        <v>112</v>
      </c>
      <c r="E7" s="38" t="s">
        <v>113</v>
      </c>
      <c r="F7" s="38" t="s">
        <v>110</v>
      </c>
      <c r="G7" s="38" t="s">
        <v>107</v>
      </c>
      <c r="H7" s="40"/>
      <c r="I7" s="41" t="s">
        <v>114</v>
      </c>
      <c r="J7" s="42">
        <f>MATCH("Alisna", C9:G9, 1)</f>
        <v>1</v>
      </c>
    </row>
    <row r="8" spans="2:10" ht="28.5" customHeight="1" thickBot="1" x14ac:dyDescent="0.25">
      <c r="B8" s="120"/>
      <c r="C8" s="38" t="s">
        <v>115</v>
      </c>
      <c r="D8" s="38" t="s">
        <v>116</v>
      </c>
      <c r="E8" s="38" t="s">
        <v>117</v>
      </c>
      <c r="F8" s="38" t="s">
        <v>118</v>
      </c>
      <c r="G8" s="38" t="s">
        <v>119</v>
      </c>
      <c r="H8" s="39"/>
      <c r="I8" s="39"/>
      <c r="J8" s="39"/>
    </row>
    <row r="9" spans="2:10" ht="28.5" customHeight="1" thickBot="1" x14ac:dyDescent="0.25">
      <c r="B9" s="120"/>
      <c r="C9" s="38" t="s">
        <v>120</v>
      </c>
      <c r="D9" s="38" t="s">
        <v>121</v>
      </c>
      <c r="E9" s="38" t="s">
        <v>122</v>
      </c>
      <c r="F9" s="38" t="s">
        <v>123</v>
      </c>
      <c r="G9" s="38" t="s">
        <v>124</v>
      </c>
      <c r="H9" s="39"/>
      <c r="I9" s="39"/>
      <c r="J9" s="39"/>
    </row>
    <row r="10" spans="2:10" ht="28.5" customHeight="1" thickBot="1" x14ac:dyDescent="0.25">
      <c r="B10" s="120"/>
      <c r="C10" s="38" t="s">
        <v>125</v>
      </c>
      <c r="D10" s="38" t="s">
        <v>126</v>
      </c>
      <c r="E10" s="38" t="s">
        <v>127</v>
      </c>
      <c r="F10" s="38" t="s">
        <v>128</v>
      </c>
      <c r="G10" s="38" t="s">
        <v>129</v>
      </c>
      <c r="H10" s="39"/>
      <c r="I10" s="39"/>
      <c r="J10" s="39"/>
    </row>
    <row r="11" spans="2:10" ht="28.5" customHeight="1" thickBot="1" x14ac:dyDescent="0.25">
      <c r="B11" s="120"/>
      <c r="C11" s="38" t="s">
        <v>130</v>
      </c>
      <c r="D11" s="38" t="s">
        <v>131</v>
      </c>
      <c r="E11" s="38" t="s">
        <v>132</v>
      </c>
      <c r="F11" s="38" t="s">
        <v>133</v>
      </c>
      <c r="G11" s="38" t="s">
        <v>134</v>
      </c>
      <c r="H11" s="39"/>
      <c r="I11" s="39"/>
      <c r="J11" s="39"/>
    </row>
  </sheetData>
  <mergeCells count="3">
    <mergeCell ref="B5:B11"/>
    <mergeCell ref="C5:G5"/>
    <mergeCell ref="I5:J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DCAF-577E-4222-AA32-9ECE7CF98D4B}">
  <dimension ref="C2:U101"/>
  <sheetViews>
    <sheetView showGridLines="0" topLeftCell="B1" zoomScale="90" zoomScaleNormal="90" workbookViewId="0">
      <selection activeCell="N16" sqref="N16"/>
    </sheetView>
  </sheetViews>
  <sheetFormatPr baseColWidth="10" defaultColWidth="9.1640625" defaultRowHeight="14" x14ac:dyDescent="0.2"/>
  <cols>
    <col min="1" max="1" width="6.6640625" style="8" customWidth="1"/>
    <col min="2" max="2" width="5.33203125" style="8" customWidth="1"/>
    <col min="3" max="3" width="20.5" style="8" customWidth="1"/>
    <col min="4" max="4" width="27.5" style="8" customWidth="1"/>
    <col min="5" max="5" width="11.5" style="8" customWidth="1"/>
    <col min="6" max="6" width="11" style="15" customWidth="1"/>
    <col min="7" max="7" width="20.5" style="8" customWidth="1"/>
    <col min="8" max="8" width="14.33203125" style="8" customWidth="1"/>
    <col min="9" max="9" width="7.5" style="8" customWidth="1"/>
    <col min="10" max="10" width="24" style="8" customWidth="1"/>
    <col min="11" max="11" width="27" style="8" customWidth="1"/>
    <col min="12" max="12" width="11.5" style="8" customWidth="1"/>
    <col min="13" max="16384" width="9.1640625" style="8"/>
  </cols>
  <sheetData>
    <row r="2" spans="3:21" ht="31.5" customHeight="1" x14ac:dyDescent="0.3">
      <c r="C2" s="3" t="s">
        <v>165</v>
      </c>
      <c r="D2" s="4"/>
      <c r="E2" s="5"/>
      <c r="F2" s="6"/>
      <c r="G2" s="5"/>
      <c r="H2" s="7"/>
      <c r="I2" s="7"/>
      <c r="J2" s="7"/>
      <c r="K2" s="7"/>
      <c r="L2" s="7"/>
      <c r="M2" s="7"/>
      <c r="N2" s="7"/>
      <c r="O2" s="7"/>
      <c r="P2" s="7"/>
      <c r="Q2" s="7"/>
      <c r="R2" s="7"/>
      <c r="S2" s="7"/>
      <c r="T2" s="7"/>
      <c r="U2" s="7"/>
    </row>
    <row r="3" spans="3:21" ht="12.75" customHeight="1" x14ac:dyDescent="0.2">
      <c r="C3" s="5"/>
      <c r="D3" s="5"/>
      <c r="E3" s="5"/>
      <c r="F3" s="6"/>
      <c r="G3" s="5"/>
      <c r="H3" s="7"/>
      <c r="I3" s="7"/>
      <c r="J3" s="7"/>
      <c r="K3" s="7"/>
      <c r="L3" s="7"/>
      <c r="M3" s="7"/>
      <c r="N3" s="7"/>
      <c r="O3" s="7"/>
      <c r="P3" s="7"/>
      <c r="Q3" s="7"/>
      <c r="R3" s="7"/>
      <c r="S3" s="7"/>
      <c r="T3" s="7"/>
      <c r="U3" s="7"/>
    </row>
    <row r="4" spans="3:21" x14ac:dyDescent="0.2">
      <c r="C4" s="9" t="s">
        <v>12</v>
      </c>
      <c r="D4" s="9"/>
      <c r="E4" s="9"/>
      <c r="F4" s="10"/>
      <c r="G4" s="9"/>
      <c r="H4" s="9"/>
      <c r="I4" s="9"/>
      <c r="J4" s="7"/>
      <c r="K4" s="7"/>
      <c r="L4" s="7"/>
      <c r="M4" s="7"/>
      <c r="N4" s="7"/>
      <c r="O4" s="7"/>
      <c r="P4" s="7"/>
      <c r="Q4" s="7"/>
      <c r="R4" s="7"/>
      <c r="S4" s="7"/>
      <c r="T4" s="7"/>
      <c r="U4" s="7"/>
    </row>
    <row r="5" spans="3:21" x14ac:dyDescent="0.2">
      <c r="C5" s="7"/>
      <c r="D5" s="7"/>
      <c r="E5" s="7"/>
      <c r="F5" s="11"/>
      <c r="G5" s="7"/>
      <c r="H5" s="7"/>
      <c r="I5" s="7"/>
      <c r="J5" s="7"/>
      <c r="K5" s="7"/>
      <c r="L5" s="7"/>
      <c r="M5" s="7"/>
      <c r="N5" s="7"/>
      <c r="O5" s="7"/>
      <c r="P5" s="7"/>
      <c r="Q5" s="7"/>
      <c r="R5" s="7"/>
      <c r="S5" s="7"/>
      <c r="T5" s="7"/>
      <c r="U5" s="7"/>
    </row>
    <row r="6" spans="3:21" ht="30" x14ac:dyDescent="0.2">
      <c r="C6" s="12" t="s">
        <v>1</v>
      </c>
      <c r="D6" s="12" t="s">
        <v>97</v>
      </c>
      <c r="E6" s="12" t="s">
        <v>99</v>
      </c>
      <c r="F6" s="13" t="s">
        <v>16</v>
      </c>
      <c r="G6" s="12" t="s">
        <v>2</v>
      </c>
      <c r="I6" s="105"/>
      <c r="J6" s="123" t="s">
        <v>166</v>
      </c>
      <c r="K6" s="123"/>
      <c r="L6" s="7"/>
      <c r="M6" s="7"/>
      <c r="N6" s="7"/>
      <c r="O6" s="7"/>
      <c r="P6" s="7"/>
      <c r="Q6" s="7"/>
      <c r="R6" s="7"/>
      <c r="S6" s="7"/>
      <c r="T6" s="7"/>
      <c r="U6" s="7"/>
    </row>
    <row r="7" spans="3:21" s="19" customFormat="1" ht="15.75" customHeight="1" x14ac:dyDescent="0.2">
      <c r="C7" s="16" t="s">
        <v>13</v>
      </c>
      <c r="D7" s="16" t="s">
        <v>4</v>
      </c>
      <c r="E7" s="16" t="str">
        <f>LEFT(D7,1)&amp;0&amp;COUNTIF($D$7:D7,D7)</f>
        <v>F01</v>
      </c>
      <c r="F7" s="17">
        <v>159</v>
      </c>
      <c r="G7" s="18">
        <v>47700000</v>
      </c>
      <c r="I7" s="109">
        <v>1</v>
      </c>
      <c r="J7" s="110" t="str">
        <f>INDEX($C$7:$C$86,MATCH(K7,$G$7:$G$86, 0))</f>
        <v>Astec</v>
      </c>
      <c r="K7" s="111">
        <f>LARGE($G$7:$G$86, I7)</f>
        <v>142310000</v>
      </c>
      <c r="L7" s="20"/>
      <c r="M7" s="21"/>
      <c r="N7" s="21"/>
      <c r="O7" s="21"/>
      <c r="P7" s="21"/>
      <c r="Q7" s="21"/>
      <c r="R7" s="21"/>
      <c r="S7" s="21"/>
      <c r="T7" s="21"/>
      <c r="U7" s="21"/>
    </row>
    <row r="8" spans="3:21" s="19" customFormat="1" ht="15.75" customHeight="1" x14ac:dyDescent="0.2">
      <c r="C8" s="16" t="s">
        <v>14</v>
      </c>
      <c r="D8" s="16" t="s">
        <v>4</v>
      </c>
      <c r="E8" s="16" t="str">
        <f>LEFT(D8,1)&amp;0&amp;COUNTIF($D$7:D8,D8)</f>
        <v>F02</v>
      </c>
      <c r="F8" s="17">
        <v>152</v>
      </c>
      <c r="G8" s="18">
        <v>45505000</v>
      </c>
      <c r="I8" s="109">
        <v>2</v>
      </c>
      <c r="J8" s="110" t="str">
        <f t="shared" ref="J8:J11" si="0">INDEX($C$7:$C$86,MATCH(K8,$G$7:$G$86, 0))</f>
        <v>Ramayana</v>
      </c>
      <c r="K8" s="111">
        <f t="shared" ref="K8:K11" si="1">LARGE($G$7:$G$86, I8)</f>
        <v>142200000</v>
      </c>
      <c r="L8" s="20"/>
      <c r="M8" s="21"/>
      <c r="N8" s="21"/>
      <c r="O8" s="21"/>
      <c r="P8" s="21"/>
      <c r="Q8" s="21"/>
      <c r="R8" s="21"/>
      <c r="S8" s="21"/>
      <c r="T8" s="21"/>
      <c r="U8" s="21"/>
    </row>
    <row r="9" spans="3:21" s="19" customFormat="1" ht="15.75" customHeight="1" x14ac:dyDescent="0.2">
      <c r="C9" s="16" t="s">
        <v>18</v>
      </c>
      <c r="D9" s="16" t="s">
        <v>5</v>
      </c>
      <c r="E9" s="16" t="str">
        <f>LEFT(D9,1)&amp;0&amp;COUNTIF($D$7:D9,D9)</f>
        <v>E01</v>
      </c>
      <c r="F9" s="17">
        <v>116</v>
      </c>
      <c r="G9" s="18">
        <v>34618000</v>
      </c>
      <c r="I9" s="109">
        <v>3</v>
      </c>
      <c r="J9" s="110" t="str">
        <f t="shared" si="0"/>
        <v>Li-ning</v>
      </c>
      <c r="K9" s="111">
        <f t="shared" si="1"/>
        <v>124930000</v>
      </c>
      <c r="L9" s="20"/>
      <c r="M9" s="21"/>
      <c r="N9" s="21"/>
      <c r="O9" s="21"/>
      <c r="P9" s="21"/>
      <c r="Q9" s="21"/>
      <c r="R9" s="21"/>
      <c r="S9" s="21"/>
      <c r="T9" s="21"/>
      <c r="U9" s="21"/>
    </row>
    <row r="10" spans="3:21" s="19" customFormat="1" ht="15.75" customHeight="1" x14ac:dyDescent="0.2">
      <c r="C10" s="16" t="s">
        <v>19</v>
      </c>
      <c r="D10" s="16" t="s">
        <v>5</v>
      </c>
      <c r="E10" s="16" t="str">
        <f>LEFT(D10,1)&amp;0&amp;COUNTIF($D$7:D10,D10)</f>
        <v>E02</v>
      </c>
      <c r="F10" s="17">
        <v>47</v>
      </c>
      <c r="G10" s="18">
        <v>14040000</v>
      </c>
      <c r="I10" s="109">
        <v>4</v>
      </c>
      <c r="J10" s="110" t="str">
        <f t="shared" si="0"/>
        <v>Caberg</v>
      </c>
      <c r="K10" s="111">
        <f t="shared" si="1"/>
        <v>104020000</v>
      </c>
      <c r="L10" s="20"/>
    </row>
    <row r="11" spans="3:21" s="19" customFormat="1" ht="15.75" customHeight="1" x14ac:dyDescent="0.2">
      <c r="C11" s="16" t="s">
        <v>49</v>
      </c>
      <c r="D11" s="16" t="s">
        <v>6</v>
      </c>
      <c r="E11" s="16" t="str">
        <f>LEFT(D11,1)&amp;0&amp;COUNTIF($D$7:D11,D11)</f>
        <v>O01</v>
      </c>
      <c r="F11" s="17">
        <v>109</v>
      </c>
      <c r="G11" s="18">
        <v>32700000</v>
      </c>
      <c r="I11" s="109">
        <v>5</v>
      </c>
      <c r="J11" s="110" t="str">
        <f t="shared" si="0"/>
        <v>Dancow</v>
      </c>
      <c r="K11" s="111">
        <f t="shared" si="1"/>
        <v>103910000</v>
      </c>
      <c r="L11" s="20"/>
    </row>
    <row r="12" spans="3:21" s="19" customFormat="1" ht="15.75" customHeight="1" x14ac:dyDescent="0.2">
      <c r="C12" s="16" t="s">
        <v>78</v>
      </c>
      <c r="D12" s="16" t="s">
        <v>7</v>
      </c>
      <c r="E12" s="16" t="str">
        <f>LEFT(D12,1)&amp;0&amp;COUNTIF($D$7:D12,D12)</f>
        <v>M01</v>
      </c>
      <c r="F12" s="17">
        <v>61</v>
      </c>
      <c r="G12" s="18">
        <v>18050000</v>
      </c>
      <c r="I12" s="109"/>
      <c r="J12" s="101"/>
      <c r="K12" s="106"/>
      <c r="L12" s="20"/>
    </row>
    <row r="13" spans="3:21" s="19" customFormat="1" ht="15.75" customHeight="1" x14ac:dyDescent="0.2">
      <c r="C13" s="16" t="s">
        <v>75</v>
      </c>
      <c r="D13" s="16" t="s">
        <v>9</v>
      </c>
      <c r="E13" s="16" t="str">
        <f>LEFT(D13,1)&amp;0&amp;COUNTIF($D$7:D13,D13)</f>
        <v>P01</v>
      </c>
      <c r="F13" s="17">
        <v>95</v>
      </c>
      <c r="G13" s="18">
        <v>28380000</v>
      </c>
      <c r="I13" s="101"/>
      <c r="J13" s="101"/>
      <c r="K13" s="106"/>
      <c r="L13" s="20"/>
    </row>
    <row r="14" spans="3:21" s="19" customFormat="1" ht="15.75" customHeight="1" x14ac:dyDescent="0.2">
      <c r="C14" s="16" t="s">
        <v>88</v>
      </c>
      <c r="D14" s="16" t="s">
        <v>10</v>
      </c>
      <c r="E14" s="16" t="str">
        <f>LEFT(D14,1)&amp;0&amp;COUNTIF($D$7:D14,D14)</f>
        <v>O01</v>
      </c>
      <c r="F14" s="17">
        <v>73</v>
      </c>
      <c r="G14" s="18">
        <v>21710000</v>
      </c>
      <c r="I14" s="105"/>
      <c r="J14" s="124" t="s">
        <v>167</v>
      </c>
      <c r="K14" s="124"/>
      <c r="L14" s="20"/>
    </row>
    <row r="15" spans="3:21" s="19" customFormat="1" ht="15.75" customHeight="1" x14ac:dyDescent="0.2">
      <c r="C15" s="16" t="s">
        <v>63</v>
      </c>
      <c r="D15" s="16" t="s">
        <v>7</v>
      </c>
      <c r="E15" s="16" t="str">
        <f>LEFT(D15,1)&amp;0&amp;COUNTIF($D$7:D15,D15)</f>
        <v>M02</v>
      </c>
      <c r="F15" s="17">
        <v>81</v>
      </c>
      <c r="G15" s="18">
        <v>24140000</v>
      </c>
      <c r="I15" s="109"/>
      <c r="J15" s="110" t="str">
        <f>INDEX($C$7:$C$86,MATCH(K15,$G$7:$G$86, 0))</f>
        <v>Goto</v>
      </c>
      <c r="K15" s="111">
        <f>SMALL($G$7:$G$86, I7)</f>
        <v>9861000</v>
      </c>
      <c r="L15" s="20"/>
    </row>
    <row r="16" spans="3:21" s="19" customFormat="1" ht="15.75" customHeight="1" x14ac:dyDescent="0.2">
      <c r="C16" s="16" t="s">
        <v>69</v>
      </c>
      <c r="D16" s="16" t="s">
        <v>8</v>
      </c>
      <c r="E16" s="16" t="str">
        <f>LEFT(D16,1)&amp;0&amp;COUNTIF($D$7:D16,D16)</f>
        <v>P01</v>
      </c>
      <c r="F16" s="17">
        <v>35</v>
      </c>
      <c r="G16" s="18">
        <v>10370000</v>
      </c>
      <c r="I16" s="109"/>
      <c r="J16" s="110" t="str">
        <f t="shared" ref="J16:J19" si="2">INDEX($C$7:$C$86,MATCH(K16,$G$7:$G$86, 0))</f>
        <v>Loreal</v>
      </c>
      <c r="K16" s="111">
        <f t="shared" ref="K16:K19" si="3">SMALL($G$7:$G$86, I8)</f>
        <v>10370000</v>
      </c>
      <c r="L16" s="20"/>
    </row>
    <row r="17" spans="3:12" s="19" customFormat="1" ht="15.75" customHeight="1" x14ac:dyDescent="0.2">
      <c r="C17" s="16" t="s">
        <v>22</v>
      </c>
      <c r="D17" s="16" t="s">
        <v>5</v>
      </c>
      <c r="E17" s="16" t="str">
        <f>LEFT(D17,1)&amp;0&amp;COUNTIF($D$7:D17,D17)</f>
        <v>E03</v>
      </c>
      <c r="F17" s="17">
        <v>189</v>
      </c>
      <c r="G17" s="18">
        <v>56600000</v>
      </c>
      <c r="I17" s="109"/>
      <c r="J17" s="110" t="str">
        <f t="shared" si="2"/>
        <v>Changhong</v>
      </c>
      <c r="K17" s="111">
        <f t="shared" si="3"/>
        <v>10480000</v>
      </c>
      <c r="L17" s="20"/>
    </row>
    <row r="18" spans="3:12" s="19" customFormat="1" ht="15.75" customHeight="1" x14ac:dyDescent="0.2">
      <c r="C18" s="16" t="s">
        <v>50</v>
      </c>
      <c r="D18" s="16" t="s">
        <v>6</v>
      </c>
      <c r="E18" s="16" t="str">
        <f>LEFT(D18,1)&amp;0&amp;COUNTIF($D$7:D18,D18)</f>
        <v>O02</v>
      </c>
      <c r="F18" s="17">
        <v>57</v>
      </c>
      <c r="G18" s="18">
        <v>16867000</v>
      </c>
      <c r="I18" s="109"/>
      <c r="J18" s="110" t="str">
        <f t="shared" si="2"/>
        <v>Honda</v>
      </c>
      <c r="K18" s="111">
        <f t="shared" si="3"/>
        <v>10560500</v>
      </c>
      <c r="L18" s="20"/>
    </row>
    <row r="19" spans="3:12" s="19" customFormat="1" ht="15.75" customHeight="1" x14ac:dyDescent="0.2">
      <c r="C19" s="16" t="s">
        <v>20</v>
      </c>
      <c r="D19" s="16" t="s">
        <v>5</v>
      </c>
      <c r="E19" s="16" t="str">
        <f>LEFT(D19,1)&amp;0&amp;COUNTIF($D$7:D19,D19)</f>
        <v>E04</v>
      </c>
      <c r="F19" s="17">
        <v>73</v>
      </c>
      <c r="G19" s="18">
        <v>21762000</v>
      </c>
      <c r="I19" s="109"/>
      <c r="J19" s="110" t="str">
        <f t="shared" si="2"/>
        <v>Pomelo</v>
      </c>
      <c r="K19" s="111">
        <f t="shared" si="3"/>
        <v>10670500</v>
      </c>
      <c r="L19" s="20"/>
    </row>
    <row r="20" spans="3:12" s="19" customFormat="1" ht="15.75" customHeight="1" x14ac:dyDescent="0.2">
      <c r="C20" s="16" t="s">
        <v>15</v>
      </c>
      <c r="D20" s="16" t="s">
        <v>4</v>
      </c>
      <c r="E20" s="16" t="str">
        <f>LEFT(D20,1)&amp;0&amp;COUNTIF($D$7:D20,D20)</f>
        <v>F03</v>
      </c>
      <c r="F20" s="17">
        <v>99</v>
      </c>
      <c r="G20" s="18">
        <v>29415000</v>
      </c>
      <c r="I20" s="101"/>
      <c r="J20" s="101"/>
      <c r="K20" s="106"/>
      <c r="L20" s="20"/>
    </row>
    <row r="21" spans="3:12" s="19" customFormat="1" ht="15.75" customHeight="1" x14ac:dyDescent="0.2">
      <c r="C21" s="16" t="s">
        <v>21</v>
      </c>
      <c r="D21" s="16" t="s">
        <v>5</v>
      </c>
      <c r="E21" s="16" t="str">
        <f>LEFT(D21,1)&amp;0&amp;COUNTIF($D$7:D21,D21)</f>
        <v>E05</v>
      </c>
      <c r="F21" s="17">
        <v>67</v>
      </c>
      <c r="G21" s="18">
        <v>20045000</v>
      </c>
      <c r="I21" s="107"/>
      <c r="J21" s="107"/>
      <c r="K21" s="108"/>
      <c r="L21" s="20"/>
    </row>
    <row r="22" spans="3:12" s="19" customFormat="1" ht="15.75" customHeight="1" x14ac:dyDescent="0.2">
      <c r="C22" s="16" t="s">
        <v>51</v>
      </c>
      <c r="D22" s="16" t="s">
        <v>6</v>
      </c>
      <c r="E22" s="16" t="str">
        <f>LEFT(D22,1)&amp;0&amp;COUNTIF($D$7:D22,D22)</f>
        <v>O03</v>
      </c>
      <c r="F22" s="17">
        <v>71</v>
      </c>
      <c r="G22" s="18">
        <v>21197500</v>
      </c>
      <c r="K22" s="20"/>
      <c r="L22" s="20"/>
    </row>
    <row r="23" spans="3:12" s="19" customFormat="1" ht="15.75" customHeight="1" x14ac:dyDescent="0.2">
      <c r="C23" s="16" t="s">
        <v>61</v>
      </c>
      <c r="D23" s="16" t="s">
        <v>7</v>
      </c>
      <c r="E23" s="16" t="str">
        <f>LEFT(D23,1)&amp;0&amp;COUNTIF($D$7:D23,D23)</f>
        <v>M03</v>
      </c>
      <c r="F23" s="17">
        <v>65</v>
      </c>
      <c r="G23" s="18">
        <v>19205000</v>
      </c>
      <c r="I23" s="118"/>
      <c r="J23" s="118"/>
      <c r="K23" s="20"/>
      <c r="L23" s="20"/>
    </row>
    <row r="24" spans="3:12" s="19" customFormat="1" ht="15.75" customHeight="1" x14ac:dyDescent="0.2">
      <c r="C24" s="16" t="s">
        <v>76</v>
      </c>
      <c r="D24" s="16" t="s">
        <v>9</v>
      </c>
      <c r="E24" s="16" t="str">
        <f>LEFT(D24,1)&amp;0&amp;COUNTIF($D$7:D24,D24)</f>
        <v>P02</v>
      </c>
      <c r="F24" s="17">
        <v>145</v>
      </c>
      <c r="G24" s="18">
        <v>43355000</v>
      </c>
      <c r="I24" s="99"/>
      <c r="J24" s="8"/>
      <c r="K24" s="20"/>
      <c r="L24" s="20"/>
    </row>
    <row r="25" spans="3:12" s="19" customFormat="1" ht="15.75" customHeight="1" x14ac:dyDescent="0.2">
      <c r="C25" s="16" t="s">
        <v>85</v>
      </c>
      <c r="D25" s="16" t="s">
        <v>11</v>
      </c>
      <c r="E25" s="16" t="str">
        <f>LEFT(D25,1)&amp;0&amp;COUNTIF($D$7:D25,D25)</f>
        <v>I01</v>
      </c>
      <c r="F25" s="17">
        <v>347</v>
      </c>
      <c r="G25" s="18">
        <v>103910000</v>
      </c>
      <c r="I25" s="8"/>
      <c r="J25" s="8"/>
      <c r="K25" s="20"/>
      <c r="L25" s="20"/>
    </row>
    <row r="26" spans="3:12" s="19" customFormat="1" ht="15.75" customHeight="1" x14ac:dyDescent="0.2">
      <c r="C26" s="16" t="s">
        <v>89</v>
      </c>
      <c r="D26" s="16" t="s">
        <v>10</v>
      </c>
      <c r="E26" s="16" t="str">
        <f>LEFT(D26,1)&amp;0&amp;COUNTIF($D$7:D26,D26)</f>
        <v>O02</v>
      </c>
      <c r="F26" s="17">
        <v>36</v>
      </c>
      <c r="G26" s="18">
        <v>10560500</v>
      </c>
      <c r="I26" s="100"/>
      <c r="J26" s="8"/>
      <c r="K26" s="20"/>
      <c r="L26" s="20"/>
    </row>
    <row r="27" spans="3:12" s="19" customFormat="1" ht="15.75" customHeight="1" x14ac:dyDescent="0.2">
      <c r="C27" s="16" t="s">
        <v>17</v>
      </c>
      <c r="D27" s="16" t="s">
        <v>4</v>
      </c>
      <c r="E27" s="16" t="str">
        <f>LEFT(D27,1)&amp;0&amp;COUNTIF($D$7:D27,D27)</f>
        <v>F04</v>
      </c>
      <c r="F27" s="17">
        <v>474</v>
      </c>
      <c r="G27" s="18">
        <v>142200000</v>
      </c>
      <c r="I27" s="8"/>
      <c r="J27" s="8"/>
      <c r="K27" s="20"/>
      <c r="L27" s="20"/>
    </row>
    <row r="28" spans="3:12" s="19" customFormat="1" ht="15.75" customHeight="1" x14ac:dyDescent="0.2">
      <c r="C28" s="16" t="s">
        <v>39</v>
      </c>
      <c r="D28" s="16" t="s">
        <v>4</v>
      </c>
      <c r="E28" s="104" t="str">
        <f>LEFT(D28,1)&amp;0&amp;COUNTIF($D$7:D28,D28)</f>
        <v>F05</v>
      </c>
      <c r="F28" s="17">
        <v>52</v>
      </c>
      <c r="G28" s="18">
        <v>15435000</v>
      </c>
      <c r="J28" s="8"/>
      <c r="K28" s="20"/>
      <c r="L28" s="20"/>
    </row>
    <row r="29" spans="3:12" s="19" customFormat="1" ht="15.75" customHeight="1" x14ac:dyDescent="0.2">
      <c r="C29" s="16" t="s">
        <v>40</v>
      </c>
      <c r="D29" s="16" t="s">
        <v>4</v>
      </c>
      <c r="E29" s="16" t="str">
        <f>LEFT(D29,1)&amp;0&amp;COUNTIF($D$7:D29,D29)</f>
        <v>F06</v>
      </c>
      <c r="F29" s="17">
        <v>99</v>
      </c>
      <c r="G29" s="18">
        <v>29570000</v>
      </c>
      <c r="K29" s="20"/>
      <c r="L29" s="20"/>
    </row>
    <row r="30" spans="3:12" s="19" customFormat="1" ht="15.75" customHeight="1" x14ac:dyDescent="0.2">
      <c r="C30" s="16" t="s">
        <v>23</v>
      </c>
      <c r="D30" s="16" t="s">
        <v>5</v>
      </c>
      <c r="E30" s="16" t="str">
        <f>LEFT(D30,1)&amp;0&amp;COUNTIF($D$7:D30,D30)</f>
        <v>E06</v>
      </c>
      <c r="F30" s="17">
        <v>153</v>
      </c>
      <c r="G30" s="18">
        <v>45615000</v>
      </c>
      <c r="I30" s="25"/>
      <c r="K30" s="20"/>
      <c r="L30" s="20"/>
    </row>
    <row r="31" spans="3:12" s="19" customFormat="1" ht="15.75" customHeight="1" x14ac:dyDescent="0.2">
      <c r="C31" s="16" t="s">
        <v>24</v>
      </c>
      <c r="D31" s="16" t="s">
        <v>5</v>
      </c>
      <c r="E31" s="16" t="str">
        <f>LEFT(D31,1)&amp;0&amp;COUNTIF($D$7:D31,D31)</f>
        <v>E07</v>
      </c>
      <c r="F31" s="17">
        <v>116</v>
      </c>
      <c r="G31" s="18">
        <v>34728000</v>
      </c>
      <c r="K31" s="20"/>
      <c r="L31" s="20"/>
    </row>
    <row r="32" spans="3:12" s="19" customFormat="1" ht="15.75" customHeight="1" x14ac:dyDescent="0.2">
      <c r="C32" s="16" t="s">
        <v>52</v>
      </c>
      <c r="D32" s="16" t="s">
        <v>6</v>
      </c>
      <c r="E32" s="16" t="str">
        <f>LEFT(D32,1)&amp;0&amp;COUNTIF($D$7:D32,D32)</f>
        <v>O04</v>
      </c>
      <c r="F32" s="17">
        <v>48</v>
      </c>
      <c r="G32" s="18">
        <v>14150000</v>
      </c>
      <c r="K32" s="20"/>
      <c r="L32" s="20"/>
    </row>
    <row r="33" spans="3:12" s="19" customFormat="1" ht="15.75" customHeight="1" x14ac:dyDescent="0.2">
      <c r="C33" s="16" t="s">
        <v>62</v>
      </c>
      <c r="D33" s="16" t="s">
        <v>7</v>
      </c>
      <c r="E33" s="16" t="str">
        <f>LEFT(D33,1)&amp;0&amp;COUNTIF($D$7:D33,D33)</f>
        <v>M04</v>
      </c>
      <c r="F33" s="17">
        <v>110</v>
      </c>
      <c r="G33" s="18">
        <v>32810000</v>
      </c>
      <c r="K33" s="20"/>
      <c r="L33" s="20"/>
    </row>
    <row r="34" spans="3:12" s="19" customFormat="1" ht="15.75" customHeight="1" x14ac:dyDescent="0.2">
      <c r="C34" s="16" t="s">
        <v>77</v>
      </c>
      <c r="D34" s="16" t="s">
        <v>9</v>
      </c>
      <c r="E34" s="16" t="str">
        <f>LEFT(D34,1)&amp;0&amp;COUNTIF($D$7:D34,D34)</f>
        <v>P03</v>
      </c>
      <c r="F34" s="17">
        <v>61</v>
      </c>
      <c r="G34" s="18">
        <v>18160000</v>
      </c>
      <c r="K34" s="20"/>
      <c r="L34" s="20"/>
    </row>
    <row r="35" spans="3:12" s="19" customFormat="1" ht="15.75" customHeight="1" x14ac:dyDescent="0.2">
      <c r="C35" s="16" t="s">
        <v>90</v>
      </c>
      <c r="D35" s="16" t="s">
        <v>10</v>
      </c>
      <c r="E35" s="16" t="str">
        <f>LEFT(D35,1)&amp;0&amp;COUNTIF($D$7:D35,D35)</f>
        <v>O03</v>
      </c>
      <c r="F35" s="17">
        <v>95</v>
      </c>
      <c r="G35" s="18">
        <v>28490000</v>
      </c>
      <c r="K35" s="20"/>
      <c r="L35" s="20"/>
    </row>
    <row r="36" spans="3:12" s="19" customFormat="1" ht="15.75" customHeight="1" x14ac:dyDescent="0.2">
      <c r="C36" s="16" t="s">
        <v>64</v>
      </c>
      <c r="D36" s="16" t="s">
        <v>7</v>
      </c>
      <c r="E36" s="16" t="str">
        <f>LEFT(D36,1)&amp;0&amp;COUNTIF($D$7:D36,D36)</f>
        <v>M05</v>
      </c>
      <c r="F36" s="17">
        <v>73</v>
      </c>
      <c r="G36" s="18">
        <v>21820000</v>
      </c>
      <c r="K36" s="20"/>
      <c r="L36" s="20"/>
    </row>
    <row r="37" spans="3:12" s="19" customFormat="1" ht="15.75" customHeight="1" x14ac:dyDescent="0.2">
      <c r="C37" s="16" t="s">
        <v>70</v>
      </c>
      <c r="D37" s="16" t="s">
        <v>8</v>
      </c>
      <c r="E37" s="16" t="str">
        <f>LEFT(D37,1)&amp;0&amp;COUNTIF($D$7:D37,D37)</f>
        <v>P02</v>
      </c>
      <c r="F37" s="17">
        <v>81</v>
      </c>
      <c r="G37" s="18">
        <v>24250000</v>
      </c>
      <c r="K37" s="20"/>
      <c r="L37" s="20"/>
    </row>
    <row r="38" spans="3:12" s="19" customFormat="1" ht="15.75" customHeight="1" x14ac:dyDescent="0.2">
      <c r="C38" s="16" t="s">
        <v>25</v>
      </c>
      <c r="D38" s="16" t="s">
        <v>5</v>
      </c>
      <c r="E38" s="16" t="str">
        <f>LEFT(D38,1)&amp;0&amp;COUNTIF($D$7:D38,D38)</f>
        <v>E08</v>
      </c>
      <c r="F38" s="17">
        <v>35</v>
      </c>
      <c r="G38" s="18">
        <v>10480000</v>
      </c>
      <c r="K38" s="20"/>
      <c r="L38" s="20"/>
    </row>
    <row r="39" spans="3:12" s="19" customFormat="1" ht="15.75" customHeight="1" x14ac:dyDescent="0.2">
      <c r="C39" s="16" t="s">
        <v>53</v>
      </c>
      <c r="D39" s="16" t="s">
        <v>6</v>
      </c>
      <c r="E39" s="16" t="str">
        <f>LEFT(D39,1)&amp;0&amp;COUNTIF($D$7:D39,D39)</f>
        <v>O05</v>
      </c>
      <c r="F39" s="17">
        <v>190</v>
      </c>
      <c r="G39" s="18">
        <v>56710000</v>
      </c>
      <c r="K39" s="20"/>
      <c r="L39" s="20"/>
    </row>
    <row r="40" spans="3:12" s="19" customFormat="1" ht="15.75" customHeight="1" x14ac:dyDescent="0.2">
      <c r="C40" s="16" t="s">
        <v>26</v>
      </c>
      <c r="D40" s="16" t="s">
        <v>5</v>
      </c>
      <c r="E40" s="16" t="str">
        <f>LEFT(D40,1)&amp;0&amp;COUNTIF($D$7:D40,D40)</f>
        <v>E09</v>
      </c>
      <c r="F40" s="17">
        <v>57</v>
      </c>
      <c r="G40" s="18">
        <v>16977000</v>
      </c>
      <c r="K40" s="20"/>
      <c r="L40" s="20"/>
    </row>
    <row r="41" spans="3:12" s="19" customFormat="1" ht="15.75" customHeight="1" x14ac:dyDescent="0.2">
      <c r="C41" s="16" t="s">
        <v>43</v>
      </c>
      <c r="D41" s="16" t="s">
        <v>4</v>
      </c>
      <c r="E41" s="16" t="str">
        <f>LEFT(D41,1)&amp;0&amp;COUNTIF($D$7:D41,D41)</f>
        <v>F07</v>
      </c>
      <c r="F41" s="17">
        <v>73</v>
      </c>
      <c r="G41" s="18">
        <v>21872000</v>
      </c>
      <c r="K41" s="20"/>
      <c r="L41" s="20"/>
    </row>
    <row r="42" spans="3:12" s="19" customFormat="1" ht="15.75" customHeight="1" x14ac:dyDescent="0.2">
      <c r="C42" s="16" t="s">
        <v>27</v>
      </c>
      <c r="D42" s="16" t="s">
        <v>5</v>
      </c>
      <c r="E42" s="16" t="str">
        <f>LEFT(D42,1)&amp;0&amp;COUNTIF($D$7:D42,D42)</f>
        <v>E010</v>
      </c>
      <c r="F42" s="17">
        <v>99</v>
      </c>
      <c r="G42" s="18">
        <v>29525000</v>
      </c>
      <c r="K42" s="20"/>
      <c r="L42" s="20"/>
    </row>
    <row r="43" spans="3:12" s="19" customFormat="1" ht="15.75" customHeight="1" x14ac:dyDescent="0.2">
      <c r="C43" s="16" t="s">
        <v>54</v>
      </c>
      <c r="D43" s="16" t="s">
        <v>6</v>
      </c>
      <c r="E43" s="16" t="str">
        <f>LEFT(D43,1)&amp;0&amp;COUNTIF($D$7:D43,D43)</f>
        <v>O06</v>
      </c>
      <c r="F43" s="17">
        <v>68</v>
      </c>
      <c r="G43" s="18">
        <v>20155000</v>
      </c>
      <c r="K43" s="20"/>
      <c r="L43" s="20"/>
    </row>
    <row r="44" spans="3:12" s="19" customFormat="1" ht="15.75" customHeight="1" x14ac:dyDescent="0.2">
      <c r="C44" s="16" t="s">
        <v>65</v>
      </c>
      <c r="D44" s="16" t="s">
        <v>7</v>
      </c>
      <c r="E44" s="16" t="str">
        <f>LEFT(D44,1)&amp;0&amp;COUNTIF($D$7:D44,D44)</f>
        <v>M06</v>
      </c>
      <c r="F44" s="17">
        <v>72</v>
      </c>
      <c r="G44" s="18">
        <v>21307500</v>
      </c>
      <c r="K44" s="20"/>
      <c r="L44" s="20"/>
    </row>
    <row r="45" spans="3:12" s="19" customFormat="1" ht="15.75" customHeight="1" x14ac:dyDescent="0.2">
      <c r="C45" s="16" t="s">
        <v>79</v>
      </c>
      <c r="D45" s="16" t="s">
        <v>9</v>
      </c>
      <c r="E45" s="16" t="str">
        <f>LEFT(D45,1)&amp;0&amp;COUNTIF($D$7:D45,D45)</f>
        <v>P04</v>
      </c>
      <c r="F45" s="17">
        <v>65</v>
      </c>
      <c r="G45" s="18">
        <v>19315000</v>
      </c>
      <c r="K45" s="20"/>
      <c r="L45" s="20"/>
    </row>
    <row r="46" spans="3:12" s="19" customFormat="1" ht="15.75" customHeight="1" x14ac:dyDescent="0.2">
      <c r="C46" s="16" t="s">
        <v>84</v>
      </c>
      <c r="D46" s="16" t="s">
        <v>11</v>
      </c>
      <c r="E46" s="16" t="str">
        <f>LEFT(D46,1)&amp;0&amp;COUNTIF($D$7:D46,D46)</f>
        <v>I02</v>
      </c>
      <c r="F46" s="17">
        <v>145</v>
      </c>
      <c r="G46" s="18">
        <v>43465000</v>
      </c>
      <c r="K46" s="20"/>
      <c r="L46" s="20"/>
    </row>
    <row r="47" spans="3:12" s="19" customFormat="1" ht="15.75" customHeight="1" x14ac:dyDescent="0.2">
      <c r="C47" s="16" t="s">
        <v>91</v>
      </c>
      <c r="D47" s="16" t="s">
        <v>10</v>
      </c>
      <c r="E47" s="16" t="str">
        <f>LEFT(D47,1)&amp;0&amp;COUNTIF($D$7:D47,D47)</f>
        <v>O04</v>
      </c>
      <c r="F47" s="17">
        <v>35</v>
      </c>
      <c r="G47" s="18">
        <v>104020000</v>
      </c>
      <c r="K47" s="20"/>
      <c r="L47" s="20"/>
    </row>
    <row r="48" spans="3:12" s="19" customFormat="1" ht="15.75" customHeight="1" x14ac:dyDescent="0.2">
      <c r="C48" s="16" t="s">
        <v>44</v>
      </c>
      <c r="D48" s="16" t="s">
        <v>4</v>
      </c>
      <c r="E48" s="16" t="str">
        <f>LEFT(D48,1)&amp;0&amp;COUNTIF($D$7:D48,D48)</f>
        <v>F08</v>
      </c>
      <c r="F48" s="17">
        <v>36</v>
      </c>
      <c r="G48" s="18">
        <v>10670500</v>
      </c>
      <c r="K48" s="20"/>
      <c r="L48" s="20"/>
    </row>
    <row r="49" spans="3:12" s="19" customFormat="1" ht="15.75" customHeight="1" x14ac:dyDescent="0.2">
      <c r="C49" s="16" t="s">
        <v>55</v>
      </c>
      <c r="D49" s="16" t="s">
        <v>6</v>
      </c>
      <c r="E49" s="16" t="str">
        <f>LEFT(D49,1)&amp;0&amp;COUNTIF($D$7:D49,D49)</f>
        <v>O07</v>
      </c>
      <c r="F49" s="17">
        <v>475</v>
      </c>
      <c r="G49" s="18">
        <v>142310000</v>
      </c>
      <c r="K49" s="20"/>
      <c r="L49" s="20"/>
    </row>
    <row r="50" spans="3:12" s="19" customFormat="1" ht="15.75" customHeight="1" x14ac:dyDescent="0.2">
      <c r="C50" s="16" t="s">
        <v>29</v>
      </c>
      <c r="D50" s="16" t="s">
        <v>5</v>
      </c>
      <c r="E50" s="16" t="str">
        <f>LEFT(D50,1)&amp;0&amp;COUNTIF($D$7:D50,D50)</f>
        <v>E011</v>
      </c>
      <c r="F50" s="17">
        <v>46</v>
      </c>
      <c r="G50" s="18">
        <v>13655000</v>
      </c>
      <c r="K50" s="20"/>
      <c r="L50" s="20"/>
    </row>
    <row r="51" spans="3:12" s="19" customFormat="1" ht="15.75" customHeight="1" x14ac:dyDescent="0.2">
      <c r="C51" s="16" t="s">
        <v>45</v>
      </c>
      <c r="D51" s="16" t="s">
        <v>4</v>
      </c>
      <c r="E51" s="16" t="str">
        <f>LEFT(D51,1)&amp;0&amp;COUNTIF($D$7:D51,D51)</f>
        <v>F09</v>
      </c>
      <c r="F51" s="17">
        <v>61</v>
      </c>
      <c r="G51" s="18">
        <v>18070000</v>
      </c>
      <c r="K51" s="20"/>
      <c r="L51" s="20"/>
    </row>
    <row r="52" spans="3:12" s="19" customFormat="1" ht="15.75" customHeight="1" x14ac:dyDescent="0.2">
      <c r="C52" s="16" t="s">
        <v>28</v>
      </c>
      <c r="D52" s="16" t="s">
        <v>5</v>
      </c>
      <c r="E52" s="16" t="str">
        <f>LEFT(D52,1)&amp;0&amp;COUNTIF($D$7:D52,D52)</f>
        <v>E012</v>
      </c>
      <c r="F52" s="17">
        <v>84</v>
      </c>
      <c r="G52" s="18">
        <v>25037000</v>
      </c>
      <c r="K52" s="20"/>
      <c r="L52" s="20"/>
    </row>
    <row r="53" spans="3:12" s="19" customFormat="1" ht="15.75" customHeight="1" x14ac:dyDescent="0.2">
      <c r="C53" s="16" t="s">
        <v>56</v>
      </c>
      <c r="D53" s="16" t="s">
        <v>6</v>
      </c>
      <c r="E53" s="16" t="str">
        <f>LEFT(D53,1)&amp;0&amp;COUNTIF($D$7:D53,D53)</f>
        <v>O08</v>
      </c>
      <c r="F53" s="17">
        <v>86</v>
      </c>
      <c r="G53" s="18">
        <v>25505000</v>
      </c>
      <c r="K53" s="20"/>
      <c r="L53" s="20"/>
    </row>
    <row r="54" spans="3:12" s="19" customFormat="1" ht="15.75" customHeight="1" x14ac:dyDescent="0.2">
      <c r="C54" s="16" t="s">
        <v>66</v>
      </c>
      <c r="D54" s="16" t="s">
        <v>7</v>
      </c>
      <c r="E54" s="16" t="str">
        <f>LEFT(D54,1)&amp;0&amp;COUNTIF($D$7:D54,D54)</f>
        <v>M07</v>
      </c>
      <c r="F54" s="17">
        <v>125</v>
      </c>
      <c r="G54" s="18">
        <v>37415000</v>
      </c>
      <c r="K54" s="20"/>
      <c r="L54" s="20"/>
    </row>
    <row r="55" spans="3:12" s="19" customFormat="1" ht="15.75" customHeight="1" x14ac:dyDescent="0.2">
      <c r="C55" s="16" t="s">
        <v>80</v>
      </c>
      <c r="D55" s="16" t="s">
        <v>9</v>
      </c>
      <c r="E55" s="16" t="str">
        <f>LEFT(D55,1)&amp;0&amp;COUNTIF($D$7:D55,D55)</f>
        <v>P05</v>
      </c>
      <c r="F55" s="17">
        <v>61</v>
      </c>
      <c r="G55" s="18">
        <v>18090000</v>
      </c>
      <c r="K55" s="20"/>
      <c r="L55" s="20"/>
    </row>
    <row r="56" spans="3:12" s="19" customFormat="1" ht="15.75" customHeight="1" x14ac:dyDescent="0.2">
      <c r="C56" s="16" t="s">
        <v>81</v>
      </c>
      <c r="D56" s="16" t="s">
        <v>9</v>
      </c>
      <c r="E56" s="16" t="str">
        <f>LEFT(D56,1)&amp;0&amp;COUNTIF($D$7:D56,D56)</f>
        <v>P06</v>
      </c>
      <c r="F56" s="17">
        <v>65</v>
      </c>
      <c r="G56" s="18">
        <v>19379000</v>
      </c>
      <c r="K56" s="20"/>
      <c r="L56" s="20"/>
    </row>
    <row r="57" spans="3:12" s="19" customFormat="1" ht="15.75" customHeight="1" x14ac:dyDescent="0.2">
      <c r="C57" s="16" t="s">
        <v>92</v>
      </c>
      <c r="D57" s="16" t="s">
        <v>10</v>
      </c>
      <c r="E57" s="16" t="str">
        <f>LEFT(D57,1)&amp;0&amp;COUNTIF($D$7:D57,D57)</f>
        <v>O05</v>
      </c>
      <c r="F57" s="17">
        <v>86</v>
      </c>
      <c r="G57" s="18">
        <v>25525000</v>
      </c>
      <c r="K57" s="20"/>
      <c r="L57" s="20"/>
    </row>
    <row r="58" spans="3:12" s="19" customFormat="1" ht="15.75" customHeight="1" x14ac:dyDescent="0.2">
      <c r="C58" s="16" t="s">
        <v>67</v>
      </c>
      <c r="D58" s="16" t="s">
        <v>7</v>
      </c>
      <c r="E58" s="16" t="str">
        <f>LEFT(D58,1)&amp;0&amp;COUNTIF($D$7:D58,D58)</f>
        <v>M08</v>
      </c>
      <c r="F58" s="17">
        <v>125</v>
      </c>
      <c r="G58" s="18">
        <v>37435000</v>
      </c>
      <c r="K58" s="20"/>
      <c r="L58" s="20"/>
    </row>
    <row r="59" spans="3:12" s="19" customFormat="1" ht="15.75" customHeight="1" x14ac:dyDescent="0.2">
      <c r="C59" s="16" t="s">
        <v>93</v>
      </c>
      <c r="D59" s="16" t="s">
        <v>8</v>
      </c>
      <c r="E59" s="16" t="str">
        <f>LEFT(D59,1)&amp;0&amp;COUNTIF($D$7:D59,D59)</f>
        <v>P03</v>
      </c>
      <c r="F59" s="17">
        <v>110</v>
      </c>
      <c r="G59" s="18">
        <v>32985000</v>
      </c>
      <c r="K59" s="20"/>
      <c r="L59" s="20"/>
    </row>
    <row r="60" spans="3:12" s="19" customFormat="1" ht="15.75" customHeight="1" x14ac:dyDescent="0.2">
      <c r="C60" s="16" t="s">
        <v>30</v>
      </c>
      <c r="D60" s="16" t="s">
        <v>5</v>
      </c>
      <c r="E60" s="16" t="str">
        <f>LEFT(D60,1)&amp;0&amp;COUNTIF($D$7:D60,D60)</f>
        <v>E013</v>
      </c>
      <c r="F60" s="17">
        <v>74</v>
      </c>
      <c r="G60" s="18">
        <v>21940000</v>
      </c>
      <c r="K60" s="20"/>
      <c r="L60" s="20"/>
    </row>
    <row r="61" spans="3:12" s="19" customFormat="1" ht="15.75" customHeight="1" x14ac:dyDescent="0.2">
      <c r="C61" s="16" t="s">
        <v>57</v>
      </c>
      <c r="D61" s="16" t="s">
        <v>6</v>
      </c>
      <c r="E61" s="16" t="str">
        <f>LEFT(D61,1)&amp;0&amp;COUNTIF($D$7:D61,D61)</f>
        <v>O09</v>
      </c>
      <c r="F61" s="17">
        <v>82</v>
      </c>
      <c r="G61" s="18">
        <v>24370000</v>
      </c>
      <c r="K61" s="20"/>
      <c r="L61" s="20"/>
    </row>
    <row r="62" spans="3:12" s="19" customFormat="1" ht="15.75" customHeight="1" x14ac:dyDescent="0.2">
      <c r="C62" s="16" t="s">
        <v>31</v>
      </c>
      <c r="D62" s="16" t="s">
        <v>5</v>
      </c>
      <c r="E62" s="16" t="str">
        <f>LEFT(D62,1)&amp;0&amp;COUNTIF($D$7:D62,D62)</f>
        <v>E014</v>
      </c>
      <c r="F62" s="17">
        <v>44</v>
      </c>
      <c r="G62" s="18">
        <v>12950000</v>
      </c>
      <c r="K62" s="20"/>
      <c r="L62" s="20"/>
    </row>
    <row r="63" spans="3:12" s="19" customFormat="1" ht="15.75" customHeight="1" x14ac:dyDescent="0.2">
      <c r="C63" s="16" t="s">
        <v>32</v>
      </c>
      <c r="D63" s="16" t="s">
        <v>5</v>
      </c>
      <c r="E63" s="16" t="str">
        <f>LEFT(D63,1)&amp;0&amp;COUNTIF($D$7:D63,D63)</f>
        <v>E015</v>
      </c>
      <c r="F63" s="17">
        <v>210</v>
      </c>
      <c r="G63" s="18">
        <v>62880000</v>
      </c>
      <c r="K63" s="20"/>
      <c r="L63" s="20"/>
    </row>
    <row r="64" spans="3:12" s="19" customFormat="1" ht="15.75" customHeight="1" x14ac:dyDescent="0.2">
      <c r="C64" s="16" t="s">
        <v>41</v>
      </c>
      <c r="D64" s="16" t="s">
        <v>4</v>
      </c>
      <c r="E64" s="16" t="str">
        <f>LEFT(D64,1)&amp;0&amp;COUNTIF($D$7:D64,D64)</f>
        <v>F010</v>
      </c>
      <c r="F64" s="17">
        <v>76</v>
      </c>
      <c r="G64" s="18">
        <v>22614000</v>
      </c>
      <c r="K64" s="20"/>
      <c r="L64" s="20"/>
    </row>
    <row r="65" spans="3:12" s="19" customFormat="1" ht="15.75" customHeight="1" x14ac:dyDescent="0.2">
      <c r="C65" s="16" t="s">
        <v>47</v>
      </c>
      <c r="D65" s="16" t="s">
        <v>4</v>
      </c>
      <c r="E65" s="16" t="str">
        <f>LEFT(D65,1)&amp;0&amp;COUNTIF($D$7:D65,D65)</f>
        <v>F011</v>
      </c>
      <c r="F65" s="17">
        <v>59</v>
      </c>
      <c r="G65" s="18">
        <v>17636000</v>
      </c>
      <c r="K65" s="20"/>
      <c r="L65" s="20"/>
    </row>
    <row r="66" spans="3:12" s="19" customFormat="1" ht="15.75" customHeight="1" x14ac:dyDescent="0.2">
      <c r="C66" s="16" t="s">
        <v>71</v>
      </c>
      <c r="D66" s="16" t="s">
        <v>8</v>
      </c>
      <c r="E66" s="16" t="str">
        <f>LEFT(D66,1)&amp;0&amp;COUNTIF($D$7:D66,D66)</f>
        <v>P04</v>
      </c>
      <c r="F66" s="17">
        <v>63</v>
      </c>
      <c r="G66" s="18">
        <v>18745000</v>
      </c>
      <c r="K66" s="20"/>
      <c r="L66" s="20"/>
    </row>
    <row r="67" spans="3:12" s="19" customFormat="1" ht="15.75" customHeight="1" x14ac:dyDescent="0.2">
      <c r="C67" s="16" t="s">
        <v>82</v>
      </c>
      <c r="D67" s="16" t="s">
        <v>9</v>
      </c>
      <c r="E67" s="16" t="str">
        <f>LEFT(D67,1)&amp;0&amp;COUNTIF($D$7:D67,D67)</f>
        <v>P07</v>
      </c>
      <c r="F67" s="17">
        <v>63</v>
      </c>
      <c r="G67" s="18">
        <v>18650000</v>
      </c>
      <c r="K67" s="20"/>
      <c r="L67" s="20"/>
    </row>
    <row r="68" spans="3:12" s="19" customFormat="1" ht="15.75" customHeight="1" x14ac:dyDescent="0.2">
      <c r="C68" s="16" t="s">
        <v>87</v>
      </c>
      <c r="D68" s="16" t="s">
        <v>11</v>
      </c>
      <c r="E68" s="16" t="str">
        <f>LEFT(D68,1)&amp;0&amp;COUNTIF($D$7:D68,D68)</f>
        <v>I03</v>
      </c>
      <c r="F68" s="17">
        <v>81</v>
      </c>
      <c r="G68" s="18">
        <v>24145000</v>
      </c>
      <c r="K68" s="20"/>
      <c r="L68" s="20"/>
    </row>
    <row r="69" spans="3:12" s="19" customFormat="1" ht="15.75" customHeight="1" x14ac:dyDescent="0.2">
      <c r="C69" s="16" t="s">
        <v>86</v>
      </c>
      <c r="D69" s="16" t="s">
        <v>11</v>
      </c>
      <c r="E69" s="16" t="str">
        <f>LEFT(D69,1)&amp;0&amp;COUNTIF($D$7:D69,D69)</f>
        <v>I04</v>
      </c>
      <c r="F69" s="17">
        <v>94</v>
      </c>
      <c r="G69" s="18">
        <v>27947500</v>
      </c>
      <c r="K69" s="20"/>
      <c r="L69" s="20"/>
    </row>
    <row r="70" spans="3:12" s="19" customFormat="1" ht="15.75" customHeight="1" x14ac:dyDescent="0.2">
      <c r="C70" s="16" t="s">
        <v>58</v>
      </c>
      <c r="D70" s="16" t="s">
        <v>6</v>
      </c>
      <c r="E70" s="16" t="str">
        <f>LEFT(D70,1)&amp;0&amp;COUNTIF($D$7:D70,D70)</f>
        <v>O010</v>
      </c>
      <c r="F70" s="17">
        <v>118</v>
      </c>
      <c r="G70" s="18">
        <v>35351000</v>
      </c>
      <c r="K70" s="20"/>
      <c r="L70" s="20"/>
    </row>
    <row r="71" spans="3:12" s="19" customFormat="1" ht="15.75" customHeight="1" x14ac:dyDescent="0.2">
      <c r="C71" s="16" t="s">
        <v>72</v>
      </c>
      <c r="D71" s="16" t="s">
        <v>8</v>
      </c>
      <c r="E71" s="16" t="str">
        <f>LEFT(D71,1)&amp;0&amp;COUNTIF($D$7:D71,D71)</f>
        <v>P05</v>
      </c>
      <c r="F71" s="17">
        <v>305</v>
      </c>
      <c r="G71" s="18">
        <v>91425000</v>
      </c>
      <c r="K71" s="20"/>
      <c r="L71" s="20"/>
    </row>
    <row r="72" spans="3:12" s="19" customFormat="1" ht="15.75" customHeight="1" x14ac:dyDescent="0.2">
      <c r="C72" s="16" t="s">
        <v>33</v>
      </c>
      <c r="D72" s="16" t="s">
        <v>5</v>
      </c>
      <c r="E72" s="16" t="str">
        <f>LEFT(D72,1)&amp;0&amp;COUNTIF($D$7:D72,D72)</f>
        <v>E016</v>
      </c>
      <c r="F72" s="17">
        <v>33</v>
      </c>
      <c r="G72" s="18">
        <v>9861000</v>
      </c>
      <c r="K72" s="20"/>
      <c r="L72" s="20"/>
    </row>
    <row r="73" spans="3:12" s="19" customFormat="1" ht="15.75" customHeight="1" x14ac:dyDescent="0.2">
      <c r="C73" s="16" t="s">
        <v>59</v>
      </c>
      <c r="D73" s="16" t="s">
        <v>6</v>
      </c>
      <c r="E73" s="16" t="str">
        <f>LEFT(D73,1)&amp;0&amp;COUNTIF($D$7:D73,D73)</f>
        <v>O011</v>
      </c>
      <c r="F73" s="17">
        <v>417</v>
      </c>
      <c r="G73" s="18">
        <v>124930000</v>
      </c>
      <c r="K73" s="20"/>
      <c r="L73" s="20"/>
    </row>
    <row r="74" spans="3:12" s="19" customFormat="1" ht="15.75" customHeight="1" x14ac:dyDescent="0.2">
      <c r="C74" s="16" t="s">
        <v>34</v>
      </c>
      <c r="D74" s="16" t="s">
        <v>5</v>
      </c>
      <c r="E74" s="16" t="str">
        <f>LEFT(D74,1)&amp;0&amp;COUNTIF($D$7:D74,D74)</f>
        <v>E017</v>
      </c>
      <c r="F74" s="17">
        <v>65</v>
      </c>
      <c r="G74" s="18">
        <v>19445000</v>
      </c>
      <c r="K74" s="20"/>
      <c r="L74" s="20"/>
    </row>
    <row r="75" spans="3:12" s="19" customFormat="1" ht="15.75" customHeight="1" x14ac:dyDescent="0.2">
      <c r="C75" s="16" t="s">
        <v>35</v>
      </c>
      <c r="D75" s="16" t="s">
        <v>5</v>
      </c>
      <c r="E75" s="16" t="str">
        <f>LEFT(D75,1)&amp;0&amp;COUNTIF($D$7:D75,D75)</f>
        <v>E018</v>
      </c>
      <c r="F75" s="17">
        <v>130</v>
      </c>
      <c r="G75" s="18">
        <v>38920000</v>
      </c>
      <c r="K75" s="20"/>
      <c r="L75" s="20"/>
    </row>
    <row r="76" spans="3:12" s="19" customFormat="1" ht="15.75" customHeight="1" x14ac:dyDescent="0.2">
      <c r="C76" s="16" t="s">
        <v>46</v>
      </c>
      <c r="D76" s="16" t="s">
        <v>4</v>
      </c>
      <c r="E76" s="16" t="str">
        <f>LEFT(D76,1)&amp;0&amp;COUNTIF($D$7:D76,D76)</f>
        <v>F012</v>
      </c>
      <c r="F76" s="17">
        <v>195</v>
      </c>
      <c r="G76" s="18">
        <v>58245000</v>
      </c>
      <c r="K76" s="20"/>
      <c r="L76" s="20"/>
    </row>
    <row r="77" spans="3:12" s="19" customFormat="1" ht="15.75" customHeight="1" x14ac:dyDescent="0.2">
      <c r="C77" s="16" t="s">
        <v>48</v>
      </c>
      <c r="D77" s="16" t="s">
        <v>4</v>
      </c>
      <c r="E77" s="16" t="str">
        <f>LEFT(D77,1)&amp;0&amp;COUNTIF($D$7:D77,D77)</f>
        <v>F013</v>
      </c>
      <c r="F77" s="17">
        <v>144</v>
      </c>
      <c r="G77" s="18">
        <v>43085000</v>
      </c>
      <c r="K77" s="20"/>
      <c r="L77" s="20"/>
    </row>
    <row r="78" spans="3:12" s="19" customFormat="1" ht="15.75" customHeight="1" x14ac:dyDescent="0.2">
      <c r="C78" s="16" t="s">
        <v>73</v>
      </c>
      <c r="D78" s="16" t="s">
        <v>8</v>
      </c>
      <c r="E78" s="16" t="str">
        <f>LEFT(D78,1)&amp;0&amp;COUNTIF($D$7:D78,D78)</f>
        <v>P06</v>
      </c>
      <c r="F78" s="17">
        <v>57</v>
      </c>
      <c r="G78" s="18">
        <v>17030000</v>
      </c>
      <c r="K78" s="20"/>
      <c r="L78" s="20"/>
    </row>
    <row r="79" spans="3:12" s="19" customFormat="1" ht="15.75" customHeight="1" x14ac:dyDescent="0.2">
      <c r="C79" s="16" t="s">
        <v>83</v>
      </c>
      <c r="D79" s="16" t="s">
        <v>9</v>
      </c>
      <c r="E79" s="16" t="str">
        <f>LEFT(D79,1)&amp;0&amp;COUNTIF($D$7:D79,D79)</f>
        <v>P08</v>
      </c>
      <c r="F79" s="17">
        <v>98</v>
      </c>
      <c r="G79" s="18">
        <v>29217500</v>
      </c>
      <c r="K79" s="20"/>
      <c r="L79" s="20"/>
    </row>
    <row r="80" spans="3:12" s="19" customFormat="1" ht="15.75" customHeight="1" x14ac:dyDescent="0.2">
      <c r="C80" s="16" t="s">
        <v>36</v>
      </c>
      <c r="D80" s="16" t="s">
        <v>5</v>
      </c>
      <c r="E80" s="16" t="str">
        <f>LEFT(D80,1)&amp;0&amp;COUNTIF($D$7:D80,D80)</f>
        <v>E019</v>
      </c>
      <c r="F80" s="17">
        <v>54</v>
      </c>
      <c r="G80" s="18">
        <v>16115000</v>
      </c>
      <c r="K80" s="20"/>
      <c r="L80" s="20"/>
    </row>
    <row r="81" spans="3:12" s="19" customFormat="1" ht="15.75" customHeight="1" x14ac:dyDescent="0.2">
      <c r="C81" s="16" t="s">
        <v>60</v>
      </c>
      <c r="D81" s="16" t="s">
        <v>6</v>
      </c>
      <c r="E81" s="16" t="str">
        <f>LEFT(D81,1)&amp;0&amp;COUNTIF($D$7:D81,D81)</f>
        <v>O012</v>
      </c>
      <c r="F81" s="17">
        <v>155</v>
      </c>
      <c r="G81" s="18">
        <v>46220000</v>
      </c>
      <c r="K81" s="20"/>
      <c r="L81" s="20"/>
    </row>
    <row r="82" spans="3:12" s="19" customFormat="1" ht="15.75" customHeight="1" x14ac:dyDescent="0.2">
      <c r="C82" s="16" t="s">
        <v>37</v>
      </c>
      <c r="D82" s="16" t="s">
        <v>5</v>
      </c>
      <c r="E82" s="16" t="str">
        <f>LEFT(D82,1)&amp;0&amp;COUNTIF($D$7:D82,D82)</f>
        <v>E020</v>
      </c>
      <c r="F82" s="17">
        <v>67</v>
      </c>
      <c r="G82" s="18">
        <v>19875000</v>
      </c>
      <c r="K82" s="20"/>
      <c r="L82" s="20"/>
    </row>
    <row r="83" spans="3:12" s="19" customFormat="1" ht="15.75" customHeight="1" x14ac:dyDescent="0.2">
      <c r="C83" s="16" t="s">
        <v>38</v>
      </c>
      <c r="D83" s="16" t="s">
        <v>5</v>
      </c>
      <c r="E83" s="16" t="str">
        <f>LEFT(D83,1)&amp;0&amp;COUNTIF($D$7:D83,D83)</f>
        <v>E021</v>
      </c>
      <c r="F83" s="17">
        <v>91</v>
      </c>
      <c r="G83" s="18">
        <v>27230000</v>
      </c>
      <c r="K83" s="20"/>
      <c r="L83" s="20"/>
    </row>
    <row r="84" spans="3:12" s="19" customFormat="1" ht="15.75" customHeight="1" x14ac:dyDescent="0.2">
      <c r="C84" s="16" t="s">
        <v>42</v>
      </c>
      <c r="D84" s="16" t="s">
        <v>4</v>
      </c>
      <c r="E84" s="16" t="str">
        <f>LEFT(D84,1)&amp;0&amp;COUNTIF($D$7:D84,D84)</f>
        <v>F014</v>
      </c>
      <c r="F84" s="17">
        <v>40</v>
      </c>
      <c r="G84" s="18">
        <v>11885000</v>
      </c>
      <c r="K84" s="20"/>
      <c r="L84" s="20"/>
    </row>
    <row r="85" spans="3:12" s="19" customFormat="1" ht="15.75" customHeight="1" x14ac:dyDescent="0.2">
      <c r="C85" s="16" t="s">
        <v>68</v>
      </c>
      <c r="D85" s="16" t="s">
        <v>7</v>
      </c>
      <c r="E85" s="16" t="str">
        <f>LEFT(D85,1)&amp;0&amp;COUNTIF($D$7:D85,D85)</f>
        <v>M09</v>
      </c>
      <c r="F85" s="17">
        <v>150</v>
      </c>
      <c r="G85" s="18">
        <v>44840000</v>
      </c>
      <c r="K85" s="20"/>
      <c r="L85" s="20"/>
    </row>
    <row r="86" spans="3:12" s="19" customFormat="1" ht="15.75" customHeight="1" x14ac:dyDescent="0.2">
      <c r="C86" s="16" t="s">
        <v>74</v>
      </c>
      <c r="D86" s="16" t="s">
        <v>8</v>
      </c>
      <c r="E86" s="16" t="str">
        <f>LEFT(D86,1)&amp;0&amp;COUNTIF($D$7:D86,D86)</f>
        <v>P07</v>
      </c>
      <c r="F86" s="17">
        <v>64</v>
      </c>
      <c r="G86" s="18">
        <v>19046000</v>
      </c>
      <c r="K86" s="20"/>
      <c r="L86" s="20"/>
    </row>
    <row r="87" spans="3:12" x14ac:dyDescent="0.2">
      <c r="G87" s="14"/>
    </row>
    <row r="88" spans="3:12" x14ac:dyDescent="0.2">
      <c r="G88" s="14"/>
    </row>
    <row r="89" spans="3:12" x14ac:dyDescent="0.2">
      <c r="G89" s="14"/>
    </row>
    <row r="90" spans="3:12" x14ac:dyDescent="0.2">
      <c r="G90" s="14"/>
    </row>
    <row r="91" spans="3:12" x14ac:dyDescent="0.2">
      <c r="G91" s="14"/>
    </row>
    <row r="92" spans="3:12" x14ac:dyDescent="0.2">
      <c r="G92" s="14"/>
    </row>
    <row r="93" spans="3:12" x14ac:dyDescent="0.2">
      <c r="G93" s="14"/>
    </row>
    <row r="94" spans="3:12" x14ac:dyDescent="0.2">
      <c r="G94" s="14"/>
    </row>
    <row r="95" spans="3:12" x14ac:dyDescent="0.2">
      <c r="G95" s="14"/>
    </row>
    <row r="96" spans="3:12" x14ac:dyDescent="0.2">
      <c r="G96" s="14"/>
    </row>
    <row r="97" spans="7:7" x14ac:dyDescent="0.2">
      <c r="G97" s="14"/>
    </row>
    <row r="98" spans="7:7" x14ac:dyDescent="0.2">
      <c r="G98" s="14"/>
    </row>
    <row r="99" spans="7:7" x14ac:dyDescent="0.2">
      <c r="G99" s="14"/>
    </row>
    <row r="100" spans="7:7" x14ac:dyDescent="0.2">
      <c r="G100" s="14"/>
    </row>
    <row r="101" spans="7:7" x14ac:dyDescent="0.2">
      <c r="G101" s="14"/>
    </row>
  </sheetData>
  <mergeCells count="3">
    <mergeCell ref="I23:J23"/>
    <mergeCell ref="J6:K6"/>
    <mergeCell ref="J14:K14"/>
  </mergeCells>
  <pageMargins left="0.7" right="0.7" top="0.75" bottom="0.75" header="0.3" footer="0.3"/>
  <pageSetup orientation="portrait" horizontalDpi="90" verticalDpi="90" r:id="rId1"/>
  <extLst>
    <ext xmlns:x14="http://schemas.microsoft.com/office/spreadsheetml/2009/9/main" uri="{CCE6A557-97BC-4b89-ADB6-D9C93CAAB3DF}">
      <x14:dataValidations xmlns:xm="http://schemas.microsoft.com/office/excel/2006/main" count="1">
        <x14:dataValidation type="list" allowBlank="1" showInputMessage="1" showErrorMessage="1" xr:uid="{418B2369-C03E-4D94-883E-A1CBCBE7E072}">
          <x14:formula1>
            <xm:f>Configuration!$B$5:$B$22</xm:f>
          </x14:formula1>
          <xm:sqref>D7:D87 E87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5D6D6-E019-48E8-977D-8BAE0B604E3A}">
  <dimension ref="B4:M85"/>
  <sheetViews>
    <sheetView showGridLines="0" zoomScale="80" zoomScaleNormal="80" workbookViewId="0">
      <selection activeCell="K23" sqref="K23"/>
    </sheetView>
  </sheetViews>
  <sheetFormatPr baseColWidth="10" defaultColWidth="8.83203125" defaultRowHeight="15" x14ac:dyDescent="0.2"/>
  <cols>
    <col min="2" max="2" width="12.83203125" customWidth="1"/>
    <col min="3" max="3" width="20.5" customWidth="1"/>
    <col min="4" max="9" width="16" style="49" customWidth="1"/>
    <col min="12" max="12" width="17" customWidth="1"/>
    <col min="13" max="13" width="18.5" customWidth="1"/>
  </cols>
  <sheetData>
    <row r="4" spans="2:13" x14ac:dyDescent="0.2">
      <c r="B4" s="125" t="s">
        <v>1</v>
      </c>
      <c r="C4" s="125" t="s">
        <v>97</v>
      </c>
      <c r="D4" s="125" t="s">
        <v>2</v>
      </c>
      <c r="E4" s="125"/>
      <c r="F4" s="125"/>
      <c r="G4" s="125"/>
      <c r="H4" s="125"/>
      <c r="I4" s="125"/>
    </row>
    <row r="5" spans="2:13" x14ac:dyDescent="0.2">
      <c r="B5" s="125"/>
      <c r="C5" s="125"/>
      <c r="D5" s="54">
        <v>44378</v>
      </c>
      <c r="E5" s="54">
        <v>44409</v>
      </c>
      <c r="F5" s="54">
        <v>44440</v>
      </c>
      <c r="G5" s="54">
        <v>44470</v>
      </c>
      <c r="H5" s="54">
        <v>44501</v>
      </c>
      <c r="I5" s="54">
        <v>44531</v>
      </c>
    </row>
    <row r="6" spans="2:13" x14ac:dyDescent="0.2">
      <c r="B6" s="52" t="s">
        <v>13</v>
      </c>
      <c r="C6" s="52" t="s">
        <v>4</v>
      </c>
      <c r="D6" s="53">
        <v>47700000</v>
      </c>
      <c r="E6" s="55">
        <v>57240000</v>
      </c>
      <c r="F6" s="55">
        <v>66779999.999999993</v>
      </c>
      <c r="G6" s="55">
        <v>81090000</v>
      </c>
      <c r="H6" s="55">
        <v>100170000</v>
      </c>
      <c r="I6" s="55">
        <v>62010000</v>
      </c>
    </row>
    <row r="7" spans="2:13" x14ac:dyDescent="0.2">
      <c r="B7" s="52" t="s">
        <v>14</v>
      </c>
      <c r="C7" s="52" t="s">
        <v>4</v>
      </c>
      <c r="D7" s="53">
        <v>45505000</v>
      </c>
      <c r="E7" s="55">
        <v>63706999.999999993</v>
      </c>
      <c r="F7" s="55">
        <v>72808000</v>
      </c>
      <c r="G7" s="55">
        <v>95560500</v>
      </c>
      <c r="H7" s="55">
        <v>99230000</v>
      </c>
      <c r="I7" s="55">
        <v>87369600</v>
      </c>
      <c r="L7" s="58" t="s">
        <v>1</v>
      </c>
      <c r="M7" s="56" t="s">
        <v>22</v>
      </c>
    </row>
    <row r="8" spans="2:13" x14ac:dyDescent="0.2">
      <c r="B8" s="52" t="s">
        <v>18</v>
      </c>
      <c r="C8" s="52" t="s">
        <v>5</v>
      </c>
      <c r="D8" s="53">
        <v>34618000</v>
      </c>
      <c r="E8" s="55">
        <v>38079800</v>
      </c>
      <c r="F8" s="55">
        <v>51927000</v>
      </c>
      <c r="G8" s="55">
        <v>72697800</v>
      </c>
      <c r="H8" s="55">
        <v>78760000</v>
      </c>
      <c r="I8" s="55">
        <v>62312400</v>
      </c>
      <c r="L8" s="58" t="s">
        <v>141</v>
      </c>
      <c r="M8" s="57">
        <v>44501</v>
      </c>
    </row>
    <row r="9" spans="2:13" x14ac:dyDescent="0.2">
      <c r="B9" s="52" t="s">
        <v>19</v>
      </c>
      <c r="C9" s="52" t="s">
        <v>5</v>
      </c>
      <c r="D9" s="53">
        <v>14040000</v>
      </c>
      <c r="E9" s="55">
        <v>22464000</v>
      </c>
      <c r="F9" s="55">
        <v>19656000</v>
      </c>
      <c r="G9" s="55">
        <v>36644400</v>
      </c>
      <c r="H9" s="55">
        <v>29484000</v>
      </c>
      <c r="I9" s="55">
        <v>23587200</v>
      </c>
    </row>
    <row r="10" spans="2:13" x14ac:dyDescent="0.2">
      <c r="B10" s="52" t="s">
        <v>49</v>
      </c>
      <c r="C10" s="52" t="s">
        <v>6</v>
      </c>
      <c r="D10" s="53">
        <v>32700000</v>
      </c>
      <c r="E10" s="55">
        <v>49050000</v>
      </c>
      <c r="F10" s="55">
        <v>42510000</v>
      </c>
      <c r="G10" s="55">
        <v>83058000</v>
      </c>
      <c r="H10" s="55">
        <v>68670000</v>
      </c>
      <c r="I10" s="55">
        <v>51012000</v>
      </c>
      <c r="L10" t="s">
        <v>138</v>
      </c>
      <c r="M10" s="59">
        <f>INDEX(D6:I85, MATCH(M7, B6:B85, 0), MATCH(M8, D5:I5, 0))</f>
        <v>73580000</v>
      </c>
    </row>
    <row r="11" spans="2:13" x14ac:dyDescent="0.2">
      <c r="B11" s="52" t="s">
        <v>78</v>
      </c>
      <c r="C11" s="52" t="s">
        <v>7</v>
      </c>
      <c r="D11" s="53">
        <v>18050000</v>
      </c>
      <c r="E11" s="55">
        <v>25270000</v>
      </c>
      <c r="F11" s="55">
        <v>21660000</v>
      </c>
      <c r="G11" s="55">
        <v>44583500</v>
      </c>
      <c r="H11" s="55">
        <v>37905000</v>
      </c>
      <c r="I11" s="55">
        <v>25992000</v>
      </c>
    </row>
    <row r="12" spans="2:13" x14ac:dyDescent="0.2">
      <c r="B12" s="52" t="s">
        <v>75</v>
      </c>
      <c r="C12" s="52" t="s">
        <v>9</v>
      </c>
      <c r="D12" s="53">
        <v>28380000</v>
      </c>
      <c r="E12" s="55">
        <v>36894000</v>
      </c>
      <c r="F12" s="55">
        <v>31218000.000000004</v>
      </c>
      <c r="G12" s="55">
        <v>68112000</v>
      </c>
      <c r="H12" s="55">
        <v>59598000</v>
      </c>
      <c r="I12" s="55">
        <v>37461600</v>
      </c>
    </row>
    <row r="13" spans="2:13" x14ac:dyDescent="0.2">
      <c r="B13" s="52" t="s">
        <v>88</v>
      </c>
      <c r="C13" s="52" t="s">
        <v>10</v>
      </c>
      <c r="D13" s="53">
        <v>23560000</v>
      </c>
      <c r="E13" s="55">
        <v>28900000</v>
      </c>
      <c r="F13" s="55">
        <v>21709999.999999978</v>
      </c>
      <c r="G13" s="55">
        <v>56967040</v>
      </c>
      <c r="H13" s="55">
        <v>45591000</v>
      </c>
      <c r="I13" s="55">
        <v>26051999.999999974</v>
      </c>
      <c r="L13" s="71"/>
    </row>
    <row r="14" spans="2:13" x14ac:dyDescent="0.2">
      <c r="B14" s="52" t="s">
        <v>63</v>
      </c>
      <c r="C14" s="52" t="s">
        <v>7</v>
      </c>
      <c r="D14" s="53">
        <v>24140000</v>
      </c>
      <c r="E14" s="55">
        <v>26554000.000000004</v>
      </c>
      <c r="F14" s="55">
        <v>21725999.999999978</v>
      </c>
      <c r="G14" s="55">
        <v>67800000</v>
      </c>
      <c r="H14" s="55">
        <v>50694000</v>
      </c>
      <c r="I14" s="55">
        <v>26071199.999999974</v>
      </c>
    </row>
    <row r="15" spans="2:13" x14ac:dyDescent="0.2">
      <c r="B15" s="52" t="s">
        <v>69</v>
      </c>
      <c r="C15" s="52" t="s">
        <v>8</v>
      </c>
      <c r="D15" s="53">
        <v>11370000</v>
      </c>
      <c r="E15" s="55">
        <v>10369999.999999989</v>
      </c>
      <c r="F15" s="55">
        <v>13481000</v>
      </c>
      <c r="G15" s="55">
        <v>21777000</v>
      </c>
      <c r="H15" s="55">
        <v>14518000</v>
      </c>
      <c r="I15" s="55">
        <v>8295999.9999999898</v>
      </c>
    </row>
    <row r="16" spans="2:13" x14ac:dyDescent="0.2">
      <c r="B16" s="52" t="s">
        <v>22</v>
      </c>
      <c r="C16" s="52" t="s">
        <v>5</v>
      </c>
      <c r="D16" s="53">
        <v>56600000</v>
      </c>
      <c r="E16" s="55">
        <v>50939999.999999948</v>
      </c>
      <c r="F16" s="55">
        <v>67920000</v>
      </c>
      <c r="G16" s="55">
        <v>118860000</v>
      </c>
      <c r="H16" s="55">
        <v>73580000</v>
      </c>
      <c r="I16" s="55">
        <v>39619999.99999994</v>
      </c>
    </row>
    <row r="17" spans="2:9" x14ac:dyDescent="0.2">
      <c r="B17" s="52" t="s">
        <v>50</v>
      </c>
      <c r="C17" s="52" t="s">
        <v>6</v>
      </c>
      <c r="D17" s="53">
        <v>16867000</v>
      </c>
      <c r="E17" s="55">
        <v>13493599.999999983</v>
      </c>
      <c r="F17" s="55">
        <v>18553700</v>
      </c>
      <c r="G17" s="55">
        <v>38794100</v>
      </c>
      <c r="H17" s="55">
        <v>20240400</v>
      </c>
      <c r="I17" s="55">
        <v>10120200</v>
      </c>
    </row>
    <row r="18" spans="2:9" x14ac:dyDescent="0.2">
      <c r="B18" s="52" t="s">
        <v>20</v>
      </c>
      <c r="C18" s="52" t="s">
        <v>5</v>
      </c>
      <c r="D18" s="53">
        <v>21762000</v>
      </c>
      <c r="E18" s="55">
        <v>15233399.999999978</v>
      </c>
      <c r="F18" s="55">
        <v>31762000</v>
      </c>
      <c r="G18" s="55">
        <v>47876400.000000007</v>
      </c>
      <c r="H18" s="55">
        <v>23938200.000000004</v>
      </c>
      <c r="I18" s="55">
        <v>10881000</v>
      </c>
    </row>
    <row r="19" spans="2:9" x14ac:dyDescent="0.2">
      <c r="B19" s="52" t="s">
        <v>15</v>
      </c>
      <c r="C19" s="52" t="s">
        <v>4</v>
      </c>
      <c r="D19" s="53">
        <v>29415000</v>
      </c>
      <c r="E19" s="55">
        <v>17649000</v>
      </c>
      <c r="F19" s="55">
        <v>26473499.99999997</v>
      </c>
      <c r="G19" s="55">
        <v>61771500</v>
      </c>
      <c r="H19" s="55">
        <v>39415000</v>
      </c>
      <c r="I19" s="55">
        <v>26415000</v>
      </c>
    </row>
    <row r="20" spans="2:9" x14ac:dyDescent="0.2">
      <c r="B20" s="52" t="s">
        <v>21</v>
      </c>
      <c r="C20" s="52" t="s">
        <v>5</v>
      </c>
      <c r="D20" s="53">
        <v>20045000</v>
      </c>
      <c r="E20" s="55">
        <v>10022500</v>
      </c>
      <c r="F20" s="55">
        <v>16035999.999999981</v>
      </c>
      <c r="G20" s="55">
        <v>42094500</v>
      </c>
      <c r="H20" s="55">
        <v>18040499.999999981</v>
      </c>
      <c r="I20" s="55">
        <v>40090000</v>
      </c>
    </row>
    <row r="21" spans="2:9" x14ac:dyDescent="0.2">
      <c r="B21" s="52" t="s">
        <v>51</v>
      </c>
      <c r="C21" s="52" t="s">
        <v>6</v>
      </c>
      <c r="D21" s="53">
        <v>21197500</v>
      </c>
      <c r="E21" s="55">
        <v>8479000</v>
      </c>
      <c r="F21" s="55">
        <v>14838249.999999978</v>
      </c>
      <c r="G21" s="55">
        <v>44395000</v>
      </c>
      <c r="H21" s="55">
        <v>16957999.999999981</v>
      </c>
      <c r="I21" s="55">
        <v>42395000</v>
      </c>
    </row>
    <row r="22" spans="2:9" x14ac:dyDescent="0.2">
      <c r="B22" s="52" t="s">
        <v>61</v>
      </c>
      <c r="C22" s="52" t="s">
        <v>7</v>
      </c>
      <c r="D22" s="53">
        <v>16205000</v>
      </c>
      <c r="E22" s="55">
        <v>5761500</v>
      </c>
      <c r="F22" s="55">
        <v>11523000</v>
      </c>
      <c r="G22" s="55">
        <v>36489500</v>
      </c>
      <c r="H22" s="55">
        <v>13443499.99999998</v>
      </c>
      <c r="I22" s="55">
        <v>19205000</v>
      </c>
    </row>
    <row r="23" spans="2:9" x14ac:dyDescent="0.2">
      <c r="B23" s="52" t="s">
        <v>76</v>
      </c>
      <c r="C23" s="52" t="s">
        <v>9</v>
      </c>
      <c r="D23" s="53">
        <v>43355000</v>
      </c>
      <c r="E23" s="55">
        <v>13006500</v>
      </c>
      <c r="F23" s="55">
        <v>21677500</v>
      </c>
      <c r="G23" s="55">
        <v>78039000</v>
      </c>
      <c r="H23" s="55">
        <v>26013000</v>
      </c>
      <c r="I23" s="55">
        <v>86710000</v>
      </c>
    </row>
    <row r="24" spans="2:9" x14ac:dyDescent="0.2">
      <c r="B24" s="52" t="s">
        <v>85</v>
      </c>
      <c r="C24" s="52" t="s">
        <v>11</v>
      </c>
      <c r="D24" s="53">
        <v>103910000</v>
      </c>
      <c r="E24" s="55">
        <v>118211000</v>
      </c>
      <c r="F24" s="55">
        <v>114301000.00000001</v>
      </c>
      <c r="G24" s="55">
        <v>176647000</v>
      </c>
      <c r="H24" s="55">
        <v>51955000</v>
      </c>
      <c r="I24" s="55">
        <v>218211000</v>
      </c>
    </row>
    <row r="25" spans="2:9" x14ac:dyDescent="0.2">
      <c r="B25" s="52" t="s">
        <v>89</v>
      </c>
      <c r="C25" s="52" t="s">
        <v>10</v>
      </c>
      <c r="D25" s="53">
        <v>10560500</v>
      </c>
      <c r="E25" s="55">
        <v>23177050</v>
      </c>
      <c r="F25" s="55">
        <v>27177050</v>
      </c>
      <c r="G25" s="55">
        <v>21121000</v>
      </c>
      <c r="H25" s="55">
        <v>4224200</v>
      </c>
      <c r="I25" s="55">
        <v>22177050</v>
      </c>
    </row>
    <row r="26" spans="2:9" x14ac:dyDescent="0.2">
      <c r="B26" s="52" t="s">
        <v>17</v>
      </c>
      <c r="C26" s="52" t="s">
        <v>4</v>
      </c>
      <c r="D26" s="53">
        <v>142200000</v>
      </c>
      <c r="E26" s="55">
        <v>213300000</v>
      </c>
      <c r="F26" s="55">
        <v>298620000</v>
      </c>
      <c r="G26" s="55">
        <v>227520000</v>
      </c>
      <c r="H26" s="55">
        <v>42660000</v>
      </c>
      <c r="I26" s="55">
        <v>371142000</v>
      </c>
    </row>
    <row r="27" spans="2:9" x14ac:dyDescent="0.2">
      <c r="B27" s="52" t="s">
        <v>39</v>
      </c>
      <c r="C27" s="52" t="s">
        <v>4</v>
      </c>
      <c r="D27" s="53">
        <v>15435000</v>
      </c>
      <c r="E27" s="55">
        <v>21609000</v>
      </c>
      <c r="F27" s="55">
        <v>32413500</v>
      </c>
      <c r="G27" s="55">
        <v>23152500</v>
      </c>
      <c r="H27" s="55">
        <v>30870000</v>
      </c>
      <c r="I27" s="55">
        <v>39204900</v>
      </c>
    </row>
    <row r="28" spans="2:9" x14ac:dyDescent="0.2">
      <c r="B28" s="52" t="s">
        <v>40</v>
      </c>
      <c r="C28" s="52" t="s">
        <v>4</v>
      </c>
      <c r="D28" s="53">
        <v>29570000</v>
      </c>
      <c r="E28" s="55">
        <v>38441000</v>
      </c>
      <c r="F28" s="55">
        <v>62097000</v>
      </c>
      <c r="G28" s="55">
        <v>41398000</v>
      </c>
      <c r="H28" s="55">
        <v>59140000</v>
      </c>
      <c r="I28" s="55">
        <v>73037900</v>
      </c>
    </row>
    <row r="29" spans="2:9" x14ac:dyDescent="0.2">
      <c r="B29" s="52" t="s">
        <v>23</v>
      </c>
      <c r="C29" s="52" t="s">
        <v>5</v>
      </c>
      <c r="D29" s="53">
        <v>45615000</v>
      </c>
      <c r="E29" s="55">
        <v>54738000</v>
      </c>
      <c r="F29" s="55">
        <v>68422500</v>
      </c>
      <c r="G29" s="55">
        <v>59299500</v>
      </c>
      <c r="H29" s="55">
        <v>91230000</v>
      </c>
      <c r="I29" s="55">
        <v>109476000</v>
      </c>
    </row>
    <row r="30" spans="2:9" x14ac:dyDescent="0.2">
      <c r="B30" s="52" t="s">
        <v>24</v>
      </c>
      <c r="C30" s="52" t="s">
        <v>5</v>
      </c>
      <c r="D30" s="53">
        <v>34728000</v>
      </c>
      <c r="E30" s="55">
        <v>38200800</v>
      </c>
      <c r="F30" s="55">
        <v>48619200</v>
      </c>
      <c r="G30" s="55">
        <v>41673600</v>
      </c>
      <c r="H30" s="55">
        <v>69456000</v>
      </c>
      <c r="I30" s="55">
        <v>80916240</v>
      </c>
    </row>
    <row r="31" spans="2:9" x14ac:dyDescent="0.2">
      <c r="B31" s="52" t="s">
        <v>52</v>
      </c>
      <c r="C31" s="52" t="s">
        <v>6</v>
      </c>
      <c r="D31" s="53">
        <v>24150000</v>
      </c>
      <c r="E31" s="55">
        <v>14149999.999999985</v>
      </c>
      <c r="F31" s="55">
        <v>18395000</v>
      </c>
      <c r="G31" s="55">
        <v>15565000.000000002</v>
      </c>
      <c r="H31" s="55">
        <v>28300000</v>
      </c>
      <c r="I31" s="55">
        <v>31978999.999999996</v>
      </c>
    </row>
    <row r="32" spans="2:9" x14ac:dyDescent="0.2">
      <c r="B32" s="52" t="s">
        <v>62</v>
      </c>
      <c r="C32" s="52" t="s">
        <v>7</v>
      </c>
      <c r="D32" s="53">
        <v>42810000</v>
      </c>
      <c r="E32" s="55">
        <v>29528999.999999966</v>
      </c>
      <c r="F32" s="55">
        <v>39372000</v>
      </c>
      <c r="G32" s="55">
        <v>32809999.999999966</v>
      </c>
      <c r="H32" s="55">
        <v>65620000</v>
      </c>
      <c r="I32" s="55">
        <v>71853900</v>
      </c>
    </row>
    <row r="33" spans="2:9" x14ac:dyDescent="0.2">
      <c r="B33" s="52" t="s">
        <v>77</v>
      </c>
      <c r="C33" s="52" t="s">
        <v>9</v>
      </c>
      <c r="D33" s="53">
        <v>18160000</v>
      </c>
      <c r="E33" s="55">
        <v>14527999.999999983</v>
      </c>
      <c r="F33" s="55">
        <v>19976000</v>
      </c>
      <c r="G33" s="55">
        <v>16343999.999999981</v>
      </c>
      <c r="H33" s="55">
        <v>36320000</v>
      </c>
      <c r="I33" s="55">
        <v>38499200</v>
      </c>
    </row>
    <row r="34" spans="2:9" x14ac:dyDescent="0.2">
      <c r="B34" s="52" t="s">
        <v>90</v>
      </c>
      <c r="C34" s="52" t="s">
        <v>10</v>
      </c>
      <c r="D34" s="53">
        <v>38490000</v>
      </c>
      <c r="E34" s="55">
        <v>19942999.99999997</v>
      </c>
      <c r="F34" s="55">
        <v>28489999.99999997</v>
      </c>
      <c r="G34" s="55">
        <v>22791999.999999974</v>
      </c>
      <c r="H34" s="55">
        <v>56980000</v>
      </c>
      <c r="I34" s="55">
        <v>58404499.999999993</v>
      </c>
    </row>
    <row r="35" spans="2:9" x14ac:dyDescent="0.2">
      <c r="B35" s="52" t="s">
        <v>64</v>
      </c>
      <c r="C35" s="52" t="s">
        <v>7</v>
      </c>
      <c r="D35" s="53">
        <v>21820000</v>
      </c>
      <c r="E35" s="55">
        <v>13092000</v>
      </c>
      <c r="F35" s="55">
        <v>19637999.999999978</v>
      </c>
      <c r="G35" s="55">
        <v>15273999.999999978</v>
      </c>
      <c r="H35" s="55">
        <v>43640000</v>
      </c>
      <c r="I35" s="55">
        <v>43203600</v>
      </c>
    </row>
    <row r="36" spans="2:9" x14ac:dyDescent="0.2">
      <c r="B36" s="52" t="s">
        <v>70</v>
      </c>
      <c r="C36" s="52" t="s">
        <v>8</v>
      </c>
      <c r="D36" s="53">
        <v>24250000</v>
      </c>
      <c r="E36" s="55">
        <v>12125000</v>
      </c>
      <c r="F36" s="55">
        <v>19399999.999999978</v>
      </c>
      <c r="G36" s="55">
        <v>14550000</v>
      </c>
      <c r="H36" s="55">
        <v>48500000</v>
      </c>
      <c r="I36" s="55">
        <v>46317500</v>
      </c>
    </row>
    <row r="37" spans="2:9" x14ac:dyDescent="0.2">
      <c r="B37" s="52" t="s">
        <v>25</v>
      </c>
      <c r="C37" s="52" t="s">
        <v>5</v>
      </c>
      <c r="D37" s="53">
        <v>10480000</v>
      </c>
      <c r="E37" s="55">
        <v>4192000</v>
      </c>
      <c r="F37" s="55">
        <v>7335999.9999999888</v>
      </c>
      <c r="G37" s="55">
        <v>5240000</v>
      </c>
      <c r="H37" s="55">
        <v>20960000</v>
      </c>
      <c r="I37" s="55">
        <v>19283200</v>
      </c>
    </row>
    <row r="38" spans="2:9" x14ac:dyDescent="0.2">
      <c r="B38" s="52" t="s">
        <v>53</v>
      </c>
      <c r="C38" s="52" t="s">
        <v>6</v>
      </c>
      <c r="D38" s="53">
        <v>56710000</v>
      </c>
      <c r="E38" s="55">
        <v>119091000</v>
      </c>
      <c r="F38" s="55">
        <v>34026000</v>
      </c>
      <c r="G38" s="55">
        <v>22684000</v>
      </c>
      <c r="H38" s="55">
        <v>113420000</v>
      </c>
      <c r="I38" s="55">
        <v>100376700</v>
      </c>
    </row>
    <row r="39" spans="2:9" x14ac:dyDescent="0.2">
      <c r="B39" s="52" t="s">
        <v>26</v>
      </c>
      <c r="C39" s="52" t="s">
        <v>5</v>
      </c>
      <c r="D39" s="53">
        <v>16977000</v>
      </c>
      <c r="E39" s="55">
        <v>33954000</v>
      </c>
      <c r="F39" s="55">
        <v>8488500</v>
      </c>
      <c r="G39" s="55">
        <v>35651700</v>
      </c>
      <c r="H39" s="55">
        <v>32256300</v>
      </c>
      <c r="I39" s="55">
        <v>28860900</v>
      </c>
    </row>
    <row r="40" spans="2:9" x14ac:dyDescent="0.2">
      <c r="B40" s="52" t="s">
        <v>43</v>
      </c>
      <c r="C40" s="52" t="s">
        <v>4</v>
      </c>
      <c r="D40" s="53">
        <v>21872000</v>
      </c>
      <c r="E40" s="55">
        <v>41556800</v>
      </c>
      <c r="F40" s="55">
        <v>8748800</v>
      </c>
      <c r="G40" s="55">
        <v>43744000</v>
      </c>
      <c r="H40" s="55">
        <v>39369600</v>
      </c>
      <c r="I40" s="55">
        <v>34995200</v>
      </c>
    </row>
    <row r="41" spans="2:9" x14ac:dyDescent="0.2">
      <c r="B41" s="52" t="s">
        <v>27</v>
      </c>
      <c r="C41" s="52" t="s">
        <v>5</v>
      </c>
      <c r="D41" s="53">
        <v>29525000</v>
      </c>
      <c r="E41" s="55">
        <v>53145000</v>
      </c>
      <c r="F41" s="55">
        <v>62002500</v>
      </c>
      <c r="G41" s="55">
        <v>56097500</v>
      </c>
      <c r="H41" s="55">
        <v>50192500</v>
      </c>
      <c r="I41" s="55">
        <v>47240000</v>
      </c>
    </row>
    <row r="42" spans="2:9" x14ac:dyDescent="0.2">
      <c r="B42" s="52" t="s">
        <v>54</v>
      </c>
      <c r="C42" s="52" t="s">
        <v>6</v>
      </c>
      <c r="D42" s="53">
        <v>20155000</v>
      </c>
      <c r="E42" s="55">
        <v>34263500</v>
      </c>
      <c r="F42" s="55">
        <v>40310000</v>
      </c>
      <c r="G42" s="55">
        <v>36279000</v>
      </c>
      <c r="H42" s="55">
        <v>32248000</v>
      </c>
      <c r="I42" s="55">
        <v>30232500</v>
      </c>
    </row>
    <row r="43" spans="2:9" x14ac:dyDescent="0.2">
      <c r="B43" s="52" t="s">
        <v>65</v>
      </c>
      <c r="C43" s="52" t="s">
        <v>7</v>
      </c>
      <c r="D43" s="53">
        <v>21307500</v>
      </c>
      <c r="E43" s="55">
        <v>34092000</v>
      </c>
      <c r="F43" s="55">
        <v>40484250</v>
      </c>
      <c r="G43" s="55">
        <v>36222750</v>
      </c>
      <c r="H43" s="55">
        <v>31961250</v>
      </c>
      <c r="I43" s="55">
        <v>29830499.999999996</v>
      </c>
    </row>
    <row r="44" spans="2:9" x14ac:dyDescent="0.2">
      <c r="B44" s="52" t="s">
        <v>79</v>
      </c>
      <c r="C44" s="52" t="s">
        <v>9</v>
      </c>
      <c r="D44" s="53">
        <v>19315000</v>
      </c>
      <c r="E44" s="55">
        <v>28972500</v>
      </c>
      <c r="F44" s="55">
        <v>34767000</v>
      </c>
      <c r="G44" s="55">
        <v>30904000</v>
      </c>
      <c r="H44" s="55">
        <v>27041000</v>
      </c>
      <c r="I44" s="55">
        <v>25109500</v>
      </c>
    </row>
    <row r="45" spans="2:9" x14ac:dyDescent="0.2">
      <c r="B45" s="52" t="s">
        <v>84</v>
      </c>
      <c r="C45" s="52" t="s">
        <v>11</v>
      </c>
      <c r="D45" s="53">
        <v>43465000</v>
      </c>
      <c r="E45" s="55">
        <v>47811500.000000007</v>
      </c>
      <c r="F45" s="55">
        <v>73890500</v>
      </c>
      <c r="G45" s="55">
        <v>65197500</v>
      </c>
      <c r="H45" s="55">
        <v>56504500</v>
      </c>
      <c r="I45" s="55">
        <v>52158000</v>
      </c>
    </row>
    <row r="46" spans="2:9" x14ac:dyDescent="0.2">
      <c r="B46" s="52" t="s">
        <v>91</v>
      </c>
      <c r="C46" s="52" t="s">
        <v>10</v>
      </c>
      <c r="D46" s="53">
        <v>109020000</v>
      </c>
      <c r="E46" s="55">
        <v>104020000</v>
      </c>
      <c r="F46" s="55">
        <v>166432000</v>
      </c>
      <c r="G46" s="55">
        <v>145628000</v>
      </c>
      <c r="H46" s="55">
        <v>124824000</v>
      </c>
      <c r="I46" s="55">
        <v>114422000.00000001</v>
      </c>
    </row>
    <row r="47" spans="2:9" x14ac:dyDescent="0.2">
      <c r="B47" s="52" t="s">
        <v>44</v>
      </c>
      <c r="C47" s="52" t="s">
        <v>4</v>
      </c>
      <c r="D47" s="53">
        <v>10970500</v>
      </c>
      <c r="E47" s="55">
        <v>9603450</v>
      </c>
      <c r="F47" s="55">
        <v>16005750</v>
      </c>
      <c r="G47" s="55">
        <v>13871650</v>
      </c>
      <c r="H47" s="55">
        <v>11737550.000000002</v>
      </c>
      <c r="I47" s="55">
        <v>10670499.999999989</v>
      </c>
    </row>
    <row r="48" spans="2:9" x14ac:dyDescent="0.2">
      <c r="B48" s="52" t="s">
        <v>55</v>
      </c>
      <c r="C48" s="52" t="s">
        <v>6</v>
      </c>
      <c r="D48" s="53">
        <v>172310000</v>
      </c>
      <c r="E48" s="55">
        <v>113848000</v>
      </c>
      <c r="F48" s="55">
        <v>145600000</v>
      </c>
      <c r="G48" s="55">
        <v>170772000</v>
      </c>
      <c r="H48" s="55">
        <v>142310000</v>
      </c>
      <c r="I48" s="55">
        <v>128078999.99999987</v>
      </c>
    </row>
    <row r="49" spans="2:9" x14ac:dyDescent="0.2">
      <c r="B49" s="52" t="s">
        <v>29</v>
      </c>
      <c r="C49" s="52" t="s">
        <v>5</v>
      </c>
      <c r="D49" s="53">
        <v>13655000</v>
      </c>
      <c r="E49" s="55">
        <v>9558500</v>
      </c>
      <c r="F49" s="55">
        <v>14500000</v>
      </c>
      <c r="G49" s="55">
        <v>15020500.000000002</v>
      </c>
      <c r="H49" s="55">
        <v>12289500</v>
      </c>
      <c r="I49" s="55">
        <v>10923999.999999987</v>
      </c>
    </row>
    <row r="50" spans="2:9" x14ac:dyDescent="0.2">
      <c r="B50" s="52" t="s">
        <v>45</v>
      </c>
      <c r="C50" s="52" t="s">
        <v>4</v>
      </c>
      <c r="D50" s="53">
        <v>15070000</v>
      </c>
      <c r="E50" s="55">
        <v>10842000</v>
      </c>
      <c r="F50" s="55">
        <v>13200000</v>
      </c>
      <c r="G50" s="55">
        <v>18070000</v>
      </c>
      <c r="H50" s="55">
        <v>14456000</v>
      </c>
      <c r="I50" s="55">
        <v>12648999.999999981</v>
      </c>
    </row>
    <row r="51" spans="2:9" x14ac:dyDescent="0.2">
      <c r="B51" s="52" t="s">
        <v>28</v>
      </c>
      <c r="C51" s="52" t="s">
        <v>5</v>
      </c>
      <c r="D51" s="53">
        <v>25037000</v>
      </c>
      <c r="E51" s="55">
        <v>16123000</v>
      </c>
      <c r="F51" s="55">
        <v>17589000</v>
      </c>
      <c r="G51" s="55">
        <v>22533300</v>
      </c>
      <c r="H51" s="55">
        <v>17525900</v>
      </c>
      <c r="I51" s="55">
        <v>15022200</v>
      </c>
    </row>
    <row r="52" spans="2:9" x14ac:dyDescent="0.2">
      <c r="B52" s="52" t="s">
        <v>56</v>
      </c>
      <c r="C52" s="52" t="s">
        <v>6</v>
      </c>
      <c r="D52" s="53">
        <v>25505000</v>
      </c>
      <c r="E52" s="55">
        <v>15303000</v>
      </c>
      <c r="F52" s="55">
        <v>25303000</v>
      </c>
      <c r="G52" s="55">
        <v>20404000</v>
      </c>
      <c r="H52" s="55">
        <v>53560500</v>
      </c>
      <c r="I52" s="55">
        <v>12752500</v>
      </c>
    </row>
    <row r="53" spans="2:9" x14ac:dyDescent="0.2">
      <c r="B53" s="52" t="s">
        <v>66</v>
      </c>
      <c r="C53" s="52" t="s">
        <v>7</v>
      </c>
      <c r="D53" s="53">
        <v>37415000</v>
      </c>
      <c r="E53" s="55">
        <v>22449000</v>
      </c>
      <c r="F53" s="55">
        <v>18707500</v>
      </c>
      <c r="G53" s="55">
        <v>26190500</v>
      </c>
      <c r="H53" s="55">
        <v>74830000</v>
      </c>
      <c r="I53" s="55">
        <v>14966000</v>
      </c>
    </row>
    <row r="54" spans="2:9" x14ac:dyDescent="0.2">
      <c r="B54" s="52" t="s">
        <v>80</v>
      </c>
      <c r="C54" s="52" t="s">
        <v>9</v>
      </c>
      <c r="D54" s="53">
        <v>18090000</v>
      </c>
      <c r="E54" s="55">
        <v>9854000</v>
      </c>
      <c r="F54" s="55">
        <v>7236000</v>
      </c>
      <c r="G54" s="55">
        <v>10854000</v>
      </c>
      <c r="H54" s="55">
        <v>34371000</v>
      </c>
      <c r="I54" s="55">
        <v>5427000</v>
      </c>
    </row>
    <row r="55" spans="2:9" x14ac:dyDescent="0.2">
      <c r="B55" s="52" t="s">
        <v>81</v>
      </c>
      <c r="C55" s="52" t="s">
        <v>9</v>
      </c>
      <c r="D55" s="53">
        <v>19379000</v>
      </c>
      <c r="E55" s="55">
        <v>11627400</v>
      </c>
      <c r="F55" s="55">
        <v>5813700</v>
      </c>
      <c r="G55" s="55">
        <v>31006400</v>
      </c>
      <c r="H55" s="55">
        <v>34882200</v>
      </c>
      <c r="I55" s="55">
        <v>42633800</v>
      </c>
    </row>
    <row r="56" spans="2:9" x14ac:dyDescent="0.2">
      <c r="B56" s="52" t="s">
        <v>92</v>
      </c>
      <c r="C56" s="52" t="s">
        <v>10</v>
      </c>
      <c r="D56" s="53">
        <v>25525000</v>
      </c>
      <c r="E56" s="55">
        <v>15315000</v>
      </c>
      <c r="F56" s="55">
        <v>56155000.000000007</v>
      </c>
      <c r="G56" s="55">
        <v>38287500</v>
      </c>
      <c r="H56" s="55">
        <v>43392500</v>
      </c>
      <c r="I56" s="55">
        <v>89848000.000000015</v>
      </c>
    </row>
    <row r="57" spans="2:9" x14ac:dyDescent="0.2">
      <c r="B57" s="52" t="s">
        <v>67</v>
      </c>
      <c r="C57" s="52" t="s">
        <v>7</v>
      </c>
      <c r="D57" s="53">
        <v>37435000</v>
      </c>
      <c r="E57" s="55">
        <v>22461000</v>
      </c>
      <c r="F57" s="55">
        <v>82357000</v>
      </c>
      <c r="G57" s="55">
        <v>52409000</v>
      </c>
      <c r="H57" s="55">
        <v>59896000</v>
      </c>
      <c r="I57" s="55">
        <v>131771200</v>
      </c>
    </row>
    <row r="58" spans="2:9" x14ac:dyDescent="0.2">
      <c r="B58" s="52" t="s">
        <v>93</v>
      </c>
      <c r="C58" s="52" t="s">
        <v>8</v>
      </c>
      <c r="D58" s="53">
        <v>32985000</v>
      </c>
      <c r="E58" s="55">
        <v>62671500</v>
      </c>
      <c r="F58" s="55">
        <v>72567000</v>
      </c>
      <c r="G58" s="55">
        <v>42880500</v>
      </c>
      <c r="H58" s="55">
        <v>49477500</v>
      </c>
      <c r="I58" s="55">
        <v>116107200</v>
      </c>
    </row>
    <row r="59" spans="2:9" x14ac:dyDescent="0.2">
      <c r="B59" s="52" t="s">
        <v>30</v>
      </c>
      <c r="C59" s="52" t="s">
        <v>5</v>
      </c>
      <c r="D59" s="53">
        <v>21940000</v>
      </c>
      <c r="E59" s="55">
        <v>39492000</v>
      </c>
      <c r="F59" s="55">
        <v>48268000.000000007</v>
      </c>
      <c r="G59" s="55">
        <v>26328000</v>
      </c>
      <c r="H59" s="55">
        <v>30715999.999999996</v>
      </c>
      <c r="I59" s="55">
        <v>77228800.000000015</v>
      </c>
    </row>
    <row r="60" spans="2:9" x14ac:dyDescent="0.2">
      <c r="B60" s="52" t="s">
        <v>57</v>
      </c>
      <c r="C60" s="52" t="s">
        <v>6</v>
      </c>
      <c r="D60" s="53">
        <v>24370000</v>
      </c>
      <c r="E60" s="55">
        <v>41429000</v>
      </c>
      <c r="F60" s="55">
        <v>51177000</v>
      </c>
      <c r="G60" s="55">
        <v>26807000.000000004</v>
      </c>
      <c r="H60" s="55">
        <v>31681000</v>
      </c>
      <c r="I60" s="55">
        <v>81883200</v>
      </c>
    </row>
    <row r="61" spans="2:9" x14ac:dyDescent="0.2">
      <c r="B61" s="52" t="s">
        <v>31</v>
      </c>
      <c r="C61" s="52" t="s">
        <v>5</v>
      </c>
      <c r="D61" s="53">
        <v>12350000</v>
      </c>
      <c r="E61" s="55">
        <v>20720000</v>
      </c>
      <c r="F61" s="55">
        <v>25900000</v>
      </c>
      <c r="G61" s="55">
        <v>12950000</v>
      </c>
      <c r="H61" s="55">
        <v>15540000</v>
      </c>
      <c r="I61" s="55">
        <v>41440000</v>
      </c>
    </row>
    <row r="62" spans="2:9" x14ac:dyDescent="0.2">
      <c r="B62" s="52" t="s">
        <v>32</v>
      </c>
      <c r="C62" s="52" t="s">
        <v>5</v>
      </c>
      <c r="D62" s="53">
        <v>62880000</v>
      </c>
      <c r="E62" s="55">
        <v>94320000</v>
      </c>
      <c r="F62" s="55">
        <v>119472000</v>
      </c>
      <c r="G62" s="55">
        <v>56592000</v>
      </c>
      <c r="H62" s="55">
        <v>69168000</v>
      </c>
      <c r="I62" s="55">
        <v>191155200</v>
      </c>
    </row>
    <row r="63" spans="2:9" x14ac:dyDescent="0.2">
      <c r="B63" s="52" t="s">
        <v>41</v>
      </c>
      <c r="C63" s="52" t="s">
        <v>4</v>
      </c>
      <c r="D63" s="53">
        <v>27614000</v>
      </c>
      <c r="E63" s="55">
        <v>31659599.999999996</v>
      </c>
      <c r="F63" s="55">
        <v>40705200</v>
      </c>
      <c r="G63" s="55">
        <v>18091200</v>
      </c>
      <c r="H63" s="55">
        <v>22614000</v>
      </c>
      <c r="I63" s="55">
        <v>65128320</v>
      </c>
    </row>
    <row r="64" spans="2:9" x14ac:dyDescent="0.2">
      <c r="B64" s="52" t="s">
        <v>47</v>
      </c>
      <c r="C64" s="52" t="s">
        <v>4</v>
      </c>
      <c r="D64" s="53">
        <v>17636000</v>
      </c>
      <c r="E64" s="55">
        <v>22926800</v>
      </c>
      <c r="F64" s="55">
        <v>29981200</v>
      </c>
      <c r="G64" s="55">
        <v>12345200</v>
      </c>
      <c r="H64" s="55">
        <v>15872400</v>
      </c>
      <c r="I64" s="55">
        <v>47969920</v>
      </c>
    </row>
    <row r="65" spans="2:9" x14ac:dyDescent="0.2">
      <c r="B65" s="52" t="s">
        <v>71</v>
      </c>
      <c r="C65" s="52" t="s">
        <v>8</v>
      </c>
      <c r="D65" s="53">
        <v>18745000</v>
      </c>
      <c r="E65" s="55">
        <v>22494000</v>
      </c>
      <c r="F65" s="55">
        <v>29992000</v>
      </c>
      <c r="G65" s="55">
        <v>11247000</v>
      </c>
      <c r="H65" s="55">
        <v>14996000</v>
      </c>
      <c r="I65" s="55">
        <v>47987200</v>
      </c>
    </row>
    <row r="66" spans="2:9" x14ac:dyDescent="0.2">
      <c r="B66" s="52" t="s">
        <v>82</v>
      </c>
      <c r="C66" s="52" t="s">
        <v>9</v>
      </c>
      <c r="D66" s="53">
        <v>18650000</v>
      </c>
      <c r="E66" s="55">
        <v>20515000</v>
      </c>
      <c r="F66" s="55">
        <v>27975000</v>
      </c>
      <c r="G66" s="55">
        <v>39165000</v>
      </c>
      <c r="H66" s="55">
        <v>13055000</v>
      </c>
      <c r="I66" s="55">
        <v>44760000</v>
      </c>
    </row>
    <row r="67" spans="2:9" x14ac:dyDescent="0.2">
      <c r="B67" s="52" t="s">
        <v>87</v>
      </c>
      <c r="C67" s="52" t="s">
        <v>11</v>
      </c>
      <c r="D67" s="53">
        <v>24145000</v>
      </c>
      <c r="E67" s="55">
        <v>26789000</v>
      </c>
      <c r="F67" s="55">
        <v>33803000</v>
      </c>
      <c r="G67" s="55">
        <v>48290000</v>
      </c>
      <c r="H67" s="55">
        <v>14487000</v>
      </c>
      <c r="I67" s="55">
        <v>54084800</v>
      </c>
    </row>
    <row r="68" spans="2:9" x14ac:dyDescent="0.2">
      <c r="B68" s="52" t="s">
        <v>86</v>
      </c>
      <c r="C68" s="52" t="s">
        <v>11</v>
      </c>
      <c r="D68" s="53">
        <v>27947500</v>
      </c>
      <c r="E68" s="55">
        <v>25152750</v>
      </c>
      <c r="F68" s="55">
        <v>36331750</v>
      </c>
      <c r="G68" s="55">
        <v>53100250</v>
      </c>
      <c r="H68" s="55">
        <v>39126500</v>
      </c>
      <c r="I68" s="55">
        <v>58130800</v>
      </c>
    </row>
    <row r="69" spans="2:9" x14ac:dyDescent="0.2">
      <c r="B69" s="52" t="s">
        <v>58</v>
      </c>
      <c r="C69" s="52" t="s">
        <v>6</v>
      </c>
      <c r="D69" s="53">
        <v>35351000</v>
      </c>
      <c r="E69" s="55">
        <v>53026500</v>
      </c>
      <c r="F69" s="55">
        <v>42421200</v>
      </c>
      <c r="G69" s="55">
        <v>63631800</v>
      </c>
      <c r="H69" s="55">
        <v>45956300</v>
      </c>
      <c r="I69" s="55">
        <v>67873920</v>
      </c>
    </row>
    <row r="70" spans="2:9" x14ac:dyDescent="0.2">
      <c r="B70" s="52" t="s">
        <v>72</v>
      </c>
      <c r="C70" s="52" t="s">
        <v>8</v>
      </c>
      <c r="D70" s="53">
        <v>91425000</v>
      </c>
      <c r="E70" s="55">
        <v>127994999.99999999</v>
      </c>
      <c r="F70" s="55">
        <v>100567500.00000001</v>
      </c>
      <c r="G70" s="55">
        <v>155422500</v>
      </c>
      <c r="H70" s="55">
        <v>109710000</v>
      </c>
      <c r="I70" s="55">
        <v>160908000.00000003</v>
      </c>
    </row>
    <row r="71" spans="2:9" x14ac:dyDescent="0.2">
      <c r="B71" s="52" t="s">
        <v>33</v>
      </c>
      <c r="C71" s="52" t="s">
        <v>5</v>
      </c>
      <c r="D71" s="53">
        <v>9861000</v>
      </c>
      <c r="E71" s="55">
        <v>12819300</v>
      </c>
      <c r="F71" s="55">
        <v>11610000</v>
      </c>
      <c r="G71" s="55">
        <v>15777600</v>
      </c>
      <c r="H71" s="55">
        <v>10847100</v>
      </c>
      <c r="I71" s="55">
        <v>16770000</v>
      </c>
    </row>
    <row r="72" spans="2:9" x14ac:dyDescent="0.2">
      <c r="B72" s="52" t="s">
        <v>59</v>
      </c>
      <c r="C72" s="52" t="s">
        <v>6</v>
      </c>
      <c r="D72" s="53">
        <v>124930000</v>
      </c>
      <c r="E72" s="55">
        <v>149916000</v>
      </c>
      <c r="F72" s="55">
        <v>112437000</v>
      </c>
      <c r="G72" s="55">
        <v>187395000</v>
      </c>
      <c r="H72" s="55">
        <v>122900000</v>
      </c>
      <c r="I72" s="55">
        <v>179899200</v>
      </c>
    </row>
    <row r="73" spans="2:9" x14ac:dyDescent="0.2">
      <c r="B73" s="52" t="s">
        <v>34</v>
      </c>
      <c r="C73" s="52" t="s">
        <v>5</v>
      </c>
      <c r="D73" s="53">
        <v>19445000</v>
      </c>
      <c r="E73" s="55">
        <v>21389500</v>
      </c>
      <c r="F73" s="55">
        <v>15556000</v>
      </c>
      <c r="G73" s="55">
        <v>27223000</v>
      </c>
      <c r="H73" s="55">
        <v>17500500</v>
      </c>
      <c r="I73" s="55">
        <v>24889600</v>
      </c>
    </row>
    <row r="74" spans="2:9" x14ac:dyDescent="0.2">
      <c r="B74" s="52" t="s">
        <v>35</v>
      </c>
      <c r="C74" s="52" t="s">
        <v>5</v>
      </c>
      <c r="D74" s="53">
        <v>38920000</v>
      </c>
      <c r="E74" s="55">
        <v>43000000</v>
      </c>
      <c r="F74" s="55">
        <v>27244000</v>
      </c>
      <c r="G74" s="55">
        <v>50596000</v>
      </c>
      <c r="H74" s="55">
        <v>31136000</v>
      </c>
      <c r="I74" s="55">
        <v>43590400</v>
      </c>
    </row>
    <row r="75" spans="2:9" x14ac:dyDescent="0.2">
      <c r="B75" s="52" t="s">
        <v>46</v>
      </c>
      <c r="C75" s="52" t="s">
        <v>4</v>
      </c>
      <c r="D75" s="53">
        <v>58245000</v>
      </c>
      <c r="E75" s="55">
        <v>52420499.99999994</v>
      </c>
      <c r="F75" s="55">
        <v>34947000</v>
      </c>
      <c r="G75" s="55">
        <v>69894000</v>
      </c>
      <c r="H75" s="55">
        <v>40771500</v>
      </c>
      <c r="I75" s="55">
        <v>55915200</v>
      </c>
    </row>
    <row r="76" spans="2:9" x14ac:dyDescent="0.2">
      <c r="B76" s="52" t="s">
        <v>48</v>
      </c>
      <c r="C76" s="52" t="s">
        <v>4</v>
      </c>
      <c r="D76" s="53">
        <v>43085000</v>
      </c>
      <c r="E76" s="55">
        <v>38776499.999999955</v>
      </c>
      <c r="F76" s="55">
        <v>25851000</v>
      </c>
      <c r="G76" s="55">
        <v>51702000</v>
      </c>
      <c r="H76" s="55">
        <v>30159499.999999996</v>
      </c>
      <c r="I76" s="55">
        <v>41361600</v>
      </c>
    </row>
    <row r="77" spans="2:9" x14ac:dyDescent="0.2">
      <c r="B77" s="52" t="s">
        <v>73</v>
      </c>
      <c r="C77" s="52" t="s">
        <v>8</v>
      </c>
      <c r="D77" s="53">
        <v>17030000</v>
      </c>
      <c r="E77" s="55">
        <v>15326999.999999983</v>
      </c>
      <c r="F77" s="55">
        <v>10218000</v>
      </c>
      <c r="G77" s="55">
        <v>20436000</v>
      </c>
      <c r="H77" s="55">
        <v>11921000</v>
      </c>
      <c r="I77" s="55">
        <v>16348800</v>
      </c>
    </row>
    <row r="78" spans="2:9" x14ac:dyDescent="0.2">
      <c r="B78" s="52" t="s">
        <v>83</v>
      </c>
      <c r="C78" s="52" t="s">
        <v>9</v>
      </c>
      <c r="D78" s="53">
        <v>29217500</v>
      </c>
      <c r="E78" s="55">
        <v>26295749.99999997</v>
      </c>
      <c r="F78" s="55">
        <v>17530500</v>
      </c>
      <c r="G78" s="55">
        <v>35061000</v>
      </c>
      <c r="H78" s="55">
        <v>20452250</v>
      </c>
      <c r="I78" s="55">
        <v>28048800</v>
      </c>
    </row>
    <row r="79" spans="2:9" x14ac:dyDescent="0.2">
      <c r="B79" s="52" t="s">
        <v>36</v>
      </c>
      <c r="C79" s="52" t="s">
        <v>5</v>
      </c>
      <c r="D79" s="53">
        <v>16115000</v>
      </c>
      <c r="E79" s="55">
        <v>14503499.999999985</v>
      </c>
      <c r="F79" s="55">
        <v>9669000</v>
      </c>
      <c r="G79" s="55">
        <v>19338000</v>
      </c>
      <c r="H79" s="55">
        <v>11280500</v>
      </c>
      <c r="I79" s="55">
        <v>15470400</v>
      </c>
    </row>
    <row r="80" spans="2:9" x14ac:dyDescent="0.2">
      <c r="B80" s="52" t="s">
        <v>60</v>
      </c>
      <c r="C80" s="52" t="s">
        <v>6</v>
      </c>
      <c r="D80" s="53">
        <v>46220000</v>
      </c>
      <c r="E80" s="55">
        <v>41597999.999999955</v>
      </c>
      <c r="F80" s="55">
        <v>27732000</v>
      </c>
      <c r="G80" s="55">
        <v>55464000</v>
      </c>
      <c r="H80" s="55">
        <v>32353999.999999996</v>
      </c>
      <c r="I80" s="55">
        <v>44371200</v>
      </c>
    </row>
    <row r="81" spans="2:9" x14ac:dyDescent="0.2">
      <c r="B81" s="52" t="s">
        <v>37</v>
      </c>
      <c r="C81" s="52" t="s">
        <v>5</v>
      </c>
      <c r="D81" s="53">
        <v>19875000</v>
      </c>
      <c r="E81" s="55">
        <v>17887499.999999981</v>
      </c>
      <c r="F81" s="55">
        <v>11925000</v>
      </c>
      <c r="G81" s="55">
        <v>23850000</v>
      </c>
      <c r="H81" s="55">
        <v>13912500</v>
      </c>
      <c r="I81" s="55">
        <v>19080000</v>
      </c>
    </row>
    <row r="82" spans="2:9" x14ac:dyDescent="0.2">
      <c r="B82" s="52" t="s">
        <v>38</v>
      </c>
      <c r="C82" s="52" t="s">
        <v>5</v>
      </c>
      <c r="D82" s="53">
        <v>27230000</v>
      </c>
      <c r="E82" s="55">
        <v>24506999.999999974</v>
      </c>
      <c r="F82" s="55">
        <v>16338000</v>
      </c>
      <c r="G82" s="55">
        <v>32676000</v>
      </c>
      <c r="H82" s="55">
        <v>19061000</v>
      </c>
      <c r="I82" s="55">
        <v>26140800</v>
      </c>
    </row>
    <row r="83" spans="2:9" x14ac:dyDescent="0.2">
      <c r="B83" s="52" t="s">
        <v>42</v>
      </c>
      <c r="C83" s="52" t="s">
        <v>4</v>
      </c>
      <c r="D83" s="53">
        <v>11885000</v>
      </c>
      <c r="E83" s="55">
        <v>10696499.999999989</v>
      </c>
      <c r="F83" s="55">
        <v>7131000</v>
      </c>
      <c r="G83" s="55">
        <v>14262000</v>
      </c>
      <c r="H83" s="55">
        <v>8319499.9999999991</v>
      </c>
      <c r="I83" s="55">
        <v>11409600</v>
      </c>
    </row>
    <row r="84" spans="2:9" x14ac:dyDescent="0.2">
      <c r="B84" s="52" t="s">
        <v>68</v>
      </c>
      <c r="C84" s="52" t="s">
        <v>7</v>
      </c>
      <c r="D84" s="53">
        <v>44840000</v>
      </c>
      <c r="E84" s="55">
        <v>40355999.999999955</v>
      </c>
      <c r="F84" s="55">
        <v>26904000</v>
      </c>
      <c r="G84" s="55">
        <v>53808000</v>
      </c>
      <c r="H84" s="55">
        <v>31387999.999999996</v>
      </c>
      <c r="I84" s="55">
        <v>43046400</v>
      </c>
    </row>
    <row r="85" spans="2:9" x14ac:dyDescent="0.2">
      <c r="B85" s="52" t="s">
        <v>74</v>
      </c>
      <c r="C85" s="52" t="s">
        <v>8</v>
      </c>
      <c r="D85" s="53">
        <v>19046000</v>
      </c>
      <c r="E85" s="55">
        <v>17141399.999999981</v>
      </c>
      <c r="F85" s="55">
        <v>11427600</v>
      </c>
      <c r="G85" s="55">
        <v>22855200</v>
      </c>
      <c r="H85" s="55">
        <v>13332200</v>
      </c>
      <c r="I85" s="55">
        <v>18284160</v>
      </c>
    </row>
  </sheetData>
  <mergeCells count="3">
    <mergeCell ref="B4:B5"/>
    <mergeCell ref="C4:C5"/>
    <mergeCell ref="D4:I4"/>
  </mergeCells>
  <conditionalFormatting sqref="D6:I85">
    <cfRule type="duplicateValues" dxfId="9" priority="1"/>
  </conditionalFormatting>
  <dataValidations count="2">
    <dataValidation type="list" allowBlank="1" showInputMessage="1" showErrorMessage="1" sqref="M8" xr:uid="{D13641CA-42B8-4B54-9F93-EA618C86427D}">
      <formula1>$D$5:$I$5</formula1>
    </dataValidation>
    <dataValidation type="list" allowBlank="1" showInputMessage="1" showErrorMessage="1" sqref="M7" xr:uid="{9546B998-235B-4106-8EEA-969AA9F03C6A}">
      <formula1>$B$6:$B$85</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A8EA0E-FC49-4857-8F82-45DAD6155195}">
          <x14:formula1>
            <xm:f>Configuration!$B$5:$B$22</xm:f>
          </x14:formula1>
          <xm:sqref>C6:C85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957E7-52C6-4AC4-BC37-ACA7C85BD939}">
  <dimension ref="C3:L14"/>
  <sheetViews>
    <sheetView showGridLines="0" workbookViewId="0">
      <selection activeCell="F3" sqref="F3"/>
    </sheetView>
  </sheetViews>
  <sheetFormatPr baseColWidth="10" defaultColWidth="9.1640625" defaultRowHeight="13" x14ac:dyDescent="0.2"/>
  <cols>
    <col min="1" max="2" width="9.1640625" style="89"/>
    <col min="3" max="3" width="15.5" style="89" customWidth="1"/>
    <col min="4" max="4" width="16.5" style="89" customWidth="1"/>
    <col min="5" max="5" width="13.5" style="90" customWidth="1"/>
    <col min="6" max="6" width="14.33203125" style="90" customWidth="1"/>
    <col min="7" max="7" width="16.1640625" style="89" customWidth="1"/>
    <col min="8" max="10" width="9.1640625" style="89"/>
    <col min="11" max="11" width="17.33203125" style="90" customWidth="1"/>
    <col min="12" max="12" width="11.5" style="90" customWidth="1"/>
    <col min="13" max="16384" width="9.1640625" style="89"/>
  </cols>
  <sheetData>
    <row r="3" spans="3:12" x14ac:dyDescent="0.2">
      <c r="C3" s="87" t="s">
        <v>148</v>
      </c>
      <c r="D3" s="87" t="s">
        <v>149</v>
      </c>
      <c r="E3" s="88" t="s">
        <v>150</v>
      </c>
      <c r="F3" s="97" t="s">
        <v>150</v>
      </c>
      <c r="G3" s="87" t="s">
        <v>151</v>
      </c>
    </row>
    <row r="4" spans="3:12" x14ac:dyDescent="0.2">
      <c r="C4" s="91" t="s">
        <v>153</v>
      </c>
      <c r="D4" s="92">
        <v>49000</v>
      </c>
      <c r="E4" s="93">
        <f>VLOOKUP(D4, $K$5:$L$7, 2)</f>
        <v>0.35</v>
      </c>
      <c r="F4" s="93">
        <f>INDEX($L$5:$L$7,MATCH(D4,$K$5:$K$7,1))</f>
        <v>0.35</v>
      </c>
      <c r="G4" s="91"/>
      <c r="K4" s="94" t="s">
        <v>152</v>
      </c>
      <c r="L4" s="94" t="s">
        <v>150</v>
      </c>
    </row>
    <row r="5" spans="3:12" x14ac:dyDescent="0.2">
      <c r="C5" s="91" t="s">
        <v>154</v>
      </c>
      <c r="D5" s="92">
        <v>72000</v>
      </c>
      <c r="E5" s="93">
        <f t="shared" ref="E5:E14" si="0">VLOOKUP(D5, $K$5:$L$7, 2)</f>
        <v>0.35</v>
      </c>
      <c r="F5" s="93">
        <f t="shared" ref="F5:F14" si="1">INDEX($L$5:$L$7,MATCH(D5,$K$5:$K$7,1))</f>
        <v>0.35</v>
      </c>
      <c r="G5" s="91"/>
      <c r="K5" s="95">
        <v>20000</v>
      </c>
      <c r="L5" s="96">
        <v>0.1</v>
      </c>
    </row>
    <row r="6" spans="3:12" x14ac:dyDescent="0.2">
      <c r="C6" s="91" t="s">
        <v>155</v>
      </c>
      <c r="D6" s="92">
        <v>102000</v>
      </c>
      <c r="E6" s="93">
        <f t="shared" si="0"/>
        <v>0.4</v>
      </c>
      <c r="F6" s="93">
        <f t="shared" si="1"/>
        <v>0.4</v>
      </c>
      <c r="G6" s="91"/>
      <c r="K6" s="95">
        <v>40000</v>
      </c>
      <c r="L6" s="96">
        <v>0.35</v>
      </c>
    </row>
    <row r="7" spans="3:12" x14ac:dyDescent="0.2">
      <c r="C7" s="91" t="s">
        <v>156</v>
      </c>
      <c r="D7" s="92">
        <v>19000</v>
      </c>
      <c r="E7" s="93" t="e">
        <f>VLOOKUP(D7, $K$5:$L$7, 2)</f>
        <v>#N/A</v>
      </c>
      <c r="F7" s="93" t="e">
        <f t="shared" si="1"/>
        <v>#N/A</v>
      </c>
      <c r="G7" s="91"/>
      <c r="K7" s="95">
        <v>100000</v>
      </c>
      <c r="L7" s="96">
        <v>0.4</v>
      </c>
    </row>
    <row r="8" spans="3:12" x14ac:dyDescent="0.2">
      <c r="C8" s="91" t="s">
        <v>157</v>
      </c>
      <c r="D8" s="92">
        <v>24000</v>
      </c>
      <c r="E8" s="93">
        <f t="shared" si="0"/>
        <v>0.1</v>
      </c>
      <c r="F8" s="93">
        <f t="shared" si="1"/>
        <v>0.1</v>
      </c>
      <c r="G8" s="91"/>
    </row>
    <row r="9" spans="3:12" x14ac:dyDescent="0.2">
      <c r="C9" s="91" t="s">
        <v>158</v>
      </c>
      <c r="D9" s="92">
        <v>40000</v>
      </c>
      <c r="E9" s="93">
        <f t="shared" si="0"/>
        <v>0.35</v>
      </c>
      <c r="F9" s="93">
        <f t="shared" si="1"/>
        <v>0.35</v>
      </c>
      <c r="G9" s="91"/>
    </row>
    <row r="10" spans="3:12" x14ac:dyDescent="0.2">
      <c r="C10" s="91" t="s">
        <v>159</v>
      </c>
      <c r="D10" s="92">
        <v>41000</v>
      </c>
      <c r="E10" s="93">
        <f t="shared" si="0"/>
        <v>0.35</v>
      </c>
      <c r="F10" s="93">
        <f t="shared" si="1"/>
        <v>0.35</v>
      </c>
      <c r="G10" s="91"/>
    </row>
    <row r="11" spans="3:12" x14ac:dyDescent="0.2">
      <c r="C11" s="91" t="s">
        <v>160</v>
      </c>
      <c r="D11" s="92">
        <v>39000</v>
      </c>
      <c r="E11" s="93">
        <f t="shared" si="0"/>
        <v>0.1</v>
      </c>
      <c r="F11" s="93">
        <f t="shared" si="1"/>
        <v>0.1</v>
      </c>
      <c r="G11" s="91"/>
    </row>
    <row r="12" spans="3:12" x14ac:dyDescent="0.2">
      <c r="C12" s="91" t="s">
        <v>161</v>
      </c>
      <c r="D12" s="92">
        <v>99000</v>
      </c>
      <c r="E12" s="93">
        <f t="shared" si="0"/>
        <v>0.35</v>
      </c>
      <c r="F12" s="93">
        <f t="shared" si="1"/>
        <v>0.35</v>
      </c>
      <c r="G12" s="91"/>
    </row>
    <row r="13" spans="3:12" x14ac:dyDescent="0.2">
      <c r="C13" s="91" t="s">
        <v>162</v>
      </c>
      <c r="D13" s="92">
        <v>212000</v>
      </c>
      <c r="E13" s="93">
        <f t="shared" si="0"/>
        <v>0.4</v>
      </c>
      <c r="F13" s="93">
        <f t="shared" si="1"/>
        <v>0.4</v>
      </c>
      <c r="G13" s="91"/>
    </row>
    <row r="14" spans="3:12" x14ac:dyDescent="0.2">
      <c r="C14" s="91" t="s">
        <v>163</v>
      </c>
      <c r="D14" s="92">
        <v>32000</v>
      </c>
      <c r="E14" s="93">
        <f t="shared" si="0"/>
        <v>0.1</v>
      </c>
      <c r="F14" s="93">
        <f t="shared" si="1"/>
        <v>0.1</v>
      </c>
      <c r="G14" s="91"/>
    </row>
  </sheetData>
  <phoneticPr fontId="23" type="noConversion"/>
  <pageMargins left="0.7" right="0.7" top="0.75" bottom="0.75" header="0.3" footer="0.3"/>
  <pageSetup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CE5C1-97D7-40BE-BA73-FB414C2B7318}">
  <dimension ref="B3:I405"/>
  <sheetViews>
    <sheetView showGridLines="0" zoomScaleNormal="100" workbookViewId="0">
      <selection activeCell="C28" sqref="C28"/>
    </sheetView>
  </sheetViews>
  <sheetFormatPr baseColWidth="10" defaultColWidth="8.83203125" defaultRowHeight="15" x14ac:dyDescent="0.2"/>
  <cols>
    <col min="2" max="2" width="12.83203125" customWidth="1"/>
    <col min="3" max="4" width="20.5" customWidth="1"/>
    <col min="5" max="5" width="16" style="50" customWidth="1"/>
    <col min="8" max="8" width="25.83203125" customWidth="1"/>
    <col min="9" max="9" width="18.5" customWidth="1"/>
  </cols>
  <sheetData>
    <row r="3" spans="2:9" ht="21.75" customHeight="1" x14ac:dyDescent="0.25">
      <c r="B3" s="82" t="s">
        <v>145</v>
      </c>
      <c r="C3" s="82"/>
      <c r="D3" s="82"/>
      <c r="E3" s="83"/>
    </row>
    <row r="5" spans="2:9" x14ac:dyDescent="0.2">
      <c r="B5" s="69" t="s">
        <v>1</v>
      </c>
      <c r="C5" s="69" t="s">
        <v>97</v>
      </c>
      <c r="D5" s="69" t="s">
        <v>141</v>
      </c>
      <c r="E5" s="51" t="s">
        <v>2</v>
      </c>
    </row>
    <row r="6" spans="2:9" x14ac:dyDescent="0.2">
      <c r="B6" s="52" t="s">
        <v>13</v>
      </c>
      <c r="C6" s="52" t="s">
        <v>4</v>
      </c>
      <c r="D6" s="70">
        <v>44378</v>
      </c>
      <c r="E6" s="53">
        <v>47700000</v>
      </c>
      <c r="H6" s="52" t="s">
        <v>4</v>
      </c>
      <c r="I6" s="65"/>
    </row>
    <row r="7" spans="2:9" x14ac:dyDescent="0.2">
      <c r="B7" s="52" t="s">
        <v>14</v>
      </c>
      <c r="C7" s="52" t="s">
        <v>4</v>
      </c>
      <c r="D7" s="70">
        <v>44378</v>
      </c>
      <c r="E7" s="53">
        <v>45505000</v>
      </c>
      <c r="H7" s="52" t="s">
        <v>5</v>
      </c>
      <c r="I7" s="66"/>
    </row>
    <row r="8" spans="2:9" x14ac:dyDescent="0.2">
      <c r="B8" s="52" t="s">
        <v>18</v>
      </c>
      <c r="C8" s="52" t="s">
        <v>5</v>
      </c>
      <c r="D8" s="70">
        <v>44378</v>
      </c>
      <c r="E8" s="53">
        <v>34618000</v>
      </c>
      <c r="H8" s="52" t="s">
        <v>6</v>
      </c>
      <c r="I8" s="67"/>
    </row>
    <row r="9" spans="2:9" x14ac:dyDescent="0.2">
      <c r="B9" s="52" t="s">
        <v>19</v>
      </c>
      <c r="C9" s="52" t="s">
        <v>5</v>
      </c>
      <c r="D9" s="70">
        <v>44378</v>
      </c>
      <c r="E9" s="53">
        <v>14040000</v>
      </c>
      <c r="H9" s="52" t="s">
        <v>7</v>
      </c>
      <c r="I9" s="65"/>
    </row>
    <row r="10" spans="2:9" x14ac:dyDescent="0.2">
      <c r="B10" s="52" t="s">
        <v>49</v>
      </c>
      <c r="C10" s="52" t="s">
        <v>6</v>
      </c>
      <c r="D10" s="70">
        <v>44378</v>
      </c>
      <c r="E10" s="53">
        <v>32700000</v>
      </c>
      <c r="H10" s="52" t="s">
        <v>9</v>
      </c>
      <c r="I10" s="68"/>
    </row>
    <row r="11" spans="2:9" x14ac:dyDescent="0.2">
      <c r="B11" s="52" t="s">
        <v>78</v>
      </c>
      <c r="C11" s="52" t="s">
        <v>7</v>
      </c>
      <c r="D11" s="70">
        <v>44378</v>
      </c>
      <c r="E11" s="53">
        <v>18050000</v>
      </c>
      <c r="H11" s="52" t="s">
        <v>10</v>
      </c>
      <c r="I11" s="65"/>
    </row>
    <row r="12" spans="2:9" x14ac:dyDescent="0.2">
      <c r="B12" s="52" t="s">
        <v>75</v>
      </c>
      <c r="C12" s="52" t="s">
        <v>9</v>
      </c>
      <c r="D12" s="70">
        <v>44378</v>
      </c>
      <c r="E12" s="53">
        <v>28380000</v>
      </c>
      <c r="H12" s="52" t="s">
        <v>8</v>
      </c>
      <c r="I12" s="65"/>
    </row>
    <row r="13" spans="2:9" x14ac:dyDescent="0.2">
      <c r="B13" s="52" t="s">
        <v>88</v>
      </c>
      <c r="C13" s="52" t="s">
        <v>10</v>
      </c>
      <c r="D13" s="70">
        <v>44378</v>
      </c>
      <c r="E13" s="53">
        <v>23560000</v>
      </c>
      <c r="H13" s="52" t="s">
        <v>11</v>
      </c>
      <c r="I13" s="65"/>
    </row>
    <row r="14" spans="2:9" x14ac:dyDescent="0.2">
      <c r="B14" s="52" t="s">
        <v>63</v>
      </c>
      <c r="C14" s="52" t="s">
        <v>7</v>
      </c>
      <c r="D14" s="70">
        <v>44378</v>
      </c>
      <c r="E14" s="53">
        <v>24140000</v>
      </c>
      <c r="I14" s="65"/>
    </row>
    <row r="15" spans="2:9" x14ac:dyDescent="0.2">
      <c r="B15" s="52" t="s">
        <v>69</v>
      </c>
      <c r="C15" s="52" t="s">
        <v>8</v>
      </c>
      <c r="D15" s="70">
        <v>44378</v>
      </c>
      <c r="E15" s="53">
        <v>11370000</v>
      </c>
      <c r="I15" s="65"/>
    </row>
    <row r="16" spans="2:9" x14ac:dyDescent="0.2">
      <c r="B16" s="52" t="s">
        <v>22</v>
      </c>
      <c r="C16" s="52" t="s">
        <v>5</v>
      </c>
      <c r="D16" s="70">
        <v>44378</v>
      </c>
      <c r="E16" s="53">
        <v>56600000</v>
      </c>
    </row>
    <row r="17" spans="2:5" x14ac:dyDescent="0.2">
      <c r="B17" s="52" t="s">
        <v>50</v>
      </c>
      <c r="C17" s="52" t="s">
        <v>6</v>
      </c>
      <c r="D17" s="70">
        <v>44378</v>
      </c>
      <c r="E17" s="53">
        <v>16867000</v>
      </c>
    </row>
    <row r="18" spans="2:5" x14ac:dyDescent="0.2">
      <c r="B18" s="52" t="s">
        <v>20</v>
      </c>
      <c r="C18" s="52" t="s">
        <v>5</v>
      </c>
      <c r="D18" s="70">
        <v>44378</v>
      </c>
      <c r="E18" s="53">
        <v>21762000</v>
      </c>
    </row>
    <row r="19" spans="2:5" x14ac:dyDescent="0.2">
      <c r="B19" s="52" t="s">
        <v>15</v>
      </c>
      <c r="C19" s="52" t="s">
        <v>4</v>
      </c>
      <c r="D19" s="70">
        <v>44378</v>
      </c>
      <c r="E19" s="53">
        <v>29415000</v>
      </c>
    </row>
    <row r="20" spans="2:5" x14ac:dyDescent="0.2">
      <c r="B20" s="52" t="s">
        <v>21</v>
      </c>
      <c r="C20" s="52" t="s">
        <v>5</v>
      </c>
      <c r="D20" s="70">
        <v>44378</v>
      </c>
      <c r="E20" s="53">
        <v>20045000</v>
      </c>
    </row>
    <row r="21" spans="2:5" x14ac:dyDescent="0.2">
      <c r="B21" s="52" t="s">
        <v>51</v>
      </c>
      <c r="C21" s="52" t="s">
        <v>6</v>
      </c>
      <c r="D21" s="70">
        <v>44378</v>
      </c>
      <c r="E21" s="53">
        <v>21197500</v>
      </c>
    </row>
    <row r="22" spans="2:5" x14ac:dyDescent="0.2">
      <c r="B22" s="52" t="s">
        <v>61</v>
      </c>
      <c r="C22" s="52" t="s">
        <v>7</v>
      </c>
      <c r="D22" s="70">
        <v>44378</v>
      </c>
      <c r="E22" s="53">
        <v>16205000</v>
      </c>
    </row>
    <row r="23" spans="2:5" x14ac:dyDescent="0.2">
      <c r="B23" s="52" t="s">
        <v>76</v>
      </c>
      <c r="C23" s="52" t="s">
        <v>9</v>
      </c>
      <c r="D23" s="70">
        <v>44378</v>
      </c>
      <c r="E23" s="53">
        <v>43355000</v>
      </c>
    </row>
    <row r="24" spans="2:5" x14ac:dyDescent="0.2">
      <c r="B24" s="52" t="s">
        <v>85</v>
      </c>
      <c r="C24" s="52" t="s">
        <v>11</v>
      </c>
      <c r="D24" s="70">
        <v>44378</v>
      </c>
      <c r="E24" s="53">
        <v>103910000</v>
      </c>
    </row>
    <row r="25" spans="2:5" x14ac:dyDescent="0.2">
      <c r="B25" s="52" t="s">
        <v>89</v>
      </c>
      <c r="C25" s="52" t="s">
        <v>10</v>
      </c>
      <c r="D25" s="70">
        <v>44378</v>
      </c>
      <c r="E25" s="53">
        <v>10560500</v>
      </c>
    </row>
    <row r="26" spans="2:5" x14ac:dyDescent="0.2">
      <c r="B26" s="52" t="s">
        <v>17</v>
      </c>
      <c r="C26" s="52" t="s">
        <v>4</v>
      </c>
      <c r="D26" s="70">
        <v>44378</v>
      </c>
      <c r="E26" s="53">
        <v>142200000</v>
      </c>
    </row>
    <row r="27" spans="2:5" x14ac:dyDescent="0.2">
      <c r="B27" s="52" t="s">
        <v>39</v>
      </c>
      <c r="C27" s="52" t="s">
        <v>4</v>
      </c>
      <c r="D27" s="70">
        <v>44378</v>
      </c>
      <c r="E27" s="53">
        <v>15435000</v>
      </c>
    </row>
    <row r="28" spans="2:5" x14ac:dyDescent="0.2">
      <c r="B28" s="52" t="s">
        <v>40</v>
      </c>
      <c r="C28" s="52" t="s">
        <v>4</v>
      </c>
      <c r="D28" s="70">
        <v>44378</v>
      </c>
      <c r="E28" s="53">
        <v>29570000</v>
      </c>
    </row>
    <row r="29" spans="2:5" x14ac:dyDescent="0.2">
      <c r="B29" s="52" t="s">
        <v>23</v>
      </c>
      <c r="C29" s="52" t="s">
        <v>5</v>
      </c>
      <c r="D29" s="70">
        <v>44378</v>
      </c>
      <c r="E29" s="53">
        <v>45615000</v>
      </c>
    </row>
    <row r="30" spans="2:5" x14ac:dyDescent="0.2">
      <c r="B30" s="52" t="s">
        <v>24</v>
      </c>
      <c r="C30" s="52" t="s">
        <v>5</v>
      </c>
      <c r="D30" s="70">
        <v>44378</v>
      </c>
      <c r="E30" s="53">
        <v>34728000</v>
      </c>
    </row>
    <row r="31" spans="2:5" x14ac:dyDescent="0.2">
      <c r="B31" s="52" t="s">
        <v>52</v>
      </c>
      <c r="C31" s="52" t="s">
        <v>6</v>
      </c>
      <c r="D31" s="70">
        <v>44378</v>
      </c>
      <c r="E31" s="53">
        <v>24150000</v>
      </c>
    </row>
    <row r="32" spans="2:5" x14ac:dyDescent="0.2">
      <c r="B32" s="52" t="s">
        <v>62</v>
      </c>
      <c r="C32" s="52" t="s">
        <v>7</v>
      </c>
      <c r="D32" s="70">
        <v>44378</v>
      </c>
      <c r="E32" s="53">
        <v>42810000</v>
      </c>
    </row>
    <row r="33" spans="2:5" x14ac:dyDescent="0.2">
      <c r="B33" s="52" t="s">
        <v>77</v>
      </c>
      <c r="C33" s="52" t="s">
        <v>9</v>
      </c>
      <c r="D33" s="70">
        <v>44378</v>
      </c>
      <c r="E33" s="53">
        <v>18160000</v>
      </c>
    </row>
    <row r="34" spans="2:5" x14ac:dyDescent="0.2">
      <c r="B34" s="52" t="s">
        <v>90</v>
      </c>
      <c r="C34" s="52" t="s">
        <v>10</v>
      </c>
      <c r="D34" s="70">
        <v>44378</v>
      </c>
      <c r="E34" s="53">
        <v>38490000</v>
      </c>
    </row>
    <row r="35" spans="2:5" x14ac:dyDescent="0.2">
      <c r="B35" s="52" t="s">
        <v>64</v>
      </c>
      <c r="C35" s="52" t="s">
        <v>7</v>
      </c>
      <c r="D35" s="70">
        <v>44378</v>
      </c>
      <c r="E35" s="53">
        <v>21820000</v>
      </c>
    </row>
    <row r="36" spans="2:5" x14ac:dyDescent="0.2">
      <c r="B36" s="52" t="s">
        <v>70</v>
      </c>
      <c r="C36" s="52" t="s">
        <v>8</v>
      </c>
      <c r="D36" s="70">
        <v>44378</v>
      </c>
      <c r="E36" s="53">
        <v>24250000</v>
      </c>
    </row>
    <row r="37" spans="2:5" x14ac:dyDescent="0.2">
      <c r="B37" s="52" t="s">
        <v>25</v>
      </c>
      <c r="C37" s="52" t="s">
        <v>5</v>
      </c>
      <c r="D37" s="70">
        <v>44378</v>
      </c>
      <c r="E37" s="53">
        <v>10480000</v>
      </c>
    </row>
    <row r="38" spans="2:5" x14ac:dyDescent="0.2">
      <c r="B38" s="52" t="s">
        <v>53</v>
      </c>
      <c r="C38" s="52" t="s">
        <v>6</v>
      </c>
      <c r="D38" s="70">
        <v>44378</v>
      </c>
      <c r="E38" s="53">
        <v>56710000</v>
      </c>
    </row>
    <row r="39" spans="2:5" x14ac:dyDescent="0.2">
      <c r="B39" s="52" t="s">
        <v>26</v>
      </c>
      <c r="C39" s="52" t="s">
        <v>5</v>
      </c>
      <c r="D39" s="70">
        <v>44378</v>
      </c>
      <c r="E39" s="53">
        <v>16977000</v>
      </c>
    </row>
    <row r="40" spans="2:5" x14ac:dyDescent="0.2">
      <c r="B40" s="52" t="s">
        <v>43</v>
      </c>
      <c r="C40" s="52" t="s">
        <v>4</v>
      </c>
      <c r="D40" s="70">
        <v>44378</v>
      </c>
      <c r="E40" s="53">
        <v>21872000</v>
      </c>
    </row>
    <row r="41" spans="2:5" x14ac:dyDescent="0.2">
      <c r="B41" s="52" t="s">
        <v>27</v>
      </c>
      <c r="C41" s="52" t="s">
        <v>5</v>
      </c>
      <c r="D41" s="70">
        <v>44378</v>
      </c>
      <c r="E41" s="53">
        <v>29525000</v>
      </c>
    </row>
    <row r="42" spans="2:5" x14ac:dyDescent="0.2">
      <c r="B42" s="52" t="s">
        <v>54</v>
      </c>
      <c r="C42" s="52" t="s">
        <v>6</v>
      </c>
      <c r="D42" s="70">
        <v>44378</v>
      </c>
      <c r="E42" s="53">
        <v>20155000</v>
      </c>
    </row>
    <row r="43" spans="2:5" x14ac:dyDescent="0.2">
      <c r="B43" s="52" t="s">
        <v>65</v>
      </c>
      <c r="C43" s="52" t="s">
        <v>7</v>
      </c>
      <c r="D43" s="70">
        <v>44378</v>
      </c>
      <c r="E43" s="53">
        <v>21307500</v>
      </c>
    </row>
    <row r="44" spans="2:5" x14ac:dyDescent="0.2">
      <c r="B44" s="52" t="s">
        <v>79</v>
      </c>
      <c r="C44" s="52" t="s">
        <v>9</v>
      </c>
      <c r="D44" s="70">
        <v>44378</v>
      </c>
      <c r="E44" s="53">
        <v>19315000</v>
      </c>
    </row>
    <row r="45" spans="2:5" x14ac:dyDescent="0.2">
      <c r="B45" s="52" t="s">
        <v>84</v>
      </c>
      <c r="C45" s="52" t="s">
        <v>11</v>
      </c>
      <c r="D45" s="70">
        <v>44378</v>
      </c>
      <c r="E45" s="53">
        <v>43465000</v>
      </c>
    </row>
    <row r="46" spans="2:5" x14ac:dyDescent="0.2">
      <c r="B46" s="52" t="s">
        <v>91</v>
      </c>
      <c r="C46" s="52" t="s">
        <v>10</v>
      </c>
      <c r="D46" s="70">
        <v>44378</v>
      </c>
      <c r="E46" s="53">
        <v>109020000</v>
      </c>
    </row>
    <row r="47" spans="2:5" x14ac:dyDescent="0.2">
      <c r="B47" s="52" t="s">
        <v>44</v>
      </c>
      <c r="C47" s="52" t="s">
        <v>4</v>
      </c>
      <c r="D47" s="70">
        <v>44378</v>
      </c>
      <c r="E47" s="53">
        <v>10970500</v>
      </c>
    </row>
    <row r="48" spans="2:5" x14ac:dyDescent="0.2">
      <c r="B48" s="52" t="s">
        <v>55</v>
      </c>
      <c r="C48" s="52" t="s">
        <v>6</v>
      </c>
      <c r="D48" s="70">
        <v>44378</v>
      </c>
      <c r="E48" s="53">
        <v>172310000</v>
      </c>
    </row>
    <row r="49" spans="2:5" x14ac:dyDescent="0.2">
      <c r="B49" s="52" t="s">
        <v>29</v>
      </c>
      <c r="C49" s="52" t="s">
        <v>5</v>
      </c>
      <c r="D49" s="70">
        <v>44378</v>
      </c>
      <c r="E49" s="53">
        <v>13655000</v>
      </c>
    </row>
    <row r="50" spans="2:5" x14ac:dyDescent="0.2">
      <c r="B50" s="52" t="s">
        <v>45</v>
      </c>
      <c r="C50" s="52" t="s">
        <v>4</v>
      </c>
      <c r="D50" s="70">
        <v>44378</v>
      </c>
      <c r="E50" s="53">
        <v>15070000</v>
      </c>
    </row>
    <row r="51" spans="2:5" x14ac:dyDescent="0.2">
      <c r="B51" s="52" t="s">
        <v>28</v>
      </c>
      <c r="C51" s="52" t="s">
        <v>5</v>
      </c>
      <c r="D51" s="70">
        <v>44378</v>
      </c>
      <c r="E51" s="53">
        <v>25037000</v>
      </c>
    </row>
    <row r="52" spans="2:5" x14ac:dyDescent="0.2">
      <c r="B52" s="52" t="s">
        <v>56</v>
      </c>
      <c r="C52" s="52" t="s">
        <v>6</v>
      </c>
      <c r="D52" s="70">
        <v>44378</v>
      </c>
      <c r="E52" s="53">
        <v>25505000</v>
      </c>
    </row>
    <row r="53" spans="2:5" x14ac:dyDescent="0.2">
      <c r="B53" s="52" t="s">
        <v>66</v>
      </c>
      <c r="C53" s="52" t="s">
        <v>7</v>
      </c>
      <c r="D53" s="70">
        <v>44378</v>
      </c>
      <c r="E53" s="53">
        <v>37415000</v>
      </c>
    </row>
    <row r="54" spans="2:5" x14ac:dyDescent="0.2">
      <c r="B54" s="52" t="s">
        <v>80</v>
      </c>
      <c r="C54" s="52" t="s">
        <v>9</v>
      </c>
      <c r="D54" s="70">
        <v>44378</v>
      </c>
      <c r="E54" s="53">
        <v>18090000</v>
      </c>
    </row>
    <row r="55" spans="2:5" x14ac:dyDescent="0.2">
      <c r="B55" s="52" t="s">
        <v>81</v>
      </c>
      <c r="C55" s="52" t="s">
        <v>9</v>
      </c>
      <c r="D55" s="70">
        <v>44378</v>
      </c>
      <c r="E55" s="53">
        <v>19379000</v>
      </c>
    </row>
    <row r="56" spans="2:5" x14ac:dyDescent="0.2">
      <c r="B56" s="52" t="s">
        <v>92</v>
      </c>
      <c r="C56" s="52" t="s">
        <v>10</v>
      </c>
      <c r="D56" s="70">
        <v>44378</v>
      </c>
      <c r="E56" s="53">
        <v>25525000</v>
      </c>
    </row>
    <row r="57" spans="2:5" x14ac:dyDescent="0.2">
      <c r="B57" s="52" t="s">
        <v>67</v>
      </c>
      <c r="C57" s="52" t="s">
        <v>7</v>
      </c>
      <c r="D57" s="70">
        <v>44378</v>
      </c>
      <c r="E57" s="53">
        <v>37435000</v>
      </c>
    </row>
    <row r="58" spans="2:5" x14ac:dyDescent="0.2">
      <c r="B58" s="52" t="s">
        <v>93</v>
      </c>
      <c r="C58" s="52" t="s">
        <v>8</v>
      </c>
      <c r="D58" s="70">
        <v>44378</v>
      </c>
      <c r="E58" s="53">
        <v>32985000</v>
      </c>
    </row>
    <row r="59" spans="2:5" x14ac:dyDescent="0.2">
      <c r="B59" s="52" t="s">
        <v>30</v>
      </c>
      <c r="C59" s="52" t="s">
        <v>5</v>
      </c>
      <c r="D59" s="70">
        <v>44378</v>
      </c>
      <c r="E59" s="53">
        <v>21940000</v>
      </c>
    </row>
    <row r="60" spans="2:5" x14ac:dyDescent="0.2">
      <c r="B60" s="52" t="s">
        <v>57</v>
      </c>
      <c r="C60" s="52" t="s">
        <v>6</v>
      </c>
      <c r="D60" s="70">
        <v>44378</v>
      </c>
      <c r="E60" s="53">
        <v>24370000</v>
      </c>
    </row>
    <row r="61" spans="2:5" x14ac:dyDescent="0.2">
      <c r="B61" s="52" t="s">
        <v>31</v>
      </c>
      <c r="C61" s="52" t="s">
        <v>5</v>
      </c>
      <c r="D61" s="70">
        <v>44378</v>
      </c>
      <c r="E61" s="53">
        <v>12350000</v>
      </c>
    </row>
    <row r="62" spans="2:5" x14ac:dyDescent="0.2">
      <c r="B62" s="52" t="s">
        <v>32</v>
      </c>
      <c r="C62" s="52" t="s">
        <v>5</v>
      </c>
      <c r="D62" s="70">
        <v>44378</v>
      </c>
      <c r="E62" s="53">
        <v>62880000</v>
      </c>
    </row>
    <row r="63" spans="2:5" x14ac:dyDescent="0.2">
      <c r="B63" s="52" t="s">
        <v>41</v>
      </c>
      <c r="C63" s="52" t="s">
        <v>4</v>
      </c>
      <c r="D63" s="70">
        <v>44378</v>
      </c>
      <c r="E63" s="53">
        <v>27614000</v>
      </c>
    </row>
    <row r="64" spans="2:5" x14ac:dyDescent="0.2">
      <c r="B64" s="52" t="s">
        <v>47</v>
      </c>
      <c r="C64" s="52" t="s">
        <v>4</v>
      </c>
      <c r="D64" s="70">
        <v>44378</v>
      </c>
      <c r="E64" s="53">
        <v>17636000</v>
      </c>
    </row>
    <row r="65" spans="2:5" x14ac:dyDescent="0.2">
      <c r="B65" s="52" t="s">
        <v>71</v>
      </c>
      <c r="C65" s="52" t="s">
        <v>8</v>
      </c>
      <c r="D65" s="70">
        <v>44378</v>
      </c>
      <c r="E65" s="53">
        <v>18745000</v>
      </c>
    </row>
    <row r="66" spans="2:5" x14ac:dyDescent="0.2">
      <c r="B66" s="52" t="s">
        <v>82</v>
      </c>
      <c r="C66" s="52" t="s">
        <v>9</v>
      </c>
      <c r="D66" s="70">
        <v>44378</v>
      </c>
      <c r="E66" s="53">
        <v>18650000</v>
      </c>
    </row>
    <row r="67" spans="2:5" x14ac:dyDescent="0.2">
      <c r="B67" s="52" t="s">
        <v>87</v>
      </c>
      <c r="C67" s="52" t="s">
        <v>11</v>
      </c>
      <c r="D67" s="70">
        <v>44378</v>
      </c>
      <c r="E67" s="53">
        <v>24145000</v>
      </c>
    </row>
    <row r="68" spans="2:5" x14ac:dyDescent="0.2">
      <c r="B68" s="52" t="s">
        <v>86</v>
      </c>
      <c r="C68" s="52" t="s">
        <v>11</v>
      </c>
      <c r="D68" s="70">
        <v>44378</v>
      </c>
      <c r="E68" s="53">
        <v>27947500</v>
      </c>
    </row>
    <row r="69" spans="2:5" x14ac:dyDescent="0.2">
      <c r="B69" s="52" t="s">
        <v>58</v>
      </c>
      <c r="C69" s="52" t="s">
        <v>6</v>
      </c>
      <c r="D69" s="70">
        <v>44378</v>
      </c>
      <c r="E69" s="53">
        <v>35351000</v>
      </c>
    </row>
    <row r="70" spans="2:5" x14ac:dyDescent="0.2">
      <c r="B70" s="52" t="s">
        <v>72</v>
      </c>
      <c r="C70" s="52" t="s">
        <v>8</v>
      </c>
      <c r="D70" s="70">
        <v>44378</v>
      </c>
      <c r="E70" s="53">
        <v>91425000</v>
      </c>
    </row>
    <row r="71" spans="2:5" x14ac:dyDescent="0.2">
      <c r="B71" s="52" t="s">
        <v>33</v>
      </c>
      <c r="C71" s="52" t="s">
        <v>5</v>
      </c>
      <c r="D71" s="70">
        <v>44378</v>
      </c>
      <c r="E71" s="53">
        <v>9861000</v>
      </c>
    </row>
    <row r="72" spans="2:5" x14ac:dyDescent="0.2">
      <c r="B72" s="52" t="s">
        <v>59</v>
      </c>
      <c r="C72" s="52" t="s">
        <v>6</v>
      </c>
      <c r="D72" s="70">
        <v>44378</v>
      </c>
      <c r="E72" s="53">
        <v>124930000</v>
      </c>
    </row>
    <row r="73" spans="2:5" x14ac:dyDescent="0.2">
      <c r="B73" s="52" t="s">
        <v>34</v>
      </c>
      <c r="C73" s="52" t="s">
        <v>5</v>
      </c>
      <c r="D73" s="70">
        <v>44378</v>
      </c>
      <c r="E73" s="53">
        <v>19445000</v>
      </c>
    </row>
    <row r="74" spans="2:5" x14ac:dyDescent="0.2">
      <c r="B74" s="52" t="s">
        <v>35</v>
      </c>
      <c r="C74" s="52" t="s">
        <v>5</v>
      </c>
      <c r="D74" s="70">
        <v>44378</v>
      </c>
      <c r="E74" s="53">
        <v>38920000</v>
      </c>
    </row>
    <row r="75" spans="2:5" x14ac:dyDescent="0.2">
      <c r="B75" s="52" t="s">
        <v>46</v>
      </c>
      <c r="C75" s="52" t="s">
        <v>4</v>
      </c>
      <c r="D75" s="70">
        <v>44378</v>
      </c>
      <c r="E75" s="53">
        <v>58245000</v>
      </c>
    </row>
    <row r="76" spans="2:5" x14ac:dyDescent="0.2">
      <c r="B76" s="52" t="s">
        <v>48</v>
      </c>
      <c r="C76" s="52" t="s">
        <v>4</v>
      </c>
      <c r="D76" s="70">
        <v>44378</v>
      </c>
      <c r="E76" s="53">
        <v>43085000</v>
      </c>
    </row>
    <row r="77" spans="2:5" x14ac:dyDescent="0.2">
      <c r="B77" s="52" t="s">
        <v>73</v>
      </c>
      <c r="C77" s="52" t="s">
        <v>8</v>
      </c>
      <c r="D77" s="70">
        <v>44378</v>
      </c>
      <c r="E77" s="53">
        <v>17030000</v>
      </c>
    </row>
    <row r="78" spans="2:5" x14ac:dyDescent="0.2">
      <c r="B78" s="52" t="s">
        <v>83</v>
      </c>
      <c r="C78" s="52" t="s">
        <v>9</v>
      </c>
      <c r="D78" s="70">
        <v>44378</v>
      </c>
      <c r="E78" s="53">
        <v>29217500</v>
      </c>
    </row>
    <row r="79" spans="2:5" x14ac:dyDescent="0.2">
      <c r="B79" s="52" t="s">
        <v>36</v>
      </c>
      <c r="C79" s="52" t="s">
        <v>5</v>
      </c>
      <c r="D79" s="70">
        <v>44378</v>
      </c>
      <c r="E79" s="53">
        <v>16115000</v>
      </c>
    </row>
    <row r="80" spans="2:5" x14ac:dyDescent="0.2">
      <c r="B80" s="52" t="s">
        <v>60</v>
      </c>
      <c r="C80" s="52" t="s">
        <v>6</v>
      </c>
      <c r="D80" s="70">
        <v>44378</v>
      </c>
      <c r="E80" s="53">
        <v>46220000</v>
      </c>
    </row>
    <row r="81" spans="2:5" x14ac:dyDescent="0.2">
      <c r="B81" s="52" t="s">
        <v>37</v>
      </c>
      <c r="C81" s="52" t="s">
        <v>5</v>
      </c>
      <c r="D81" s="70">
        <v>44378</v>
      </c>
      <c r="E81" s="53">
        <v>19875000</v>
      </c>
    </row>
    <row r="82" spans="2:5" x14ac:dyDescent="0.2">
      <c r="B82" s="52" t="s">
        <v>38</v>
      </c>
      <c r="C82" s="52" t="s">
        <v>5</v>
      </c>
      <c r="D82" s="70">
        <v>44378</v>
      </c>
      <c r="E82" s="53">
        <v>27230000</v>
      </c>
    </row>
    <row r="83" spans="2:5" x14ac:dyDescent="0.2">
      <c r="B83" s="52" t="s">
        <v>42</v>
      </c>
      <c r="C83" s="52" t="s">
        <v>4</v>
      </c>
      <c r="D83" s="70">
        <v>44378</v>
      </c>
      <c r="E83" s="53">
        <v>11885000</v>
      </c>
    </row>
    <row r="84" spans="2:5" x14ac:dyDescent="0.2">
      <c r="B84" s="52" t="s">
        <v>68</v>
      </c>
      <c r="C84" s="52" t="s">
        <v>7</v>
      </c>
      <c r="D84" s="70">
        <v>44378</v>
      </c>
      <c r="E84" s="53">
        <v>44840000</v>
      </c>
    </row>
    <row r="85" spans="2:5" x14ac:dyDescent="0.2">
      <c r="B85" s="52" t="s">
        <v>74</v>
      </c>
      <c r="C85" s="52" t="s">
        <v>8</v>
      </c>
      <c r="D85" s="70">
        <v>44378</v>
      </c>
      <c r="E85" s="53">
        <v>19046000</v>
      </c>
    </row>
    <row r="86" spans="2:5" x14ac:dyDescent="0.2">
      <c r="B86" s="52" t="s">
        <v>13</v>
      </c>
      <c r="C86" s="52" t="s">
        <v>4</v>
      </c>
      <c r="D86" s="70">
        <v>44409</v>
      </c>
      <c r="E86" s="55">
        <v>57240000</v>
      </c>
    </row>
    <row r="87" spans="2:5" x14ac:dyDescent="0.2">
      <c r="B87" s="52" t="s">
        <v>14</v>
      </c>
      <c r="C87" s="52" t="s">
        <v>4</v>
      </c>
      <c r="D87" s="70">
        <v>44409</v>
      </c>
      <c r="E87" s="55">
        <v>63706999.999999993</v>
      </c>
    </row>
    <row r="88" spans="2:5" x14ac:dyDescent="0.2">
      <c r="B88" s="52" t="s">
        <v>18</v>
      </c>
      <c r="C88" s="52" t="s">
        <v>5</v>
      </c>
      <c r="D88" s="70">
        <v>44409</v>
      </c>
      <c r="E88" s="55">
        <v>38079800</v>
      </c>
    </row>
    <row r="89" spans="2:5" x14ac:dyDescent="0.2">
      <c r="B89" s="52" t="s">
        <v>19</v>
      </c>
      <c r="C89" s="52" t="s">
        <v>5</v>
      </c>
      <c r="D89" s="70">
        <v>44409</v>
      </c>
      <c r="E89" s="55">
        <v>22464000</v>
      </c>
    </row>
    <row r="90" spans="2:5" x14ac:dyDescent="0.2">
      <c r="B90" s="52" t="s">
        <v>49</v>
      </c>
      <c r="C90" s="52" t="s">
        <v>6</v>
      </c>
      <c r="D90" s="70">
        <v>44409</v>
      </c>
      <c r="E90" s="55">
        <v>49050000</v>
      </c>
    </row>
    <row r="91" spans="2:5" x14ac:dyDescent="0.2">
      <c r="B91" s="52" t="s">
        <v>78</v>
      </c>
      <c r="C91" s="52" t="s">
        <v>7</v>
      </c>
      <c r="D91" s="70">
        <v>44409</v>
      </c>
      <c r="E91" s="55">
        <v>25270000</v>
      </c>
    </row>
    <row r="92" spans="2:5" x14ac:dyDescent="0.2">
      <c r="B92" s="52" t="s">
        <v>75</v>
      </c>
      <c r="C92" s="52" t="s">
        <v>9</v>
      </c>
      <c r="D92" s="70">
        <v>44409</v>
      </c>
      <c r="E92" s="55">
        <v>36894000</v>
      </c>
    </row>
    <row r="93" spans="2:5" x14ac:dyDescent="0.2">
      <c r="B93" s="52" t="s">
        <v>88</v>
      </c>
      <c r="C93" s="52" t="s">
        <v>10</v>
      </c>
      <c r="D93" s="70">
        <v>44409</v>
      </c>
      <c r="E93" s="55">
        <v>28900000</v>
      </c>
    </row>
    <row r="94" spans="2:5" x14ac:dyDescent="0.2">
      <c r="B94" s="52" t="s">
        <v>63</v>
      </c>
      <c r="C94" s="52" t="s">
        <v>7</v>
      </c>
      <c r="D94" s="70">
        <v>44409</v>
      </c>
      <c r="E94" s="55">
        <v>26554000.000000004</v>
      </c>
    </row>
    <row r="95" spans="2:5" x14ac:dyDescent="0.2">
      <c r="B95" s="52" t="s">
        <v>69</v>
      </c>
      <c r="C95" s="52" t="s">
        <v>8</v>
      </c>
      <c r="D95" s="70">
        <v>44409</v>
      </c>
      <c r="E95" s="55">
        <v>10369999.999999989</v>
      </c>
    </row>
    <row r="96" spans="2:5" x14ac:dyDescent="0.2">
      <c r="B96" s="52" t="s">
        <v>22</v>
      </c>
      <c r="C96" s="52" t="s">
        <v>5</v>
      </c>
      <c r="D96" s="70">
        <v>44409</v>
      </c>
      <c r="E96" s="55">
        <v>50939999.999999948</v>
      </c>
    </row>
    <row r="97" spans="2:5" x14ac:dyDescent="0.2">
      <c r="B97" s="52" t="s">
        <v>50</v>
      </c>
      <c r="C97" s="52" t="s">
        <v>6</v>
      </c>
      <c r="D97" s="70">
        <v>44409</v>
      </c>
      <c r="E97" s="55">
        <v>13493599.999999983</v>
      </c>
    </row>
    <row r="98" spans="2:5" x14ac:dyDescent="0.2">
      <c r="B98" s="52" t="s">
        <v>20</v>
      </c>
      <c r="C98" s="52" t="s">
        <v>5</v>
      </c>
      <c r="D98" s="70">
        <v>44409</v>
      </c>
      <c r="E98" s="55">
        <v>15233399.999999978</v>
      </c>
    </row>
    <row r="99" spans="2:5" x14ac:dyDescent="0.2">
      <c r="B99" s="52" t="s">
        <v>15</v>
      </c>
      <c r="C99" s="52" t="s">
        <v>4</v>
      </c>
      <c r="D99" s="70">
        <v>44409</v>
      </c>
      <c r="E99" s="55">
        <v>17649000</v>
      </c>
    </row>
    <row r="100" spans="2:5" x14ac:dyDescent="0.2">
      <c r="B100" s="52" t="s">
        <v>21</v>
      </c>
      <c r="C100" s="52" t="s">
        <v>5</v>
      </c>
      <c r="D100" s="70">
        <v>44409</v>
      </c>
      <c r="E100" s="55">
        <v>10022500</v>
      </c>
    </row>
    <row r="101" spans="2:5" x14ac:dyDescent="0.2">
      <c r="B101" s="52" t="s">
        <v>51</v>
      </c>
      <c r="C101" s="52" t="s">
        <v>6</v>
      </c>
      <c r="D101" s="70">
        <v>44409</v>
      </c>
      <c r="E101" s="55">
        <v>8479000</v>
      </c>
    </row>
    <row r="102" spans="2:5" x14ac:dyDescent="0.2">
      <c r="B102" s="52" t="s">
        <v>61</v>
      </c>
      <c r="C102" s="52" t="s">
        <v>7</v>
      </c>
      <c r="D102" s="70">
        <v>44409</v>
      </c>
      <c r="E102" s="55">
        <v>5761500</v>
      </c>
    </row>
    <row r="103" spans="2:5" x14ac:dyDescent="0.2">
      <c r="B103" s="52" t="s">
        <v>76</v>
      </c>
      <c r="C103" s="52" t="s">
        <v>9</v>
      </c>
      <c r="D103" s="70">
        <v>44409</v>
      </c>
      <c r="E103" s="55">
        <v>13006500</v>
      </c>
    </row>
    <row r="104" spans="2:5" x14ac:dyDescent="0.2">
      <c r="B104" s="52" t="s">
        <v>85</v>
      </c>
      <c r="C104" s="52" t="s">
        <v>11</v>
      </c>
      <c r="D104" s="70">
        <v>44409</v>
      </c>
      <c r="E104" s="55">
        <v>118211000</v>
      </c>
    </row>
    <row r="105" spans="2:5" x14ac:dyDescent="0.2">
      <c r="B105" s="52" t="s">
        <v>89</v>
      </c>
      <c r="C105" s="52" t="s">
        <v>10</v>
      </c>
      <c r="D105" s="70">
        <v>44409</v>
      </c>
      <c r="E105" s="55">
        <v>23177050</v>
      </c>
    </row>
    <row r="106" spans="2:5" x14ac:dyDescent="0.2">
      <c r="B106" s="52" t="s">
        <v>17</v>
      </c>
      <c r="C106" s="52" t="s">
        <v>4</v>
      </c>
      <c r="D106" s="70">
        <v>44409</v>
      </c>
      <c r="E106" s="55">
        <v>213300000</v>
      </c>
    </row>
    <row r="107" spans="2:5" x14ac:dyDescent="0.2">
      <c r="B107" s="52" t="s">
        <v>39</v>
      </c>
      <c r="C107" s="52" t="s">
        <v>4</v>
      </c>
      <c r="D107" s="70">
        <v>44409</v>
      </c>
      <c r="E107" s="55">
        <v>21609000</v>
      </c>
    </row>
    <row r="108" spans="2:5" x14ac:dyDescent="0.2">
      <c r="B108" s="52" t="s">
        <v>40</v>
      </c>
      <c r="C108" s="52" t="s">
        <v>4</v>
      </c>
      <c r="D108" s="70">
        <v>44409</v>
      </c>
      <c r="E108" s="55">
        <v>38441000</v>
      </c>
    </row>
    <row r="109" spans="2:5" x14ac:dyDescent="0.2">
      <c r="B109" s="52" t="s">
        <v>23</v>
      </c>
      <c r="C109" s="52" t="s">
        <v>5</v>
      </c>
      <c r="D109" s="70">
        <v>44409</v>
      </c>
      <c r="E109" s="55">
        <v>54738000</v>
      </c>
    </row>
    <row r="110" spans="2:5" x14ac:dyDescent="0.2">
      <c r="B110" s="52" t="s">
        <v>24</v>
      </c>
      <c r="C110" s="52" t="s">
        <v>5</v>
      </c>
      <c r="D110" s="70">
        <v>44409</v>
      </c>
      <c r="E110" s="55">
        <v>38200800</v>
      </c>
    </row>
    <row r="111" spans="2:5" x14ac:dyDescent="0.2">
      <c r="B111" s="52" t="s">
        <v>52</v>
      </c>
      <c r="C111" s="52" t="s">
        <v>6</v>
      </c>
      <c r="D111" s="70">
        <v>44409</v>
      </c>
      <c r="E111" s="55">
        <v>14149999.999999985</v>
      </c>
    </row>
    <row r="112" spans="2:5" x14ac:dyDescent="0.2">
      <c r="B112" s="52" t="s">
        <v>62</v>
      </c>
      <c r="C112" s="52" t="s">
        <v>7</v>
      </c>
      <c r="D112" s="70">
        <v>44409</v>
      </c>
      <c r="E112" s="55">
        <v>29528999.999999966</v>
      </c>
    </row>
    <row r="113" spans="2:5" x14ac:dyDescent="0.2">
      <c r="B113" s="52" t="s">
        <v>77</v>
      </c>
      <c r="C113" s="52" t="s">
        <v>9</v>
      </c>
      <c r="D113" s="70">
        <v>44409</v>
      </c>
      <c r="E113" s="55">
        <v>14527999.999999983</v>
      </c>
    </row>
    <row r="114" spans="2:5" x14ac:dyDescent="0.2">
      <c r="B114" s="52" t="s">
        <v>90</v>
      </c>
      <c r="C114" s="52" t="s">
        <v>10</v>
      </c>
      <c r="D114" s="70">
        <v>44409</v>
      </c>
      <c r="E114" s="55">
        <v>19942999.99999997</v>
      </c>
    </row>
    <row r="115" spans="2:5" x14ac:dyDescent="0.2">
      <c r="B115" s="52" t="s">
        <v>64</v>
      </c>
      <c r="C115" s="52" t="s">
        <v>7</v>
      </c>
      <c r="D115" s="70">
        <v>44409</v>
      </c>
      <c r="E115" s="55">
        <v>13092000</v>
      </c>
    </row>
    <row r="116" spans="2:5" x14ac:dyDescent="0.2">
      <c r="B116" s="52" t="s">
        <v>70</v>
      </c>
      <c r="C116" s="52" t="s">
        <v>8</v>
      </c>
      <c r="D116" s="70">
        <v>44409</v>
      </c>
      <c r="E116" s="55">
        <v>12125000</v>
      </c>
    </row>
    <row r="117" spans="2:5" x14ac:dyDescent="0.2">
      <c r="B117" s="52" t="s">
        <v>25</v>
      </c>
      <c r="C117" s="52" t="s">
        <v>5</v>
      </c>
      <c r="D117" s="70">
        <v>44409</v>
      </c>
      <c r="E117" s="55">
        <v>4192000</v>
      </c>
    </row>
    <row r="118" spans="2:5" x14ac:dyDescent="0.2">
      <c r="B118" s="52" t="s">
        <v>53</v>
      </c>
      <c r="C118" s="52" t="s">
        <v>6</v>
      </c>
      <c r="D118" s="70">
        <v>44409</v>
      </c>
      <c r="E118" s="55">
        <v>119091000</v>
      </c>
    </row>
    <row r="119" spans="2:5" x14ac:dyDescent="0.2">
      <c r="B119" s="52" t="s">
        <v>26</v>
      </c>
      <c r="C119" s="52" t="s">
        <v>5</v>
      </c>
      <c r="D119" s="70">
        <v>44409</v>
      </c>
      <c r="E119" s="55">
        <v>33954000</v>
      </c>
    </row>
    <row r="120" spans="2:5" x14ac:dyDescent="0.2">
      <c r="B120" s="52" t="s">
        <v>43</v>
      </c>
      <c r="C120" s="52" t="s">
        <v>4</v>
      </c>
      <c r="D120" s="70">
        <v>44409</v>
      </c>
      <c r="E120" s="55">
        <v>41556800</v>
      </c>
    </row>
    <row r="121" spans="2:5" x14ac:dyDescent="0.2">
      <c r="B121" s="52" t="s">
        <v>27</v>
      </c>
      <c r="C121" s="52" t="s">
        <v>5</v>
      </c>
      <c r="D121" s="70">
        <v>44409</v>
      </c>
      <c r="E121" s="55">
        <v>53145000</v>
      </c>
    </row>
    <row r="122" spans="2:5" x14ac:dyDescent="0.2">
      <c r="B122" s="52" t="s">
        <v>54</v>
      </c>
      <c r="C122" s="52" t="s">
        <v>6</v>
      </c>
      <c r="D122" s="70">
        <v>44409</v>
      </c>
      <c r="E122" s="55">
        <v>34263500</v>
      </c>
    </row>
    <row r="123" spans="2:5" x14ac:dyDescent="0.2">
      <c r="B123" s="52" t="s">
        <v>65</v>
      </c>
      <c r="C123" s="52" t="s">
        <v>7</v>
      </c>
      <c r="D123" s="70">
        <v>44409</v>
      </c>
      <c r="E123" s="55">
        <v>34092000</v>
      </c>
    </row>
    <row r="124" spans="2:5" x14ac:dyDescent="0.2">
      <c r="B124" s="52" t="s">
        <v>79</v>
      </c>
      <c r="C124" s="52" t="s">
        <v>9</v>
      </c>
      <c r="D124" s="70">
        <v>44409</v>
      </c>
      <c r="E124" s="55">
        <v>28972500</v>
      </c>
    </row>
    <row r="125" spans="2:5" x14ac:dyDescent="0.2">
      <c r="B125" s="52" t="s">
        <v>84</v>
      </c>
      <c r="C125" s="52" t="s">
        <v>11</v>
      </c>
      <c r="D125" s="70">
        <v>44409</v>
      </c>
      <c r="E125" s="55">
        <v>47811500.000000007</v>
      </c>
    </row>
    <row r="126" spans="2:5" x14ac:dyDescent="0.2">
      <c r="B126" s="52" t="s">
        <v>91</v>
      </c>
      <c r="C126" s="52" t="s">
        <v>10</v>
      </c>
      <c r="D126" s="70">
        <v>44409</v>
      </c>
      <c r="E126" s="55">
        <v>104020000</v>
      </c>
    </row>
    <row r="127" spans="2:5" x14ac:dyDescent="0.2">
      <c r="B127" s="52" t="s">
        <v>44</v>
      </c>
      <c r="C127" s="52" t="s">
        <v>4</v>
      </c>
      <c r="D127" s="70">
        <v>44409</v>
      </c>
      <c r="E127" s="55">
        <v>9603450</v>
      </c>
    </row>
    <row r="128" spans="2:5" x14ac:dyDescent="0.2">
      <c r="B128" s="52" t="s">
        <v>55</v>
      </c>
      <c r="C128" s="52" t="s">
        <v>6</v>
      </c>
      <c r="D128" s="70">
        <v>44409</v>
      </c>
      <c r="E128" s="55">
        <v>113848000</v>
      </c>
    </row>
    <row r="129" spans="2:5" x14ac:dyDescent="0.2">
      <c r="B129" s="52" t="s">
        <v>29</v>
      </c>
      <c r="C129" s="52" t="s">
        <v>5</v>
      </c>
      <c r="D129" s="70">
        <v>44409</v>
      </c>
      <c r="E129" s="55">
        <v>9558500</v>
      </c>
    </row>
    <row r="130" spans="2:5" x14ac:dyDescent="0.2">
      <c r="B130" s="52" t="s">
        <v>45</v>
      </c>
      <c r="C130" s="52" t="s">
        <v>4</v>
      </c>
      <c r="D130" s="70">
        <v>44409</v>
      </c>
      <c r="E130" s="55">
        <v>10842000</v>
      </c>
    </row>
    <row r="131" spans="2:5" x14ac:dyDescent="0.2">
      <c r="B131" s="52" t="s">
        <v>28</v>
      </c>
      <c r="C131" s="52" t="s">
        <v>5</v>
      </c>
      <c r="D131" s="70">
        <v>44409</v>
      </c>
      <c r="E131" s="55">
        <v>16123000</v>
      </c>
    </row>
    <row r="132" spans="2:5" x14ac:dyDescent="0.2">
      <c r="B132" s="52" t="s">
        <v>56</v>
      </c>
      <c r="C132" s="52" t="s">
        <v>6</v>
      </c>
      <c r="D132" s="70">
        <v>44409</v>
      </c>
      <c r="E132" s="55">
        <v>15303000</v>
      </c>
    </row>
    <row r="133" spans="2:5" x14ac:dyDescent="0.2">
      <c r="B133" s="52" t="s">
        <v>66</v>
      </c>
      <c r="C133" s="52" t="s">
        <v>7</v>
      </c>
      <c r="D133" s="70">
        <v>44409</v>
      </c>
      <c r="E133" s="55">
        <v>22449000</v>
      </c>
    </row>
    <row r="134" spans="2:5" x14ac:dyDescent="0.2">
      <c r="B134" s="52" t="s">
        <v>80</v>
      </c>
      <c r="C134" s="52" t="s">
        <v>9</v>
      </c>
      <c r="D134" s="70">
        <v>44409</v>
      </c>
      <c r="E134" s="55">
        <v>9854000</v>
      </c>
    </row>
    <row r="135" spans="2:5" x14ac:dyDescent="0.2">
      <c r="B135" s="52" t="s">
        <v>81</v>
      </c>
      <c r="C135" s="52" t="s">
        <v>9</v>
      </c>
      <c r="D135" s="70">
        <v>44409</v>
      </c>
      <c r="E135" s="55">
        <v>11627400</v>
      </c>
    </row>
    <row r="136" spans="2:5" x14ac:dyDescent="0.2">
      <c r="B136" s="52" t="s">
        <v>92</v>
      </c>
      <c r="C136" s="52" t="s">
        <v>10</v>
      </c>
      <c r="D136" s="70">
        <v>44409</v>
      </c>
      <c r="E136" s="55">
        <v>15315000</v>
      </c>
    </row>
    <row r="137" spans="2:5" x14ac:dyDescent="0.2">
      <c r="B137" s="52" t="s">
        <v>67</v>
      </c>
      <c r="C137" s="52" t="s">
        <v>7</v>
      </c>
      <c r="D137" s="70">
        <v>44409</v>
      </c>
      <c r="E137" s="55">
        <v>22461000</v>
      </c>
    </row>
    <row r="138" spans="2:5" x14ac:dyDescent="0.2">
      <c r="B138" s="52" t="s">
        <v>93</v>
      </c>
      <c r="C138" s="52" t="s">
        <v>8</v>
      </c>
      <c r="D138" s="70">
        <v>44409</v>
      </c>
      <c r="E138" s="55">
        <v>62671500</v>
      </c>
    </row>
    <row r="139" spans="2:5" x14ac:dyDescent="0.2">
      <c r="B139" s="52" t="s">
        <v>30</v>
      </c>
      <c r="C139" s="52" t="s">
        <v>5</v>
      </c>
      <c r="D139" s="70">
        <v>44409</v>
      </c>
      <c r="E139" s="55">
        <v>39492000</v>
      </c>
    </row>
    <row r="140" spans="2:5" x14ac:dyDescent="0.2">
      <c r="B140" s="52" t="s">
        <v>57</v>
      </c>
      <c r="C140" s="52" t="s">
        <v>6</v>
      </c>
      <c r="D140" s="70">
        <v>44409</v>
      </c>
      <c r="E140" s="55">
        <v>41429000</v>
      </c>
    </row>
    <row r="141" spans="2:5" x14ac:dyDescent="0.2">
      <c r="B141" s="52" t="s">
        <v>31</v>
      </c>
      <c r="C141" s="52" t="s">
        <v>5</v>
      </c>
      <c r="D141" s="70">
        <v>44409</v>
      </c>
      <c r="E141" s="55">
        <v>20720000</v>
      </c>
    </row>
    <row r="142" spans="2:5" x14ac:dyDescent="0.2">
      <c r="B142" s="52" t="s">
        <v>32</v>
      </c>
      <c r="C142" s="52" t="s">
        <v>5</v>
      </c>
      <c r="D142" s="70">
        <v>44409</v>
      </c>
      <c r="E142" s="55">
        <v>94320000</v>
      </c>
    </row>
    <row r="143" spans="2:5" x14ac:dyDescent="0.2">
      <c r="B143" s="52" t="s">
        <v>41</v>
      </c>
      <c r="C143" s="52" t="s">
        <v>4</v>
      </c>
      <c r="D143" s="70">
        <v>44409</v>
      </c>
      <c r="E143" s="55">
        <v>31659599.999999996</v>
      </c>
    </row>
    <row r="144" spans="2:5" x14ac:dyDescent="0.2">
      <c r="B144" s="52" t="s">
        <v>47</v>
      </c>
      <c r="C144" s="52" t="s">
        <v>4</v>
      </c>
      <c r="D144" s="70">
        <v>44409</v>
      </c>
      <c r="E144" s="55">
        <v>22926800</v>
      </c>
    </row>
    <row r="145" spans="2:5" x14ac:dyDescent="0.2">
      <c r="B145" s="52" t="s">
        <v>71</v>
      </c>
      <c r="C145" s="52" t="s">
        <v>8</v>
      </c>
      <c r="D145" s="70">
        <v>44409</v>
      </c>
      <c r="E145" s="55">
        <v>22494000</v>
      </c>
    </row>
    <row r="146" spans="2:5" x14ac:dyDescent="0.2">
      <c r="B146" s="52" t="s">
        <v>82</v>
      </c>
      <c r="C146" s="52" t="s">
        <v>9</v>
      </c>
      <c r="D146" s="70">
        <v>44409</v>
      </c>
      <c r="E146" s="55">
        <v>20515000</v>
      </c>
    </row>
    <row r="147" spans="2:5" x14ac:dyDescent="0.2">
      <c r="B147" s="52" t="s">
        <v>87</v>
      </c>
      <c r="C147" s="52" t="s">
        <v>11</v>
      </c>
      <c r="D147" s="70">
        <v>44409</v>
      </c>
      <c r="E147" s="55">
        <v>26789000</v>
      </c>
    </row>
    <row r="148" spans="2:5" x14ac:dyDescent="0.2">
      <c r="B148" s="52" t="s">
        <v>86</v>
      </c>
      <c r="C148" s="52" t="s">
        <v>11</v>
      </c>
      <c r="D148" s="70">
        <v>44409</v>
      </c>
      <c r="E148" s="55">
        <v>25152750</v>
      </c>
    </row>
    <row r="149" spans="2:5" x14ac:dyDescent="0.2">
      <c r="B149" s="52" t="s">
        <v>58</v>
      </c>
      <c r="C149" s="52" t="s">
        <v>6</v>
      </c>
      <c r="D149" s="70">
        <v>44409</v>
      </c>
      <c r="E149" s="55">
        <v>53026500</v>
      </c>
    </row>
    <row r="150" spans="2:5" x14ac:dyDescent="0.2">
      <c r="B150" s="52" t="s">
        <v>72</v>
      </c>
      <c r="C150" s="52" t="s">
        <v>8</v>
      </c>
      <c r="D150" s="70">
        <v>44409</v>
      </c>
      <c r="E150" s="55">
        <v>127994999.99999999</v>
      </c>
    </row>
    <row r="151" spans="2:5" x14ac:dyDescent="0.2">
      <c r="B151" s="52" t="s">
        <v>33</v>
      </c>
      <c r="C151" s="52" t="s">
        <v>5</v>
      </c>
      <c r="D151" s="70">
        <v>44409</v>
      </c>
      <c r="E151" s="55">
        <v>12819300</v>
      </c>
    </row>
    <row r="152" spans="2:5" x14ac:dyDescent="0.2">
      <c r="B152" s="52" t="s">
        <v>59</v>
      </c>
      <c r="C152" s="52" t="s">
        <v>6</v>
      </c>
      <c r="D152" s="70">
        <v>44409</v>
      </c>
      <c r="E152" s="55">
        <v>149916000</v>
      </c>
    </row>
    <row r="153" spans="2:5" x14ac:dyDescent="0.2">
      <c r="B153" s="52" t="s">
        <v>34</v>
      </c>
      <c r="C153" s="52" t="s">
        <v>5</v>
      </c>
      <c r="D153" s="70">
        <v>44409</v>
      </c>
      <c r="E153" s="55">
        <v>21389500</v>
      </c>
    </row>
    <row r="154" spans="2:5" x14ac:dyDescent="0.2">
      <c r="B154" s="52" t="s">
        <v>35</v>
      </c>
      <c r="C154" s="52" t="s">
        <v>5</v>
      </c>
      <c r="D154" s="70">
        <v>44409</v>
      </c>
      <c r="E154" s="55">
        <v>43000000</v>
      </c>
    </row>
    <row r="155" spans="2:5" x14ac:dyDescent="0.2">
      <c r="B155" s="52" t="s">
        <v>46</v>
      </c>
      <c r="C155" s="52" t="s">
        <v>4</v>
      </c>
      <c r="D155" s="70">
        <v>44409</v>
      </c>
      <c r="E155" s="55">
        <v>52420499.99999994</v>
      </c>
    </row>
    <row r="156" spans="2:5" x14ac:dyDescent="0.2">
      <c r="B156" s="52" t="s">
        <v>48</v>
      </c>
      <c r="C156" s="52" t="s">
        <v>4</v>
      </c>
      <c r="D156" s="70">
        <v>44409</v>
      </c>
      <c r="E156" s="55">
        <v>38776499.999999955</v>
      </c>
    </row>
    <row r="157" spans="2:5" x14ac:dyDescent="0.2">
      <c r="B157" s="52" t="s">
        <v>73</v>
      </c>
      <c r="C157" s="52" t="s">
        <v>8</v>
      </c>
      <c r="D157" s="70">
        <v>44409</v>
      </c>
      <c r="E157" s="55">
        <v>15326999.999999983</v>
      </c>
    </row>
    <row r="158" spans="2:5" x14ac:dyDescent="0.2">
      <c r="B158" s="52" t="s">
        <v>83</v>
      </c>
      <c r="C158" s="52" t="s">
        <v>9</v>
      </c>
      <c r="D158" s="70">
        <v>44409</v>
      </c>
      <c r="E158" s="55">
        <v>26295749.99999997</v>
      </c>
    </row>
    <row r="159" spans="2:5" x14ac:dyDescent="0.2">
      <c r="B159" s="52" t="s">
        <v>36</v>
      </c>
      <c r="C159" s="52" t="s">
        <v>5</v>
      </c>
      <c r="D159" s="70">
        <v>44409</v>
      </c>
      <c r="E159" s="55">
        <v>14503499.999999985</v>
      </c>
    </row>
    <row r="160" spans="2:5" x14ac:dyDescent="0.2">
      <c r="B160" s="52" t="s">
        <v>60</v>
      </c>
      <c r="C160" s="52" t="s">
        <v>6</v>
      </c>
      <c r="D160" s="70">
        <v>44409</v>
      </c>
      <c r="E160" s="55">
        <v>41597999.999999955</v>
      </c>
    </row>
    <row r="161" spans="2:5" x14ac:dyDescent="0.2">
      <c r="B161" s="52" t="s">
        <v>37</v>
      </c>
      <c r="C161" s="52" t="s">
        <v>5</v>
      </c>
      <c r="D161" s="70">
        <v>44409</v>
      </c>
      <c r="E161" s="55">
        <v>17887499.999999981</v>
      </c>
    </row>
    <row r="162" spans="2:5" x14ac:dyDescent="0.2">
      <c r="B162" s="52" t="s">
        <v>38</v>
      </c>
      <c r="C162" s="52" t="s">
        <v>5</v>
      </c>
      <c r="D162" s="70">
        <v>44409</v>
      </c>
      <c r="E162" s="55">
        <v>24506999.999999974</v>
      </c>
    </row>
    <row r="163" spans="2:5" x14ac:dyDescent="0.2">
      <c r="B163" s="52" t="s">
        <v>42</v>
      </c>
      <c r="C163" s="52" t="s">
        <v>4</v>
      </c>
      <c r="D163" s="70">
        <v>44409</v>
      </c>
      <c r="E163" s="55">
        <v>10696499.999999989</v>
      </c>
    </row>
    <row r="164" spans="2:5" x14ac:dyDescent="0.2">
      <c r="B164" s="52" t="s">
        <v>68</v>
      </c>
      <c r="C164" s="52" t="s">
        <v>7</v>
      </c>
      <c r="D164" s="70">
        <v>44409</v>
      </c>
      <c r="E164" s="55">
        <v>40355999.999999955</v>
      </c>
    </row>
    <row r="165" spans="2:5" x14ac:dyDescent="0.2">
      <c r="B165" s="52" t="s">
        <v>74</v>
      </c>
      <c r="C165" s="52" t="s">
        <v>8</v>
      </c>
      <c r="D165" s="70">
        <v>44409</v>
      </c>
      <c r="E165" s="55">
        <v>17141399.999999981</v>
      </c>
    </row>
    <row r="166" spans="2:5" x14ac:dyDescent="0.2">
      <c r="B166" s="52" t="s">
        <v>13</v>
      </c>
      <c r="C166" s="52" t="s">
        <v>4</v>
      </c>
      <c r="D166" s="70">
        <v>44440</v>
      </c>
      <c r="E166" s="55">
        <v>66779999.999999993</v>
      </c>
    </row>
    <row r="167" spans="2:5" x14ac:dyDescent="0.2">
      <c r="B167" s="52" t="s">
        <v>14</v>
      </c>
      <c r="C167" s="52" t="s">
        <v>4</v>
      </c>
      <c r="D167" s="70">
        <v>44440</v>
      </c>
      <c r="E167" s="55">
        <v>72808000</v>
      </c>
    </row>
    <row r="168" spans="2:5" x14ac:dyDescent="0.2">
      <c r="B168" s="52" t="s">
        <v>18</v>
      </c>
      <c r="C168" s="52" t="s">
        <v>5</v>
      </c>
      <c r="D168" s="70">
        <v>44440</v>
      </c>
      <c r="E168" s="55">
        <v>51927000</v>
      </c>
    </row>
    <row r="169" spans="2:5" x14ac:dyDescent="0.2">
      <c r="B169" s="52" t="s">
        <v>19</v>
      </c>
      <c r="C169" s="52" t="s">
        <v>5</v>
      </c>
      <c r="D169" s="70">
        <v>44440</v>
      </c>
      <c r="E169" s="55">
        <v>19656000</v>
      </c>
    </row>
    <row r="170" spans="2:5" x14ac:dyDescent="0.2">
      <c r="B170" s="52" t="s">
        <v>49</v>
      </c>
      <c r="C170" s="52" t="s">
        <v>6</v>
      </c>
      <c r="D170" s="70">
        <v>44440</v>
      </c>
      <c r="E170" s="55">
        <v>42510000</v>
      </c>
    </row>
    <row r="171" spans="2:5" x14ac:dyDescent="0.2">
      <c r="B171" s="52" t="s">
        <v>78</v>
      </c>
      <c r="C171" s="52" t="s">
        <v>7</v>
      </c>
      <c r="D171" s="70">
        <v>44440</v>
      </c>
      <c r="E171" s="55">
        <v>21660000</v>
      </c>
    </row>
    <row r="172" spans="2:5" x14ac:dyDescent="0.2">
      <c r="B172" s="52" t="s">
        <v>75</v>
      </c>
      <c r="C172" s="52" t="s">
        <v>9</v>
      </c>
      <c r="D172" s="70">
        <v>44440</v>
      </c>
      <c r="E172" s="55">
        <v>31218000.000000004</v>
      </c>
    </row>
    <row r="173" spans="2:5" x14ac:dyDescent="0.2">
      <c r="B173" s="52" t="s">
        <v>88</v>
      </c>
      <c r="C173" s="52" t="s">
        <v>10</v>
      </c>
      <c r="D173" s="70">
        <v>44440</v>
      </c>
      <c r="E173" s="55">
        <v>21709999.999999978</v>
      </c>
    </row>
    <row r="174" spans="2:5" x14ac:dyDescent="0.2">
      <c r="B174" s="52" t="s">
        <v>63</v>
      </c>
      <c r="C174" s="52" t="s">
        <v>7</v>
      </c>
      <c r="D174" s="70">
        <v>44440</v>
      </c>
      <c r="E174" s="55">
        <v>21725999.999999978</v>
      </c>
    </row>
    <row r="175" spans="2:5" x14ac:dyDescent="0.2">
      <c r="B175" s="52" t="s">
        <v>69</v>
      </c>
      <c r="C175" s="52" t="s">
        <v>8</v>
      </c>
      <c r="D175" s="70">
        <v>44440</v>
      </c>
      <c r="E175" s="55">
        <v>13481000</v>
      </c>
    </row>
    <row r="176" spans="2:5" x14ac:dyDescent="0.2">
      <c r="B176" s="52" t="s">
        <v>22</v>
      </c>
      <c r="C176" s="52" t="s">
        <v>5</v>
      </c>
      <c r="D176" s="70">
        <v>44440</v>
      </c>
      <c r="E176" s="55">
        <v>67920000</v>
      </c>
    </row>
    <row r="177" spans="2:5" x14ac:dyDescent="0.2">
      <c r="B177" s="52" t="s">
        <v>50</v>
      </c>
      <c r="C177" s="52" t="s">
        <v>6</v>
      </c>
      <c r="D177" s="70">
        <v>44440</v>
      </c>
      <c r="E177" s="55">
        <v>18553700</v>
      </c>
    </row>
    <row r="178" spans="2:5" x14ac:dyDescent="0.2">
      <c r="B178" s="52" t="s">
        <v>20</v>
      </c>
      <c r="C178" s="52" t="s">
        <v>5</v>
      </c>
      <c r="D178" s="70">
        <v>44440</v>
      </c>
      <c r="E178" s="55">
        <v>31762000</v>
      </c>
    </row>
    <row r="179" spans="2:5" x14ac:dyDescent="0.2">
      <c r="B179" s="52" t="s">
        <v>15</v>
      </c>
      <c r="C179" s="52" t="s">
        <v>4</v>
      </c>
      <c r="D179" s="70">
        <v>44440</v>
      </c>
      <c r="E179" s="55">
        <v>26473499.99999997</v>
      </c>
    </row>
    <row r="180" spans="2:5" x14ac:dyDescent="0.2">
      <c r="B180" s="52" t="s">
        <v>21</v>
      </c>
      <c r="C180" s="52" t="s">
        <v>5</v>
      </c>
      <c r="D180" s="70">
        <v>44440</v>
      </c>
      <c r="E180" s="55">
        <v>16035999.999999981</v>
      </c>
    </row>
    <row r="181" spans="2:5" x14ac:dyDescent="0.2">
      <c r="B181" s="52" t="s">
        <v>51</v>
      </c>
      <c r="C181" s="52" t="s">
        <v>6</v>
      </c>
      <c r="D181" s="70">
        <v>44440</v>
      </c>
      <c r="E181" s="55">
        <v>14838249.999999978</v>
      </c>
    </row>
    <row r="182" spans="2:5" x14ac:dyDescent="0.2">
      <c r="B182" s="52" t="s">
        <v>61</v>
      </c>
      <c r="C182" s="52" t="s">
        <v>7</v>
      </c>
      <c r="D182" s="70">
        <v>44440</v>
      </c>
      <c r="E182" s="55">
        <v>11523000</v>
      </c>
    </row>
    <row r="183" spans="2:5" x14ac:dyDescent="0.2">
      <c r="B183" s="52" t="s">
        <v>76</v>
      </c>
      <c r="C183" s="52" t="s">
        <v>9</v>
      </c>
      <c r="D183" s="70">
        <v>44440</v>
      </c>
      <c r="E183" s="55">
        <v>21677500</v>
      </c>
    </row>
    <row r="184" spans="2:5" x14ac:dyDescent="0.2">
      <c r="B184" s="52" t="s">
        <v>85</v>
      </c>
      <c r="C184" s="52" t="s">
        <v>11</v>
      </c>
      <c r="D184" s="70">
        <v>44440</v>
      </c>
      <c r="E184" s="55">
        <v>114301000.00000001</v>
      </c>
    </row>
    <row r="185" spans="2:5" x14ac:dyDescent="0.2">
      <c r="B185" s="52" t="s">
        <v>89</v>
      </c>
      <c r="C185" s="52" t="s">
        <v>10</v>
      </c>
      <c r="D185" s="70">
        <v>44440</v>
      </c>
      <c r="E185" s="55">
        <v>27177050</v>
      </c>
    </row>
    <row r="186" spans="2:5" x14ac:dyDescent="0.2">
      <c r="B186" s="52" t="s">
        <v>17</v>
      </c>
      <c r="C186" s="52" t="s">
        <v>4</v>
      </c>
      <c r="D186" s="70">
        <v>44440</v>
      </c>
      <c r="E186" s="55">
        <v>298620000</v>
      </c>
    </row>
    <row r="187" spans="2:5" x14ac:dyDescent="0.2">
      <c r="B187" s="52" t="s">
        <v>39</v>
      </c>
      <c r="C187" s="52" t="s">
        <v>4</v>
      </c>
      <c r="D187" s="70">
        <v>44440</v>
      </c>
      <c r="E187" s="55">
        <v>32413500</v>
      </c>
    </row>
    <row r="188" spans="2:5" x14ac:dyDescent="0.2">
      <c r="B188" s="52" t="s">
        <v>40</v>
      </c>
      <c r="C188" s="52" t="s">
        <v>4</v>
      </c>
      <c r="D188" s="70">
        <v>44440</v>
      </c>
      <c r="E188" s="55">
        <v>62097000</v>
      </c>
    </row>
    <row r="189" spans="2:5" x14ac:dyDescent="0.2">
      <c r="B189" s="52" t="s">
        <v>23</v>
      </c>
      <c r="C189" s="52" t="s">
        <v>5</v>
      </c>
      <c r="D189" s="70">
        <v>44440</v>
      </c>
      <c r="E189" s="55">
        <v>68422500</v>
      </c>
    </row>
    <row r="190" spans="2:5" x14ac:dyDescent="0.2">
      <c r="B190" s="52" t="s">
        <v>24</v>
      </c>
      <c r="C190" s="52" t="s">
        <v>5</v>
      </c>
      <c r="D190" s="70">
        <v>44440</v>
      </c>
      <c r="E190" s="55">
        <v>48619200</v>
      </c>
    </row>
    <row r="191" spans="2:5" x14ac:dyDescent="0.2">
      <c r="B191" s="52" t="s">
        <v>52</v>
      </c>
      <c r="C191" s="52" t="s">
        <v>6</v>
      </c>
      <c r="D191" s="70">
        <v>44440</v>
      </c>
      <c r="E191" s="55">
        <v>18395000</v>
      </c>
    </row>
    <row r="192" spans="2:5" x14ac:dyDescent="0.2">
      <c r="B192" s="52" t="s">
        <v>62</v>
      </c>
      <c r="C192" s="52" t="s">
        <v>7</v>
      </c>
      <c r="D192" s="70">
        <v>44440</v>
      </c>
      <c r="E192" s="55">
        <v>39372000</v>
      </c>
    </row>
    <row r="193" spans="2:5" x14ac:dyDescent="0.2">
      <c r="B193" s="52" t="s">
        <v>77</v>
      </c>
      <c r="C193" s="52" t="s">
        <v>9</v>
      </c>
      <c r="D193" s="70">
        <v>44440</v>
      </c>
      <c r="E193" s="55">
        <v>19976000</v>
      </c>
    </row>
    <row r="194" spans="2:5" x14ac:dyDescent="0.2">
      <c r="B194" s="52" t="s">
        <v>90</v>
      </c>
      <c r="C194" s="52" t="s">
        <v>10</v>
      </c>
      <c r="D194" s="70">
        <v>44440</v>
      </c>
      <c r="E194" s="55">
        <v>28489999.99999997</v>
      </c>
    </row>
    <row r="195" spans="2:5" x14ac:dyDescent="0.2">
      <c r="B195" s="52" t="s">
        <v>64</v>
      </c>
      <c r="C195" s="52" t="s">
        <v>7</v>
      </c>
      <c r="D195" s="70">
        <v>44440</v>
      </c>
      <c r="E195" s="55">
        <v>19637999.999999978</v>
      </c>
    </row>
    <row r="196" spans="2:5" x14ac:dyDescent="0.2">
      <c r="B196" s="52" t="s">
        <v>70</v>
      </c>
      <c r="C196" s="52" t="s">
        <v>8</v>
      </c>
      <c r="D196" s="70">
        <v>44440</v>
      </c>
      <c r="E196" s="55">
        <v>19399999.999999978</v>
      </c>
    </row>
    <row r="197" spans="2:5" x14ac:dyDescent="0.2">
      <c r="B197" s="52" t="s">
        <v>25</v>
      </c>
      <c r="C197" s="52" t="s">
        <v>5</v>
      </c>
      <c r="D197" s="70">
        <v>44440</v>
      </c>
      <c r="E197" s="55">
        <v>7335999.9999999888</v>
      </c>
    </row>
    <row r="198" spans="2:5" x14ac:dyDescent="0.2">
      <c r="B198" s="52" t="s">
        <v>53</v>
      </c>
      <c r="C198" s="52" t="s">
        <v>6</v>
      </c>
      <c r="D198" s="70">
        <v>44440</v>
      </c>
      <c r="E198" s="55">
        <v>34026000</v>
      </c>
    </row>
    <row r="199" spans="2:5" x14ac:dyDescent="0.2">
      <c r="B199" s="52" t="s">
        <v>26</v>
      </c>
      <c r="C199" s="52" t="s">
        <v>5</v>
      </c>
      <c r="D199" s="70">
        <v>44440</v>
      </c>
      <c r="E199" s="55">
        <v>8488500</v>
      </c>
    </row>
    <row r="200" spans="2:5" x14ac:dyDescent="0.2">
      <c r="B200" s="52" t="s">
        <v>43</v>
      </c>
      <c r="C200" s="52" t="s">
        <v>4</v>
      </c>
      <c r="D200" s="70">
        <v>44440</v>
      </c>
      <c r="E200" s="55">
        <v>8748800</v>
      </c>
    </row>
    <row r="201" spans="2:5" x14ac:dyDescent="0.2">
      <c r="B201" s="52" t="s">
        <v>27</v>
      </c>
      <c r="C201" s="52" t="s">
        <v>5</v>
      </c>
      <c r="D201" s="70">
        <v>44440</v>
      </c>
      <c r="E201" s="55">
        <v>62002500</v>
      </c>
    </row>
    <row r="202" spans="2:5" x14ac:dyDescent="0.2">
      <c r="B202" s="52" t="s">
        <v>54</v>
      </c>
      <c r="C202" s="52" t="s">
        <v>6</v>
      </c>
      <c r="D202" s="70">
        <v>44440</v>
      </c>
      <c r="E202" s="55">
        <v>40310000</v>
      </c>
    </row>
    <row r="203" spans="2:5" x14ac:dyDescent="0.2">
      <c r="B203" s="52" t="s">
        <v>65</v>
      </c>
      <c r="C203" s="52" t="s">
        <v>7</v>
      </c>
      <c r="D203" s="70">
        <v>44440</v>
      </c>
      <c r="E203" s="55">
        <v>40484250</v>
      </c>
    </row>
    <row r="204" spans="2:5" x14ac:dyDescent="0.2">
      <c r="B204" s="52" t="s">
        <v>79</v>
      </c>
      <c r="C204" s="52" t="s">
        <v>9</v>
      </c>
      <c r="D204" s="70">
        <v>44440</v>
      </c>
      <c r="E204" s="55">
        <v>34767000</v>
      </c>
    </row>
    <row r="205" spans="2:5" x14ac:dyDescent="0.2">
      <c r="B205" s="52" t="s">
        <v>84</v>
      </c>
      <c r="C205" s="52" t="s">
        <v>11</v>
      </c>
      <c r="D205" s="70">
        <v>44440</v>
      </c>
      <c r="E205" s="55">
        <v>73890500</v>
      </c>
    </row>
    <row r="206" spans="2:5" x14ac:dyDescent="0.2">
      <c r="B206" s="52" t="s">
        <v>91</v>
      </c>
      <c r="C206" s="52" t="s">
        <v>10</v>
      </c>
      <c r="D206" s="70">
        <v>44440</v>
      </c>
      <c r="E206" s="55">
        <v>166432000</v>
      </c>
    </row>
    <row r="207" spans="2:5" x14ac:dyDescent="0.2">
      <c r="B207" s="52" t="s">
        <v>44</v>
      </c>
      <c r="C207" s="52" t="s">
        <v>4</v>
      </c>
      <c r="D207" s="70">
        <v>44440</v>
      </c>
      <c r="E207" s="55">
        <v>16005750</v>
      </c>
    </row>
    <row r="208" spans="2:5" x14ac:dyDescent="0.2">
      <c r="B208" s="52" t="s">
        <v>55</v>
      </c>
      <c r="C208" s="52" t="s">
        <v>6</v>
      </c>
      <c r="D208" s="70">
        <v>44440</v>
      </c>
      <c r="E208" s="55">
        <v>145600000</v>
      </c>
    </row>
    <row r="209" spans="2:5" x14ac:dyDescent="0.2">
      <c r="B209" s="52" t="s">
        <v>29</v>
      </c>
      <c r="C209" s="52" t="s">
        <v>5</v>
      </c>
      <c r="D209" s="70">
        <v>44440</v>
      </c>
      <c r="E209" s="55">
        <v>14500000</v>
      </c>
    </row>
    <row r="210" spans="2:5" x14ac:dyDescent="0.2">
      <c r="B210" s="52" t="s">
        <v>45</v>
      </c>
      <c r="C210" s="52" t="s">
        <v>4</v>
      </c>
      <c r="D210" s="70">
        <v>44440</v>
      </c>
      <c r="E210" s="55">
        <v>13200000</v>
      </c>
    </row>
    <row r="211" spans="2:5" x14ac:dyDescent="0.2">
      <c r="B211" s="52" t="s">
        <v>28</v>
      </c>
      <c r="C211" s="52" t="s">
        <v>5</v>
      </c>
      <c r="D211" s="70">
        <v>44440</v>
      </c>
      <c r="E211" s="55">
        <v>17589000</v>
      </c>
    </row>
    <row r="212" spans="2:5" x14ac:dyDescent="0.2">
      <c r="B212" s="52" t="s">
        <v>56</v>
      </c>
      <c r="C212" s="52" t="s">
        <v>6</v>
      </c>
      <c r="D212" s="70">
        <v>44440</v>
      </c>
      <c r="E212" s="55">
        <v>25303000</v>
      </c>
    </row>
    <row r="213" spans="2:5" x14ac:dyDescent="0.2">
      <c r="B213" s="52" t="s">
        <v>66</v>
      </c>
      <c r="C213" s="52" t="s">
        <v>7</v>
      </c>
      <c r="D213" s="70">
        <v>44440</v>
      </c>
      <c r="E213" s="55">
        <v>18707500</v>
      </c>
    </row>
    <row r="214" spans="2:5" x14ac:dyDescent="0.2">
      <c r="B214" s="52" t="s">
        <v>80</v>
      </c>
      <c r="C214" s="52" t="s">
        <v>9</v>
      </c>
      <c r="D214" s="70">
        <v>44440</v>
      </c>
      <c r="E214" s="55">
        <v>7236000</v>
      </c>
    </row>
    <row r="215" spans="2:5" x14ac:dyDescent="0.2">
      <c r="B215" s="52" t="s">
        <v>81</v>
      </c>
      <c r="C215" s="52" t="s">
        <v>9</v>
      </c>
      <c r="D215" s="70">
        <v>44440</v>
      </c>
      <c r="E215" s="55">
        <v>5813700</v>
      </c>
    </row>
    <row r="216" spans="2:5" x14ac:dyDescent="0.2">
      <c r="B216" s="52" t="s">
        <v>92</v>
      </c>
      <c r="C216" s="52" t="s">
        <v>10</v>
      </c>
      <c r="D216" s="70">
        <v>44440</v>
      </c>
      <c r="E216" s="55">
        <v>56155000.000000007</v>
      </c>
    </row>
    <row r="217" spans="2:5" x14ac:dyDescent="0.2">
      <c r="B217" s="52" t="s">
        <v>67</v>
      </c>
      <c r="C217" s="52" t="s">
        <v>7</v>
      </c>
      <c r="D217" s="70">
        <v>44440</v>
      </c>
      <c r="E217" s="55">
        <v>82357000</v>
      </c>
    </row>
    <row r="218" spans="2:5" x14ac:dyDescent="0.2">
      <c r="B218" s="52" t="s">
        <v>93</v>
      </c>
      <c r="C218" s="52" t="s">
        <v>8</v>
      </c>
      <c r="D218" s="70">
        <v>44440</v>
      </c>
      <c r="E218" s="55">
        <v>72567000</v>
      </c>
    </row>
    <row r="219" spans="2:5" x14ac:dyDescent="0.2">
      <c r="B219" s="52" t="s">
        <v>30</v>
      </c>
      <c r="C219" s="52" t="s">
        <v>5</v>
      </c>
      <c r="D219" s="70">
        <v>44440</v>
      </c>
      <c r="E219" s="55">
        <v>48268000.000000007</v>
      </c>
    </row>
    <row r="220" spans="2:5" x14ac:dyDescent="0.2">
      <c r="B220" s="52" t="s">
        <v>57</v>
      </c>
      <c r="C220" s="52" t="s">
        <v>6</v>
      </c>
      <c r="D220" s="70">
        <v>44440</v>
      </c>
      <c r="E220" s="55">
        <v>51177000</v>
      </c>
    </row>
    <row r="221" spans="2:5" x14ac:dyDescent="0.2">
      <c r="B221" s="52" t="s">
        <v>31</v>
      </c>
      <c r="C221" s="52" t="s">
        <v>5</v>
      </c>
      <c r="D221" s="70">
        <v>44440</v>
      </c>
      <c r="E221" s="55">
        <v>25900000</v>
      </c>
    </row>
    <row r="222" spans="2:5" x14ac:dyDescent="0.2">
      <c r="B222" s="52" t="s">
        <v>32</v>
      </c>
      <c r="C222" s="52" t="s">
        <v>5</v>
      </c>
      <c r="D222" s="70">
        <v>44440</v>
      </c>
      <c r="E222" s="55">
        <v>119472000</v>
      </c>
    </row>
    <row r="223" spans="2:5" x14ac:dyDescent="0.2">
      <c r="B223" s="52" t="s">
        <v>41</v>
      </c>
      <c r="C223" s="52" t="s">
        <v>4</v>
      </c>
      <c r="D223" s="70">
        <v>44440</v>
      </c>
      <c r="E223" s="55">
        <v>40705200</v>
      </c>
    </row>
    <row r="224" spans="2:5" x14ac:dyDescent="0.2">
      <c r="B224" s="52" t="s">
        <v>47</v>
      </c>
      <c r="C224" s="52" t="s">
        <v>4</v>
      </c>
      <c r="D224" s="70">
        <v>44440</v>
      </c>
      <c r="E224" s="55">
        <v>29981200</v>
      </c>
    </row>
    <row r="225" spans="2:5" x14ac:dyDescent="0.2">
      <c r="B225" s="52" t="s">
        <v>71</v>
      </c>
      <c r="C225" s="52" t="s">
        <v>8</v>
      </c>
      <c r="D225" s="70">
        <v>44440</v>
      </c>
      <c r="E225" s="55">
        <v>29992000</v>
      </c>
    </row>
    <row r="226" spans="2:5" x14ac:dyDescent="0.2">
      <c r="B226" s="52" t="s">
        <v>82</v>
      </c>
      <c r="C226" s="52" t="s">
        <v>9</v>
      </c>
      <c r="D226" s="70">
        <v>44440</v>
      </c>
      <c r="E226" s="55">
        <v>27975000</v>
      </c>
    </row>
    <row r="227" spans="2:5" x14ac:dyDescent="0.2">
      <c r="B227" s="52" t="s">
        <v>87</v>
      </c>
      <c r="C227" s="52" t="s">
        <v>11</v>
      </c>
      <c r="D227" s="70">
        <v>44440</v>
      </c>
      <c r="E227" s="55">
        <v>33803000</v>
      </c>
    </row>
    <row r="228" spans="2:5" x14ac:dyDescent="0.2">
      <c r="B228" s="52" t="s">
        <v>86</v>
      </c>
      <c r="C228" s="52" t="s">
        <v>11</v>
      </c>
      <c r="D228" s="70">
        <v>44440</v>
      </c>
      <c r="E228" s="55">
        <v>36331750</v>
      </c>
    </row>
    <row r="229" spans="2:5" x14ac:dyDescent="0.2">
      <c r="B229" s="52" t="s">
        <v>58</v>
      </c>
      <c r="C229" s="52" t="s">
        <v>6</v>
      </c>
      <c r="D229" s="70">
        <v>44440</v>
      </c>
      <c r="E229" s="55">
        <v>42421200</v>
      </c>
    </row>
    <row r="230" spans="2:5" x14ac:dyDescent="0.2">
      <c r="B230" s="52" t="s">
        <v>72</v>
      </c>
      <c r="C230" s="52" t="s">
        <v>8</v>
      </c>
      <c r="D230" s="70">
        <v>44440</v>
      </c>
      <c r="E230" s="55">
        <v>100567500.00000001</v>
      </c>
    </row>
    <row r="231" spans="2:5" x14ac:dyDescent="0.2">
      <c r="B231" s="52" t="s">
        <v>33</v>
      </c>
      <c r="C231" s="52" t="s">
        <v>5</v>
      </c>
      <c r="D231" s="70">
        <v>44440</v>
      </c>
      <c r="E231" s="55">
        <v>11610000</v>
      </c>
    </row>
    <row r="232" spans="2:5" x14ac:dyDescent="0.2">
      <c r="B232" s="52" t="s">
        <v>59</v>
      </c>
      <c r="C232" s="52" t="s">
        <v>6</v>
      </c>
      <c r="D232" s="70">
        <v>44440</v>
      </c>
      <c r="E232" s="55">
        <v>112437000</v>
      </c>
    </row>
    <row r="233" spans="2:5" x14ac:dyDescent="0.2">
      <c r="B233" s="52" t="s">
        <v>34</v>
      </c>
      <c r="C233" s="52" t="s">
        <v>5</v>
      </c>
      <c r="D233" s="70">
        <v>44440</v>
      </c>
      <c r="E233" s="55">
        <v>15556000</v>
      </c>
    </row>
    <row r="234" spans="2:5" x14ac:dyDescent="0.2">
      <c r="B234" s="52" t="s">
        <v>35</v>
      </c>
      <c r="C234" s="52" t="s">
        <v>5</v>
      </c>
      <c r="D234" s="70">
        <v>44440</v>
      </c>
      <c r="E234" s="55">
        <v>27244000</v>
      </c>
    </row>
    <row r="235" spans="2:5" x14ac:dyDescent="0.2">
      <c r="B235" s="52" t="s">
        <v>46</v>
      </c>
      <c r="C235" s="52" t="s">
        <v>4</v>
      </c>
      <c r="D235" s="70">
        <v>44440</v>
      </c>
      <c r="E235" s="55">
        <v>34947000</v>
      </c>
    </row>
    <row r="236" spans="2:5" x14ac:dyDescent="0.2">
      <c r="B236" s="52" t="s">
        <v>48</v>
      </c>
      <c r="C236" s="52" t="s">
        <v>4</v>
      </c>
      <c r="D236" s="70">
        <v>44440</v>
      </c>
      <c r="E236" s="55">
        <v>25851000</v>
      </c>
    </row>
    <row r="237" spans="2:5" x14ac:dyDescent="0.2">
      <c r="B237" s="52" t="s">
        <v>73</v>
      </c>
      <c r="C237" s="52" t="s">
        <v>8</v>
      </c>
      <c r="D237" s="70">
        <v>44440</v>
      </c>
      <c r="E237" s="55">
        <v>10218000</v>
      </c>
    </row>
    <row r="238" spans="2:5" x14ac:dyDescent="0.2">
      <c r="B238" s="52" t="s">
        <v>83</v>
      </c>
      <c r="C238" s="52" t="s">
        <v>9</v>
      </c>
      <c r="D238" s="70">
        <v>44440</v>
      </c>
      <c r="E238" s="55">
        <v>17530500</v>
      </c>
    </row>
    <row r="239" spans="2:5" x14ac:dyDescent="0.2">
      <c r="B239" s="52" t="s">
        <v>36</v>
      </c>
      <c r="C239" s="52" t="s">
        <v>5</v>
      </c>
      <c r="D239" s="70">
        <v>44440</v>
      </c>
      <c r="E239" s="55">
        <v>9669000</v>
      </c>
    </row>
    <row r="240" spans="2:5" x14ac:dyDescent="0.2">
      <c r="B240" s="52" t="s">
        <v>60</v>
      </c>
      <c r="C240" s="52" t="s">
        <v>6</v>
      </c>
      <c r="D240" s="70">
        <v>44440</v>
      </c>
      <c r="E240" s="55">
        <v>27732000</v>
      </c>
    </row>
    <row r="241" spans="2:5" x14ac:dyDescent="0.2">
      <c r="B241" s="52" t="s">
        <v>37</v>
      </c>
      <c r="C241" s="52" t="s">
        <v>5</v>
      </c>
      <c r="D241" s="70">
        <v>44440</v>
      </c>
      <c r="E241" s="55">
        <v>11925000</v>
      </c>
    </row>
    <row r="242" spans="2:5" x14ac:dyDescent="0.2">
      <c r="B242" s="52" t="s">
        <v>38</v>
      </c>
      <c r="C242" s="52" t="s">
        <v>5</v>
      </c>
      <c r="D242" s="70">
        <v>44440</v>
      </c>
      <c r="E242" s="55">
        <v>16338000</v>
      </c>
    </row>
    <row r="243" spans="2:5" x14ac:dyDescent="0.2">
      <c r="B243" s="52" t="s">
        <v>42</v>
      </c>
      <c r="C243" s="52" t="s">
        <v>4</v>
      </c>
      <c r="D243" s="70">
        <v>44440</v>
      </c>
      <c r="E243" s="55">
        <v>7131000</v>
      </c>
    </row>
    <row r="244" spans="2:5" x14ac:dyDescent="0.2">
      <c r="B244" s="52" t="s">
        <v>68</v>
      </c>
      <c r="C244" s="52" t="s">
        <v>7</v>
      </c>
      <c r="D244" s="70">
        <v>44440</v>
      </c>
      <c r="E244" s="55">
        <v>26904000</v>
      </c>
    </row>
    <row r="245" spans="2:5" x14ac:dyDescent="0.2">
      <c r="B245" s="52" t="s">
        <v>74</v>
      </c>
      <c r="C245" s="52" t="s">
        <v>8</v>
      </c>
      <c r="D245" s="70">
        <v>44440</v>
      </c>
      <c r="E245" s="55">
        <v>11427600</v>
      </c>
    </row>
    <row r="246" spans="2:5" x14ac:dyDescent="0.2">
      <c r="B246" s="52" t="s">
        <v>13</v>
      </c>
      <c r="C246" s="52" t="s">
        <v>4</v>
      </c>
      <c r="D246" s="70">
        <v>44470</v>
      </c>
      <c r="E246" s="55">
        <v>81090000</v>
      </c>
    </row>
    <row r="247" spans="2:5" x14ac:dyDescent="0.2">
      <c r="B247" s="52" t="s">
        <v>14</v>
      </c>
      <c r="C247" s="52" t="s">
        <v>4</v>
      </c>
      <c r="D247" s="70">
        <v>44470</v>
      </c>
      <c r="E247" s="55">
        <v>95560500</v>
      </c>
    </row>
    <row r="248" spans="2:5" x14ac:dyDescent="0.2">
      <c r="B248" s="52" t="s">
        <v>18</v>
      </c>
      <c r="C248" s="52" t="s">
        <v>5</v>
      </c>
      <c r="D248" s="70">
        <v>44470</v>
      </c>
      <c r="E248" s="55">
        <v>72697800</v>
      </c>
    </row>
    <row r="249" spans="2:5" x14ac:dyDescent="0.2">
      <c r="B249" s="52" t="s">
        <v>19</v>
      </c>
      <c r="C249" s="52" t="s">
        <v>5</v>
      </c>
      <c r="D249" s="70">
        <v>44470</v>
      </c>
      <c r="E249" s="55">
        <v>36644400</v>
      </c>
    </row>
    <row r="250" spans="2:5" x14ac:dyDescent="0.2">
      <c r="B250" s="52" t="s">
        <v>49</v>
      </c>
      <c r="C250" s="52" t="s">
        <v>6</v>
      </c>
      <c r="D250" s="70">
        <v>44470</v>
      </c>
      <c r="E250" s="55">
        <v>83058000</v>
      </c>
    </row>
    <row r="251" spans="2:5" x14ac:dyDescent="0.2">
      <c r="B251" s="52" t="s">
        <v>78</v>
      </c>
      <c r="C251" s="52" t="s">
        <v>7</v>
      </c>
      <c r="D251" s="70">
        <v>44470</v>
      </c>
      <c r="E251" s="55">
        <v>44583500</v>
      </c>
    </row>
    <row r="252" spans="2:5" x14ac:dyDescent="0.2">
      <c r="B252" s="52" t="s">
        <v>75</v>
      </c>
      <c r="C252" s="52" t="s">
        <v>9</v>
      </c>
      <c r="D252" s="70">
        <v>44470</v>
      </c>
      <c r="E252" s="55">
        <v>68112000</v>
      </c>
    </row>
    <row r="253" spans="2:5" x14ac:dyDescent="0.2">
      <c r="B253" s="52" t="s">
        <v>88</v>
      </c>
      <c r="C253" s="52" t="s">
        <v>10</v>
      </c>
      <c r="D253" s="70">
        <v>44470</v>
      </c>
      <c r="E253" s="55">
        <v>56967040</v>
      </c>
    </row>
    <row r="254" spans="2:5" x14ac:dyDescent="0.2">
      <c r="B254" s="52" t="s">
        <v>63</v>
      </c>
      <c r="C254" s="52" t="s">
        <v>7</v>
      </c>
      <c r="D254" s="70">
        <v>44470</v>
      </c>
      <c r="E254" s="55">
        <v>67800000</v>
      </c>
    </row>
    <row r="255" spans="2:5" x14ac:dyDescent="0.2">
      <c r="B255" s="52" t="s">
        <v>69</v>
      </c>
      <c r="C255" s="52" t="s">
        <v>8</v>
      </c>
      <c r="D255" s="70">
        <v>44470</v>
      </c>
      <c r="E255" s="55">
        <v>21777000</v>
      </c>
    </row>
    <row r="256" spans="2:5" x14ac:dyDescent="0.2">
      <c r="B256" s="52" t="s">
        <v>22</v>
      </c>
      <c r="C256" s="52" t="s">
        <v>5</v>
      </c>
      <c r="D256" s="70">
        <v>44470</v>
      </c>
      <c r="E256" s="55">
        <v>118860000</v>
      </c>
    </row>
    <row r="257" spans="2:5" x14ac:dyDescent="0.2">
      <c r="B257" s="52" t="s">
        <v>50</v>
      </c>
      <c r="C257" s="52" t="s">
        <v>6</v>
      </c>
      <c r="D257" s="70">
        <v>44470</v>
      </c>
      <c r="E257" s="55">
        <v>38794100</v>
      </c>
    </row>
    <row r="258" spans="2:5" x14ac:dyDescent="0.2">
      <c r="B258" s="52" t="s">
        <v>20</v>
      </c>
      <c r="C258" s="52" t="s">
        <v>5</v>
      </c>
      <c r="D258" s="70">
        <v>44470</v>
      </c>
      <c r="E258" s="55">
        <v>47876400.000000007</v>
      </c>
    </row>
    <row r="259" spans="2:5" x14ac:dyDescent="0.2">
      <c r="B259" s="52" t="s">
        <v>15</v>
      </c>
      <c r="C259" s="52" t="s">
        <v>4</v>
      </c>
      <c r="D259" s="70">
        <v>44470</v>
      </c>
      <c r="E259" s="55">
        <v>61771500</v>
      </c>
    </row>
    <row r="260" spans="2:5" x14ac:dyDescent="0.2">
      <c r="B260" s="52" t="s">
        <v>21</v>
      </c>
      <c r="C260" s="52" t="s">
        <v>5</v>
      </c>
      <c r="D260" s="70">
        <v>44470</v>
      </c>
      <c r="E260" s="55">
        <v>42094500</v>
      </c>
    </row>
    <row r="261" spans="2:5" x14ac:dyDescent="0.2">
      <c r="B261" s="52" t="s">
        <v>51</v>
      </c>
      <c r="C261" s="52" t="s">
        <v>6</v>
      </c>
      <c r="D261" s="70">
        <v>44470</v>
      </c>
      <c r="E261" s="55">
        <v>44395000</v>
      </c>
    </row>
    <row r="262" spans="2:5" x14ac:dyDescent="0.2">
      <c r="B262" s="52" t="s">
        <v>61</v>
      </c>
      <c r="C262" s="52" t="s">
        <v>7</v>
      </c>
      <c r="D262" s="70">
        <v>44470</v>
      </c>
      <c r="E262" s="55">
        <v>36489500</v>
      </c>
    </row>
    <row r="263" spans="2:5" x14ac:dyDescent="0.2">
      <c r="B263" s="52" t="s">
        <v>76</v>
      </c>
      <c r="C263" s="52" t="s">
        <v>9</v>
      </c>
      <c r="D263" s="70">
        <v>44470</v>
      </c>
      <c r="E263" s="55">
        <v>78039000</v>
      </c>
    </row>
    <row r="264" spans="2:5" x14ac:dyDescent="0.2">
      <c r="B264" s="52" t="s">
        <v>85</v>
      </c>
      <c r="C264" s="52" t="s">
        <v>11</v>
      </c>
      <c r="D264" s="70">
        <v>44470</v>
      </c>
      <c r="E264" s="55">
        <v>176647000</v>
      </c>
    </row>
    <row r="265" spans="2:5" x14ac:dyDescent="0.2">
      <c r="B265" s="52" t="s">
        <v>89</v>
      </c>
      <c r="C265" s="52" t="s">
        <v>10</v>
      </c>
      <c r="D265" s="70">
        <v>44470</v>
      </c>
      <c r="E265" s="55">
        <v>21121000</v>
      </c>
    </row>
    <row r="266" spans="2:5" x14ac:dyDescent="0.2">
      <c r="B266" s="52" t="s">
        <v>17</v>
      </c>
      <c r="C266" s="52" t="s">
        <v>4</v>
      </c>
      <c r="D266" s="70">
        <v>44470</v>
      </c>
      <c r="E266" s="55">
        <v>227520000</v>
      </c>
    </row>
    <row r="267" spans="2:5" x14ac:dyDescent="0.2">
      <c r="B267" s="52" t="s">
        <v>39</v>
      </c>
      <c r="C267" s="52" t="s">
        <v>4</v>
      </c>
      <c r="D267" s="70">
        <v>44470</v>
      </c>
      <c r="E267" s="55">
        <v>23152500</v>
      </c>
    </row>
    <row r="268" spans="2:5" x14ac:dyDescent="0.2">
      <c r="B268" s="52" t="s">
        <v>40</v>
      </c>
      <c r="C268" s="52" t="s">
        <v>4</v>
      </c>
      <c r="D268" s="70">
        <v>44470</v>
      </c>
      <c r="E268" s="55">
        <v>41398000</v>
      </c>
    </row>
    <row r="269" spans="2:5" x14ac:dyDescent="0.2">
      <c r="B269" s="52" t="s">
        <v>23</v>
      </c>
      <c r="C269" s="52" t="s">
        <v>5</v>
      </c>
      <c r="D269" s="70">
        <v>44470</v>
      </c>
      <c r="E269" s="55">
        <v>59299500</v>
      </c>
    </row>
    <row r="270" spans="2:5" x14ac:dyDescent="0.2">
      <c r="B270" s="52" t="s">
        <v>24</v>
      </c>
      <c r="C270" s="52" t="s">
        <v>5</v>
      </c>
      <c r="D270" s="70">
        <v>44470</v>
      </c>
      <c r="E270" s="55">
        <v>41673600</v>
      </c>
    </row>
    <row r="271" spans="2:5" x14ac:dyDescent="0.2">
      <c r="B271" s="52" t="s">
        <v>52</v>
      </c>
      <c r="C271" s="52" t="s">
        <v>6</v>
      </c>
      <c r="D271" s="70">
        <v>44470</v>
      </c>
      <c r="E271" s="55">
        <v>15565000.000000002</v>
      </c>
    </row>
    <row r="272" spans="2:5" x14ac:dyDescent="0.2">
      <c r="B272" s="52" t="s">
        <v>62</v>
      </c>
      <c r="C272" s="52" t="s">
        <v>7</v>
      </c>
      <c r="D272" s="70">
        <v>44470</v>
      </c>
      <c r="E272" s="55">
        <v>32809999.999999966</v>
      </c>
    </row>
    <row r="273" spans="2:5" x14ac:dyDescent="0.2">
      <c r="B273" s="52" t="s">
        <v>77</v>
      </c>
      <c r="C273" s="52" t="s">
        <v>9</v>
      </c>
      <c r="D273" s="70">
        <v>44470</v>
      </c>
      <c r="E273" s="55">
        <v>16343999.999999981</v>
      </c>
    </row>
    <row r="274" spans="2:5" x14ac:dyDescent="0.2">
      <c r="B274" s="52" t="s">
        <v>90</v>
      </c>
      <c r="C274" s="52" t="s">
        <v>10</v>
      </c>
      <c r="D274" s="70">
        <v>44470</v>
      </c>
      <c r="E274" s="55">
        <v>22791999.999999974</v>
      </c>
    </row>
    <row r="275" spans="2:5" x14ac:dyDescent="0.2">
      <c r="B275" s="52" t="s">
        <v>64</v>
      </c>
      <c r="C275" s="52" t="s">
        <v>7</v>
      </c>
      <c r="D275" s="70">
        <v>44470</v>
      </c>
      <c r="E275" s="55">
        <v>15273999.999999978</v>
      </c>
    </row>
    <row r="276" spans="2:5" x14ac:dyDescent="0.2">
      <c r="B276" s="52" t="s">
        <v>70</v>
      </c>
      <c r="C276" s="52" t="s">
        <v>8</v>
      </c>
      <c r="D276" s="70">
        <v>44470</v>
      </c>
      <c r="E276" s="55">
        <v>14550000</v>
      </c>
    </row>
    <row r="277" spans="2:5" x14ac:dyDescent="0.2">
      <c r="B277" s="52" t="s">
        <v>25</v>
      </c>
      <c r="C277" s="52" t="s">
        <v>5</v>
      </c>
      <c r="D277" s="70">
        <v>44470</v>
      </c>
      <c r="E277" s="55">
        <v>5240000</v>
      </c>
    </row>
    <row r="278" spans="2:5" x14ac:dyDescent="0.2">
      <c r="B278" s="52" t="s">
        <v>53</v>
      </c>
      <c r="C278" s="52" t="s">
        <v>6</v>
      </c>
      <c r="D278" s="70">
        <v>44470</v>
      </c>
      <c r="E278" s="55">
        <v>22684000</v>
      </c>
    </row>
    <row r="279" spans="2:5" x14ac:dyDescent="0.2">
      <c r="B279" s="52" t="s">
        <v>26</v>
      </c>
      <c r="C279" s="52" t="s">
        <v>5</v>
      </c>
      <c r="D279" s="70">
        <v>44470</v>
      </c>
      <c r="E279" s="55">
        <v>35651700</v>
      </c>
    </row>
    <row r="280" spans="2:5" x14ac:dyDescent="0.2">
      <c r="B280" s="52" t="s">
        <v>43</v>
      </c>
      <c r="C280" s="52" t="s">
        <v>4</v>
      </c>
      <c r="D280" s="70">
        <v>44470</v>
      </c>
      <c r="E280" s="55">
        <v>43744000</v>
      </c>
    </row>
    <row r="281" spans="2:5" x14ac:dyDescent="0.2">
      <c r="B281" s="52" t="s">
        <v>27</v>
      </c>
      <c r="C281" s="52" t="s">
        <v>5</v>
      </c>
      <c r="D281" s="70">
        <v>44470</v>
      </c>
      <c r="E281" s="55">
        <v>56097500</v>
      </c>
    </row>
    <row r="282" spans="2:5" x14ac:dyDescent="0.2">
      <c r="B282" s="52" t="s">
        <v>54</v>
      </c>
      <c r="C282" s="52" t="s">
        <v>6</v>
      </c>
      <c r="D282" s="70">
        <v>44470</v>
      </c>
      <c r="E282" s="55">
        <v>36279000</v>
      </c>
    </row>
    <row r="283" spans="2:5" x14ac:dyDescent="0.2">
      <c r="B283" s="52" t="s">
        <v>65</v>
      </c>
      <c r="C283" s="52" t="s">
        <v>7</v>
      </c>
      <c r="D283" s="70">
        <v>44470</v>
      </c>
      <c r="E283" s="55">
        <v>36222750</v>
      </c>
    </row>
    <row r="284" spans="2:5" x14ac:dyDescent="0.2">
      <c r="B284" s="52" t="s">
        <v>79</v>
      </c>
      <c r="C284" s="52" t="s">
        <v>9</v>
      </c>
      <c r="D284" s="70">
        <v>44470</v>
      </c>
      <c r="E284" s="55">
        <v>30904000</v>
      </c>
    </row>
    <row r="285" spans="2:5" x14ac:dyDescent="0.2">
      <c r="B285" s="52" t="s">
        <v>84</v>
      </c>
      <c r="C285" s="52" t="s">
        <v>11</v>
      </c>
      <c r="D285" s="70">
        <v>44470</v>
      </c>
      <c r="E285" s="55">
        <v>65197500</v>
      </c>
    </row>
    <row r="286" spans="2:5" x14ac:dyDescent="0.2">
      <c r="B286" s="52" t="s">
        <v>91</v>
      </c>
      <c r="C286" s="52" t="s">
        <v>10</v>
      </c>
      <c r="D286" s="70">
        <v>44470</v>
      </c>
      <c r="E286" s="55">
        <v>145628000</v>
      </c>
    </row>
    <row r="287" spans="2:5" x14ac:dyDescent="0.2">
      <c r="B287" s="52" t="s">
        <v>44</v>
      </c>
      <c r="C287" s="52" t="s">
        <v>4</v>
      </c>
      <c r="D287" s="70">
        <v>44470</v>
      </c>
      <c r="E287" s="55">
        <v>13871650</v>
      </c>
    </row>
    <row r="288" spans="2:5" x14ac:dyDescent="0.2">
      <c r="B288" s="52" t="s">
        <v>55</v>
      </c>
      <c r="C288" s="52" t="s">
        <v>6</v>
      </c>
      <c r="D288" s="70">
        <v>44470</v>
      </c>
      <c r="E288" s="55">
        <v>170772000</v>
      </c>
    </row>
    <row r="289" spans="2:5" x14ac:dyDescent="0.2">
      <c r="B289" s="52" t="s">
        <v>29</v>
      </c>
      <c r="C289" s="52" t="s">
        <v>5</v>
      </c>
      <c r="D289" s="70">
        <v>44470</v>
      </c>
      <c r="E289" s="55">
        <v>15020500.000000002</v>
      </c>
    </row>
    <row r="290" spans="2:5" x14ac:dyDescent="0.2">
      <c r="B290" s="52" t="s">
        <v>45</v>
      </c>
      <c r="C290" s="52" t="s">
        <v>4</v>
      </c>
      <c r="D290" s="70">
        <v>44470</v>
      </c>
      <c r="E290" s="55">
        <v>18070000</v>
      </c>
    </row>
    <row r="291" spans="2:5" x14ac:dyDescent="0.2">
      <c r="B291" s="52" t="s">
        <v>28</v>
      </c>
      <c r="C291" s="52" t="s">
        <v>5</v>
      </c>
      <c r="D291" s="70">
        <v>44470</v>
      </c>
      <c r="E291" s="55">
        <v>22533300</v>
      </c>
    </row>
    <row r="292" spans="2:5" x14ac:dyDescent="0.2">
      <c r="B292" s="52" t="s">
        <v>56</v>
      </c>
      <c r="C292" s="52" t="s">
        <v>6</v>
      </c>
      <c r="D292" s="70">
        <v>44470</v>
      </c>
      <c r="E292" s="55">
        <v>20404000</v>
      </c>
    </row>
    <row r="293" spans="2:5" x14ac:dyDescent="0.2">
      <c r="B293" s="52" t="s">
        <v>66</v>
      </c>
      <c r="C293" s="52" t="s">
        <v>7</v>
      </c>
      <c r="D293" s="70">
        <v>44470</v>
      </c>
      <c r="E293" s="55">
        <v>26190500</v>
      </c>
    </row>
    <row r="294" spans="2:5" x14ac:dyDescent="0.2">
      <c r="B294" s="52" t="s">
        <v>80</v>
      </c>
      <c r="C294" s="52" t="s">
        <v>9</v>
      </c>
      <c r="D294" s="70">
        <v>44470</v>
      </c>
      <c r="E294" s="55">
        <v>10854000</v>
      </c>
    </row>
    <row r="295" spans="2:5" x14ac:dyDescent="0.2">
      <c r="B295" s="52" t="s">
        <v>81</v>
      </c>
      <c r="C295" s="52" t="s">
        <v>9</v>
      </c>
      <c r="D295" s="70">
        <v>44470</v>
      </c>
      <c r="E295" s="55">
        <v>31006400</v>
      </c>
    </row>
    <row r="296" spans="2:5" x14ac:dyDescent="0.2">
      <c r="B296" s="52" t="s">
        <v>92</v>
      </c>
      <c r="C296" s="52" t="s">
        <v>10</v>
      </c>
      <c r="D296" s="70">
        <v>44470</v>
      </c>
      <c r="E296" s="55">
        <v>38287500</v>
      </c>
    </row>
    <row r="297" spans="2:5" x14ac:dyDescent="0.2">
      <c r="B297" s="52" t="s">
        <v>67</v>
      </c>
      <c r="C297" s="52" t="s">
        <v>7</v>
      </c>
      <c r="D297" s="70">
        <v>44470</v>
      </c>
      <c r="E297" s="55">
        <v>52409000</v>
      </c>
    </row>
    <row r="298" spans="2:5" x14ac:dyDescent="0.2">
      <c r="B298" s="52" t="s">
        <v>93</v>
      </c>
      <c r="C298" s="52" t="s">
        <v>8</v>
      </c>
      <c r="D298" s="70">
        <v>44470</v>
      </c>
      <c r="E298" s="55">
        <v>42880500</v>
      </c>
    </row>
    <row r="299" spans="2:5" x14ac:dyDescent="0.2">
      <c r="B299" s="52" t="s">
        <v>30</v>
      </c>
      <c r="C299" s="52" t="s">
        <v>5</v>
      </c>
      <c r="D299" s="70">
        <v>44470</v>
      </c>
      <c r="E299" s="55">
        <v>26328000</v>
      </c>
    </row>
    <row r="300" spans="2:5" x14ac:dyDescent="0.2">
      <c r="B300" s="52" t="s">
        <v>57</v>
      </c>
      <c r="C300" s="52" t="s">
        <v>6</v>
      </c>
      <c r="D300" s="70">
        <v>44470</v>
      </c>
      <c r="E300" s="55">
        <v>26807000.000000004</v>
      </c>
    </row>
    <row r="301" spans="2:5" x14ac:dyDescent="0.2">
      <c r="B301" s="52" t="s">
        <v>31</v>
      </c>
      <c r="C301" s="52" t="s">
        <v>5</v>
      </c>
      <c r="D301" s="70">
        <v>44470</v>
      </c>
      <c r="E301" s="55">
        <v>12950000</v>
      </c>
    </row>
    <row r="302" spans="2:5" x14ac:dyDescent="0.2">
      <c r="B302" s="52" t="s">
        <v>32</v>
      </c>
      <c r="C302" s="52" t="s">
        <v>5</v>
      </c>
      <c r="D302" s="70">
        <v>44470</v>
      </c>
      <c r="E302" s="55">
        <v>56592000</v>
      </c>
    </row>
    <row r="303" spans="2:5" x14ac:dyDescent="0.2">
      <c r="B303" s="52" t="s">
        <v>41</v>
      </c>
      <c r="C303" s="52" t="s">
        <v>4</v>
      </c>
      <c r="D303" s="70">
        <v>44470</v>
      </c>
      <c r="E303" s="55">
        <v>18091200</v>
      </c>
    </row>
    <row r="304" spans="2:5" x14ac:dyDescent="0.2">
      <c r="B304" s="52" t="s">
        <v>47</v>
      </c>
      <c r="C304" s="52" t="s">
        <v>4</v>
      </c>
      <c r="D304" s="70">
        <v>44470</v>
      </c>
      <c r="E304" s="55">
        <v>12345200</v>
      </c>
    </row>
    <row r="305" spans="2:5" x14ac:dyDescent="0.2">
      <c r="B305" s="52" t="s">
        <v>71</v>
      </c>
      <c r="C305" s="52" t="s">
        <v>8</v>
      </c>
      <c r="D305" s="70">
        <v>44470</v>
      </c>
      <c r="E305" s="55">
        <v>11247000</v>
      </c>
    </row>
    <row r="306" spans="2:5" x14ac:dyDescent="0.2">
      <c r="B306" s="52" t="s">
        <v>82</v>
      </c>
      <c r="C306" s="52" t="s">
        <v>9</v>
      </c>
      <c r="D306" s="70">
        <v>44470</v>
      </c>
      <c r="E306" s="55">
        <v>39165000</v>
      </c>
    </row>
    <row r="307" spans="2:5" x14ac:dyDescent="0.2">
      <c r="B307" s="52" t="s">
        <v>87</v>
      </c>
      <c r="C307" s="52" t="s">
        <v>11</v>
      </c>
      <c r="D307" s="70">
        <v>44470</v>
      </c>
      <c r="E307" s="55">
        <v>48290000</v>
      </c>
    </row>
    <row r="308" spans="2:5" x14ac:dyDescent="0.2">
      <c r="B308" s="52" t="s">
        <v>86</v>
      </c>
      <c r="C308" s="52" t="s">
        <v>11</v>
      </c>
      <c r="D308" s="70">
        <v>44470</v>
      </c>
      <c r="E308" s="55">
        <v>53100250</v>
      </c>
    </row>
    <row r="309" spans="2:5" x14ac:dyDescent="0.2">
      <c r="B309" s="52" t="s">
        <v>58</v>
      </c>
      <c r="C309" s="52" t="s">
        <v>6</v>
      </c>
      <c r="D309" s="70">
        <v>44470</v>
      </c>
      <c r="E309" s="55">
        <v>63631800</v>
      </c>
    </row>
    <row r="310" spans="2:5" x14ac:dyDescent="0.2">
      <c r="B310" s="52" t="s">
        <v>72</v>
      </c>
      <c r="C310" s="52" t="s">
        <v>8</v>
      </c>
      <c r="D310" s="70">
        <v>44470</v>
      </c>
      <c r="E310" s="55">
        <v>155422500</v>
      </c>
    </row>
    <row r="311" spans="2:5" x14ac:dyDescent="0.2">
      <c r="B311" s="52" t="s">
        <v>33</v>
      </c>
      <c r="C311" s="52" t="s">
        <v>5</v>
      </c>
      <c r="D311" s="70">
        <v>44470</v>
      </c>
      <c r="E311" s="55">
        <v>15777600</v>
      </c>
    </row>
    <row r="312" spans="2:5" x14ac:dyDescent="0.2">
      <c r="B312" s="52" t="s">
        <v>59</v>
      </c>
      <c r="C312" s="52" t="s">
        <v>6</v>
      </c>
      <c r="D312" s="70">
        <v>44470</v>
      </c>
      <c r="E312" s="55">
        <v>187395000</v>
      </c>
    </row>
    <row r="313" spans="2:5" x14ac:dyDescent="0.2">
      <c r="B313" s="52" t="s">
        <v>34</v>
      </c>
      <c r="C313" s="52" t="s">
        <v>5</v>
      </c>
      <c r="D313" s="70">
        <v>44470</v>
      </c>
      <c r="E313" s="55">
        <v>27223000</v>
      </c>
    </row>
    <row r="314" spans="2:5" x14ac:dyDescent="0.2">
      <c r="B314" s="52" t="s">
        <v>35</v>
      </c>
      <c r="C314" s="52" t="s">
        <v>5</v>
      </c>
      <c r="D314" s="70">
        <v>44470</v>
      </c>
      <c r="E314" s="55">
        <v>50596000</v>
      </c>
    </row>
    <row r="315" spans="2:5" x14ac:dyDescent="0.2">
      <c r="B315" s="52" t="s">
        <v>46</v>
      </c>
      <c r="C315" s="52" t="s">
        <v>4</v>
      </c>
      <c r="D315" s="70">
        <v>44470</v>
      </c>
      <c r="E315" s="55">
        <v>69894000</v>
      </c>
    </row>
    <row r="316" spans="2:5" x14ac:dyDescent="0.2">
      <c r="B316" s="52" t="s">
        <v>48</v>
      </c>
      <c r="C316" s="52" t="s">
        <v>4</v>
      </c>
      <c r="D316" s="70">
        <v>44470</v>
      </c>
      <c r="E316" s="55">
        <v>51702000</v>
      </c>
    </row>
    <row r="317" spans="2:5" x14ac:dyDescent="0.2">
      <c r="B317" s="52" t="s">
        <v>73</v>
      </c>
      <c r="C317" s="52" t="s">
        <v>8</v>
      </c>
      <c r="D317" s="70">
        <v>44470</v>
      </c>
      <c r="E317" s="55">
        <v>20436000</v>
      </c>
    </row>
    <row r="318" spans="2:5" x14ac:dyDescent="0.2">
      <c r="B318" s="52" t="s">
        <v>83</v>
      </c>
      <c r="C318" s="52" t="s">
        <v>9</v>
      </c>
      <c r="D318" s="70">
        <v>44470</v>
      </c>
      <c r="E318" s="55">
        <v>35061000</v>
      </c>
    </row>
    <row r="319" spans="2:5" x14ac:dyDescent="0.2">
      <c r="B319" s="52" t="s">
        <v>36</v>
      </c>
      <c r="C319" s="52" t="s">
        <v>5</v>
      </c>
      <c r="D319" s="70">
        <v>44470</v>
      </c>
      <c r="E319" s="55">
        <v>19338000</v>
      </c>
    </row>
    <row r="320" spans="2:5" x14ac:dyDescent="0.2">
      <c r="B320" s="52" t="s">
        <v>60</v>
      </c>
      <c r="C320" s="52" t="s">
        <v>6</v>
      </c>
      <c r="D320" s="70">
        <v>44470</v>
      </c>
      <c r="E320" s="55">
        <v>55464000</v>
      </c>
    </row>
    <row r="321" spans="2:5" x14ac:dyDescent="0.2">
      <c r="B321" s="52" t="s">
        <v>37</v>
      </c>
      <c r="C321" s="52" t="s">
        <v>5</v>
      </c>
      <c r="D321" s="70">
        <v>44470</v>
      </c>
      <c r="E321" s="55">
        <v>23850000</v>
      </c>
    </row>
    <row r="322" spans="2:5" x14ac:dyDescent="0.2">
      <c r="B322" s="52" t="s">
        <v>38</v>
      </c>
      <c r="C322" s="52" t="s">
        <v>5</v>
      </c>
      <c r="D322" s="70">
        <v>44470</v>
      </c>
      <c r="E322" s="55">
        <v>32676000</v>
      </c>
    </row>
    <row r="323" spans="2:5" x14ac:dyDescent="0.2">
      <c r="B323" s="52" t="s">
        <v>42</v>
      </c>
      <c r="C323" s="52" t="s">
        <v>4</v>
      </c>
      <c r="D323" s="70">
        <v>44470</v>
      </c>
      <c r="E323" s="55">
        <v>14262000</v>
      </c>
    </row>
    <row r="324" spans="2:5" x14ac:dyDescent="0.2">
      <c r="B324" s="52" t="s">
        <v>68</v>
      </c>
      <c r="C324" s="52" t="s">
        <v>7</v>
      </c>
      <c r="D324" s="70">
        <v>44470</v>
      </c>
      <c r="E324" s="55">
        <v>53808000</v>
      </c>
    </row>
    <row r="325" spans="2:5" x14ac:dyDescent="0.2">
      <c r="B325" s="52" t="s">
        <v>74</v>
      </c>
      <c r="C325" s="52" t="s">
        <v>8</v>
      </c>
      <c r="D325" s="70">
        <v>44470</v>
      </c>
      <c r="E325" s="55">
        <v>22855200</v>
      </c>
    </row>
    <row r="326" spans="2:5" x14ac:dyDescent="0.2">
      <c r="B326" s="52" t="s">
        <v>13</v>
      </c>
      <c r="C326" s="52" t="s">
        <v>4</v>
      </c>
      <c r="D326" s="70">
        <v>44501</v>
      </c>
      <c r="E326" s="55">
        <v>100170000</v>
      </c>
    </row>
    <row r="327" spans="2:5" x14ac:dyDescent="0.2">
      <c r="B327" s="52" t="s">
        <v>14</v>
      </c>
      <c r="C327" s="52" t="s">
        <v>4</v>
      </c>
      <c r="D327" s="70">
        <v>44501</v>
      </c>
      <c r="E327" s="55">
        <v>99230000</v>
      </c>
    </row>
    <row r="328" spans="2:5" x14ac:dyDescent="0.2">
      <c r="B328" s="52" t="s">
        <v>18</v>
      </c>
      <c r="C328" s="52" t="s">
        <v>5</v>
      </c>
      <c r="D328" s="70">
        <v>44501</v>
      </c>
      <c r="E328" s="55">
        <v>78760000</v>
      </c>
    </row>
    <row r="329" spans="2:5" x14ac:dyDescent="0.2">
      <c r="B329" s="52" t="s">
        <v>19</v>
      </c>
      <c r="C329" s="52" t="s">
        <v>5</v>
      </c>
      <c r="D329" s="70">
        <v>44501</v>
      </c>
      <c r="E329" s="55">
        <v>29484000</v>
      </c>
    </row>
    <row r="330" spans="2:5" x14ac:dyDescent="0.2">
      <c r="B330" s="52" t="s">
        <v>49</v>
      </c>
      <c r="C330" s="52" t="s">
        <v>6</v>
      </c>
      <c r="D330" s="70">
        <v>44501</v>
      </c>
      <c r="E330" s="55">
        <v>68670000</v>
      </c>
    </row>
    <row r="331" spans="2:5" x14ac:dyDescent="0.2">
      <c r="B331" s="52" t="s">
        <v>78</v>
      </c>
      <c r="C331" s="52" t="s">
        <v>7</v>
      </c>
      <c r="D331" s="70">
        <v>44501</v>
      </c>
      <c r="E331" s="55">
        <v>37905000</v>
      </c>
    </row>
    <row r="332" spans="2:5" x14ac:dyDescent="0.2">
      <c r="B332" s="52" t="s">
        <v>75</v>
      </c>
      <c r="C332" s="52" t="s">
        <v>9</v>
      </c>
      <c r="D332" s="70">
        <v>44501</v>
      </c>
      <c r="E332" s="55">
        <v>59598000</v>
      </c>
    </row>
    <row r="333" spans="2:5" x14ac:dyDescent="0.2">
      <c r="B333" s="52" t="s">
        <v>88</v>
      </c>
      <c r="C333" s="52" t="s">
        <v>10</v>
      </c>
      <c r="D333" s="70">
        <v>44501</v>
      </c>
      <c r="E333" s="55">
        <v>45591000</v>
      </c>
    </row>
    <row r="334" spans="2:5" x14ac:dyDescent="0.2">
      <c r="B334" s="52" t="s">
        <v>63</v>
      </c>
      <c r="C334" s="52" t="s">
        <v>7</v>
      </c>
      <c r="D334" s="70">
        <v>44501</v>
      </c>
      <c r="E334" s="55">
        <v>50694000</v>
      </c>
    </row>
    <row r="335" spans="2:5" x14ac:dyDescent="0.2">
      <c r="B335" s="52" t="s">
        <v>69</v>
      </c>
      <c r="C335" s="52" t="s">
        <v>8</v>
      </c>
      <c r="D335" s="70">
        <v>44501</v>
      </c>
      <c r="E335" s="55">
        <v>14518000</v>
      </c>
    </row>
    <row r="336" spans="2:5" x14ac:dyDescent="0.2">
      <c r="B336" s="52" t="s">
        <v>22</v>
      </c>
      <c r="C336" s="52" t="s">
        <v>5</v>
      </c>
      <c r="D336" s="70">
        <v>44501</v>
      </c>
      <c r="E336" s="55">
        <v>73580000</v>
      </c>
    </row>
    <row r="337" spans="2:5" x14ac:dyDescent="0.2">
      <c r="B337" s="52" t="s">
        <v>50</v>
      </c>
      <c r="C337" s="52" t="s">
        <v>6</v>
      </c>
      <c r="D337" s="70">
        <v>44501</v>
      </c>
      <c r="E337" s="55">
        <v>20240400</v>
      </c>
    </row>
    <row r="338" spans="2:5" x14ac:dyDescent="0.2">
      <c r="B338" s="52" t="s">
        <v>20</v>
      </c>
      <c r="C338" s="52" t="s">
        <v>5</v>
      </c>
      <c r="D338" s="70">
        <v>44501</v>
      </c>
      <c r="E338" s="55">
        <v>23938200.000000004</v>
      </c>
    </row>
    <row r="339" spans="2:5" x14ac:dyDescent="0.2">
      <c r="B339" s="52" t="s">
        <v>15</v>
      </c>
      <c r="C339" s="52" t="s">
        <v>4</v>
      </c>
      <c r="D339" s="70">
        <v>44501</v>
      </c>
      <c r="E339" s="55">
        <v>39415000</v>
      </c>
    </row>
    <row r="340" spans="2:5" x14ac:dyDescent="0.2">
      <c r="B340" s="52" t="s">
        <v>21</v>
      </c>
      <c r="C340" s="52" t="s">
        <v>5</v>
      </c>
      <c r="D340" s="70">
        <v>44501</v>
      </c>
      <c r="E340" s="55">
        <v>18040499.999999981</v>
      </c>
    </row>
    <row r="341" spans="2:5" x14ac:dyDescent="0.2">
      <c r="B341" s="52" t="s">
        <v>51</v>
      </c>
      <c r="C341" s="52" t="s">
        <v>6</v>
      </c>
      <c r="D341" s="70">
        <v>44501</v>
      </c>
      <c r="E341" s="55">
        <v>16957999.999999981</v>
      </c>
    </row>
    <row r="342" spans="2:5" x14ac:dyDescent="0.2">
      <c r="B342" s="52" t="s">
        <v>61</v>
      </c>
      <c r="C342" s="52" t="s">
        <v>7</v>
      </c>
      <c r="D342" s="70">
        <v>44501</v>
      </c>
      <c r="E342" s="55">
        <v>13443499.99999998</v>
      </c>
    </row>
    <row r="343" spans="2:5" x14ac:dyDescent="0.2">
      <c r="B343" s="52" t="s">
        <v>76</v>
      </c>
      <c r="C343" s="52" t="s">
        <v>9</v>
      </c>
      <c r="D343" s="70">
        <v>44501</v>
      </c>
      <c r="E343" s="55">
        <v>26013000</v>
      </c>
    </row>
    <row r="344" spans="2:5" x14ac:dyDescent="0.2">
      <c r="B344" s="52" t="s">
        <v>85</v>
      </c>
      <c r="C344" s="52" t="s">
        <v>11</v>
      </c>
      <c r="D344" s="70">
        <v>44501</v>
      </c>
      <c r="E344" s="55">
        <v>51955000</v>
      </c>
    </row>
    <row r="345" spans="2:5" x14ac:dyDescent="0.2">
      <c r="B345" s="52" t="s">
        <v>89</v>
      </c>
      <c r="C345" s="52" t="s">
        <v>10</v>
      </c>
      <c r="D345" s="70">
        <v>44501</v>
      </c>
      <c r="E345" s="55">
        <v>4224200</v>
      </c>
    </row>
    <row r="346" spans="2:5" x14ac:dyDescent="0.2">
      <c r="B346" s="52" t="s">
        <v>17</v>
      </c>
      <c r="C346" s="52" t="s">
        <v>4</v>
      </c>
      <c r="D346" s="70">
        <v>44501</v>
      </c>
      <c r="E346" s="55">
        <v>42660000</v>
      </c>
    </row>
    <row r="347" spans="2:5" x14ac:dyDescent="0.2">
      <c r="B347" s="52" t="s">
        <v>39</v>
      </c>
      <c r="C347" s="52" t="s">
        <v>4</v>
      </c>
      <c r="D347" s="70">
        <v>44501</v>
      </c>
      <c r="E347" s="55">
        <v>30870000</v>
      </c>
    </row>
    <row r="348" spans="2:5" x14ac:dyDescent="0.2">
      <c r="B348" s="52" t="s">
        <v>40</v>
      </c>
      <c r="C348" s="52" t="s">
        <v>4</v>
      </c>
      <c r="D348" s="70">
        <v>44501</v>
      </c>
      <c r="E348" s="55">
        <v>59140000</v>
      </c>
    </row>
    <row r="349" spans="2:5" x14ac:dyDescent="0.2">
      <c r="B349" s="52" t="s">
        <v>23</v>
      </c>
      <c r="C349" s="52" t="s">
        <v>5</v>
      </c>
      <c r="D349" s="70">
        <v>44501</v>
      </c>
      <c r="E349" s="55">
        <v>91230000</v>
      </c>
    </row>
    <row r="350" spans="2:5" x14ac:dyDescent="0.2">
      <c r="B350" s="52" t="s">
        <v>24</v>
      </c>
      <c r="C350" s="52" t="s">
        <v>5</v>
      </c>
      <c r="D350" s="70">
        <v>44501</v>
      </c>
      <c r="E350" s="55">
        <v>69456000</v>
      </c>
    </row>
    <row r="351" spans="2:5" x14ac:dyDescent="0.2">
      <c r="B351" s="52" t="s">
        <v>52</v>
      </c>
      <c r="C351" s="52" t="s">
        <v>6</v>
      </c>
      <c r="D351" s="70">
        <v>44501</v>
      </c>
      <c r="E351" s="55">
        <v>28300000</v>
      </c>
    </row>
    <row r="352" spans="2:5" x14ac:dyDescent="0.2">
      <c r="B352" s="52" t="s">
        <v>62</v>
      </c>
      <c r="C352" s="52" t="s">
        <v>7</v>
      </c>
      <c r="D352" s="70">
        <v>44501</v>
      </c>
      <c r="E352" s="55">
        <v>65620000</v>
      </c>
    </row>
    <row r="353" spans="2:5" x14ac:dyDescent="0.2">
      <c r="B353" s="52" t="s">
        <v>77</v>
      </c>
      <c r="C353" s="52" t="s">
        <v>9</v>
      </c>
      <c r="D353" s="70">
        <v>44501</v>
      </c>
      <c r="E353" s="55">
        <v>36320000</v>
      </c>
    </row>
    <row r="354" spans="2:5" x14ac:dyDescent="0.2">
      <c r="B354" s="52" t="s">
        <v>90</v>
      </c>
      <c r="C354" s="52" t="s">
        <v>10</v>
      </c>
      <c r="D354" s="70">
        <v>44501</v>
      </c>
      <c r="E354" s="55">
        <v>56980000</v>
      </c>
    </row>
    <row r="355" spans="2:5" x14ac:dyDescent="0.2">
      <c r="B355" s="52" t="s">
        <v>64</v>
      </c>
      <c r="C355" s="52" t="s">
        <v>7</v>
      </c>
      <c r="D355" s="70">
        <v>44501</v>
      </c>
      <c r="E355" s="55">
        <v>43640000</v>
      </c>
    </row>
    <row r="356" spans="2:5" x14ac:dyDescent="0.2">
      <c r="B356" s="52" t="s">
        <v>70</v>
      </c>
      <c r="C356" s="52" t="s">
        <v>8</v>
      </c>
      <c r="D356" s="70">
        <v>44501</v>
      </c>
      <c r="E356" s="55">
        <v>48500000</v>
      </c>
    </row>
    <row r="357" spans="2:5" x14ac:dyDescent="0.2">
      <c r="B357" s="52" t="s">
        <v>25</v>
      </c>
      <c r="C357" s="52" t="s">
        <v>5</v>
      </c>
      <c r="D357" s="70">
        <v>44501</v>
      </c>
      <c r="E357" s="55">
        <v>20960000</v>
      </c>
    </row>
    <row r="358" spans="2:5" x14ac:dyDescent="0.2">
      <c r="B358" s="52" t="s">
        <v>53</v>
      </c>
      <c r="C358" s="52" t="s">
        <v>6</v>
      </c>
      <c r="D358" s="70">
        <v>44501</v>
      </c>
      <c r="E358" s="55">
        <v>113420000</v>
      </c>
    </row>
    <row r="359" spans="2:5" x14ac:dyDescent="0.2">
      <c r="B359" s="52" t="s">
        <v>26</v>
      </c>
      <c r="C359" s="52" t="s">
        <v>5</v>
      </c>
      <c r="D359" s="70">
        <v>44501</v>
      </c>
      <c r="E359" s="55">
        <v>32256300</v>
      </c>
    </row>
    <row r="360" spans="2:5" x14ac:dyDescent="0.2">
      <c r="B360" s="52" t="s">
        <v>43</v>
      </c>
      <c r="C360" s="52" t="s">
        <v>4</v>
      </c>
      <c r="D360" s="70">
        <v>44501</v>
      </c>
      <c r="E360" s="55">
        <v>39369600</v>
      </c>
    </row>
    <row r="361" spans="2:5" x14ac:dyDescent="0.2">
      <c r="B361" s="52" t="s">
        <v>27</v>
      </c>
      <c r="C361" s="52" t="s">
        <v>5</v>
      </c>
      <c r="D361" s="70">
        <v>44501</v>
      </c>
      <c r="E361" s="55">
        <v>50192500</v>
      </c>
    </row>
    <row r="362" spans="2:5" x14ac:dyDescent="0.2">
      <c r="B362" s="52" t="s">
        <v>54</v>
      </c>
      <c r="C362" s="52" t="s">
        <v>6</v>
      </c>
      <c r="D362" s="70">
        <v>44501</v>
      </c>
      <c r="E362" s="55">
        <v>32248000</v>
      </c>
    </row>
    <row r="363" spans="2:5" x14ac:dyDescent="0.2">
      <c r="B363" s="52" t="s">
        <v>65</v>
      </c>
      <c r="C363" s="52" t="s">
        <v>7</v>
      </c>
      <c r="D363" s="70">
        <v>44501</v>
      </c>
      <c r="E363" s="55">
        <v>31961250</v>
      </c>
    </row>
    <row r="364" spans="2:5" x14ac:dyDescent="0.2">
      <c r="B364" s="52" t="s">
        <v>79</v>
      </c>
      <c r="C364" s="52" t="s">
        <v>9</v>
      </c>
      <c r="D364" s="70">
        <v>44501</v>
      </c>
      <c r="E364" s="55">
        <v>27041000</v>
      </c>
    </row>
    <row r="365" spans="2:5" x14ac:dyDescent="0.2">
      <c r="B365" s="52" t="s">
        <v>84</v>
      </c>
      <c r="C365" s="52" t="s">
        <v>11</v>
      </c>
      <c r="D365" s="70">
        <v>44501</v>
      </c>
      <c r="E365" s="55">
        <v>56504500</v>
      </c>
    </row>
    <row r="366" spans="2:5" x14ac:dyDescent="0.2">
      <c r="B366" s="52" t="s">
        <v>91</v>
      </c>
      <c r="C366" s="52" t="s">
        <v>10</v>
      </c>
      <c r="D366" s="70">
        <v>44501</v>
      </c>
      <c r="E366" s="55">
        <v>124824000</v>
      </c>
    </row>
    <row r="367" spans="2:5" x14ac:dyDescent="0.2">
      <c r="B367" s="52" t="s">
        <v>44</v>
      </c>
      <c r="C367" s="52" t="s">
        <v>4</v>
      </c>
      <c r="D367" s="70">
        <v>44501</v>
      </c>
      <c r="E367" s="55">
        <v>11737550.000000002</v>
      </c>
    </row>
    <row r="368" spans="2:5" x14ac:dyDescent="0.2">
      <c r="B368" s="52" t="s">
        <v>55</v>
      </c>
      <c r="C368" s="52" t="s">
        <v>6</v>
      </c>
      <c r="D368" s="70">
        <v>44501</v>
      </c>
      <c r="E368" s="55">
        <v>142310000</v>
      </c>
    </row>
    <row r="369" spans="2:5" x14ac:dyDescent="0.2">
      <c r="B369" s="52" t="s">
        <v>29</v>
      </c>
      <c r="C369" s="52" t="s">
        <v>5</v>
      </c>
      <c r="D369" s="70">
        <v>44501</v>
      </c>
      <c r="E369" s="55">
        <v>12289500</v>
      </c>
    </row>
    <row r="370" spans="2:5" x14ac:dyDescent="0.2">
      <c r="B370" s="52" t="s">
        <v>45</v>
      </c>
      <c r="C370" s="52" t="s">
        <v>4</v>
      </c>
      <c r="D370" s="70">
        <v>44501</v>
      </c>
      <c r="E370" s="55">
        <v>14456000</v>
      </c>
    </row>
    <row r="371" spans="2:5" x14ac:dyDescent="0.2">
      <c r="B371" s="52" t="s">
        <v>28</v>
      </c>
      <c r="C371" s="52" t="s">
        <v>5</v>
      </c>
      <c r="D371" s="70">
        <v>44501</v>
      </c>
      <c r="E371" s="55">
        <v>17525900</v>
      </c>
    </row>
    <row r="372" spans="2:5" x14ac:dyDescent="0.2">
      <c r="B372" s="52" t="s">
        <v>56</v>
      </c>
      <c r="C372" s="52" t="s">
        <v>6</v>
      </c>
      <c r="D372" s="70">
        <v>44501</v>
      </c>
      <c r="E372" s="55">
        <v>53560500</v>
      </c>
    </row>
    <row r="373" spans="2:5" x14ac:dyDescent="0.2">
      <c r="B373" s="52" t="s">
        <v>66</v>
      </c>
      <c r="C373" s="52" t="s">
        <v>7</v>
      </c>
      <c r="D373" s="70">
        <v>44501</v>
      </c>
      <c r="E373" s="55">
        <v>74830000</v>
      </c>
    </row>
    <row r="374" spans="2:5" x14ac:dyDescent="0.2">
      <c r="B374" s="52" t="s">
        <v>80</v>
      </c>
      <c r="C374" s="52" t="s">
        <v>9</v>
      </c>
      <c r="D374" s="70">
        <v>44501</v>
      </c>
      <c r="E374" s="55">
        <v>34371000</v>
      </c>
    </row>
    <row r="375" spans="2:5" x14ac:dyDescent="0.2">
      <c r="B375" s="52" t="s">
        <v>81</v>
      </c>
      <c r="C375" s="52" t="s">
        <v>9</v>
      </c>
      <c r="D375" s="70">
        <v>44501</v>
      </c>
      <c r="E375" s="55">
        <v>34882200</v>
      </c>
    </row>
    <row r="376" spans="2:5" x14ac:dyDescent="0.2">
      <c r="B376" s="52" t="s">
        <v>92</v>
      </c>
      <c r="C376" s="52" t="s">
        <v>10</v>
      </c>
      <c r="D376" s="70">
        <v>44501</v>
      </c>
      <c r="E376" s="55">
        <v>43392500</v>
      </c>
    </row>
    <row r="377" spans="2:5" x14ac:dyDescent="0.2">
      <c r="B377" s="52" t="s">
        <v>67</v>
      </c>
      <c r="C377" s="52" t="s">
        <v>7</v>
      </c>
      <c r="D377" s="70">
        <v>44501</v>
      </c>
      <c r="E377" s="55">
        <v>59896000</v>
      </c>
    </row>
    <row r="378" spans="2:5" x14ac:dyDescent="0.2">
      <c r="B378" s="52" t="s">
        <v>93</v>
      </c>
      <c r="C378" s="52" t="s">
        <v>8</v>
      </c>
      <c r="D378" s="70">
        <v>44501</v>
      </c>
      <c r="E378" s="55">
        <v>49477500</v>
      </c>
    </row>
    <row r="379" spans="2:5" x14ac:dyDescent="0.2">
      <c r="B379" s="52" t="s">
        <v>30</v>
      </c>
      <c r="C379" s="52" t="s">
        <v>5</v>
      </c>
      <c r="D379" s="70">
        <v>44501</v>
      </c>
      <c r="E379" s="55">
        <v>30715999.999999996</v>
      </c>
    </row>
    <row r="380" spans="2:5" x14ac:dyDescent="0.2">
      <c r="B380" s="52" t="s">
        <v>57</v>
      </c>
      <c r="C380" s="52" t="s">
        <v>6</v>
      </c>
      <c r="D380" s="70">
        <v>44501</v>
      </c>
      <c r="E380" s="55">
        <v>31681000</v>
      </c>
    </row>
    <row r="381" spans="2:5" x14ac:dyDescent="0.2">
      <c r="B381" s="52" t="s">
        <v>31</v>
      </c>
      <c r="C381" s="52" t="s">
        <v>5</v>
      </c>
      <c r="D381" s="70">
        <v>44501</v>
      </c>
      <c r="E381" s="55">
        <v>15540000</v>
      </c>
    </row>
    <row r="382" spans="2:5" x14ac:dyDescent="0.2">
      <c r="B382" s="52" t="s">
        <v>32</v>
      </c>
      <c r="C382" s="52" t="s">
        <v>5</v>
      </c>
      <c r="D382" s="70">
        <v>44501</v>
      </c>
      <c r="E382" s="55">
        <v>69168000</v>
      </c>
    </row>
    <row r="383" spans="2:5" x14ac:dyDescent="0.2">
      <c r="B383" s="52" t="s">
        <v>41</v>
      </c>
      <c r="C383" s="52" t="s">
        <v>4</v>
      </c>
      <c r="D383" s="70">
        <v>44501</v>
      </c>
      <c r="E383" s="55">
        <v>22614000</v>
      </c>
    </row>
    <row r="384" spans="2:5" x14ac:dyDescent="0.2">
      <c r="B384" s="52" t="s">
        <v>47</v>
      </c>
      <c r="C384" s="52" t="s">
        <v>4</v>
      </c>
      <c r="D384" s="70">
        <v>44501</v>
      </c>
      <c r="E384" s="55">
        <v>15872400</v>
      </c>
    </row>
    <row r="385" spans="2:5" x14ac:dyDescent="0.2">
      <c r="B385" s="52" t="s">
        <v>71</v>
      </c>
      <c r="C385" s="52" t="s">
        <v>8</v>
      </c>
      <c r="D385" s="70">
        <v>44501</v>
      </c>
      <c r="E385" s="55">
        <v>14996000</v>
      </c>
    </row>
    <row r="386" spans="2:5" x14ac:dyDescent="0.2">
      <c r="B386" s="52" t="s">
        <v>82</v>
      </c>
      <c r="C386" s="52" t="s">
        <v>9</v>
      </c>
      <c r="D386" s="70">
        <v>44501</v>
      </c>
      <c r="E386" s="55">
        <v>13055000</v>
      </c>
    </row>
    <row r="387" spans="2:5" x14ac:dyDescent="0.2">
      <c r="B387" s="52" t="s">
        <v>87</v>
      </c>
      <c r="C387" s="52" t="s">
        <v>11</v>
      </c>
      <c r="D387" s="70">
        <v>44501</v>
      </c>
      <c r="E387" s="55">
        <v>14487000</v>
      </c>
    </row>
    <row r="388" spans="2:5" x14ac:dyDescent="0.2">
      <c r="B388" s="52" t="s">
        <v>86</v>
      </c>
      <c r="C388" s="52" t="s">
        <v>11</v>
      </c>
      <c r="D388" s="70">
        <v>44501</v>
      </c>
      <c r="E388" s="55">
        <v>39126500</v>
      </c>
    </row>
    <row r="389" spans="2:5" x14ac:dyDescent="0.2">
      <c r="B389" s="52" t="s">
        <v>58</v>
      </c>
      <c r="C389" s="52" t="s">
        <v>6</v>
      </c>
      <c r="D389" s="70">
        <v>44501</v>
      </c>
      <c r="E389" s="55">
        <v>45956300</v>
      </c>
    </row>
    <row r="390" spans="2:5" x14ac:dyDescent="0.2">
      <c r="B390" s="52" t="s">
        <v>72</v>
      </c>
      <c r="C390" s="52" t="s">
        <v>8</v>
      </c>
      <c r="D390" s="70">
        <v>44501</v>
      </c>
      <c r="E390" s="55">
        <v>109710000</v>
      </c>
    </row>
    <row r="391" spans="2:5" x14ac:dyDescent="0.2">
      <c r="B391" s="52" t="s">
        <v>33</v>
      </c>
      <c r="C391" s="52" t="s">
        <v>5</v>
      </c>
      <c r="D391" s="70">
        <v>44501</v>
      </c>
      <c r="E391" s="55">
        <v>10847100</v>
      </c>
    </row>
    <row r="392" spans="2:5" x14ac:dyDescent="0.2">
      <c r="B392" s="52" t="s">
        <v>59</v>
      </c>
      <c r="C392" s="52" t="s">
        <v>6</v>
      </c>
      <c r="D392" s="70">
        <v>44501</v>
      </c>
      <c r="E392" s="55">
        <v>122900000</v>
      </c>
    </row>
    <row r="393" spans="2:5" x14ac:dyDescent="0.2">
      <c r="B393" s="52" t="s">
        <v>34</v>
      </c>
      <c r="C393" s="52" t="s">
        <v>5</v>
      </c>
      <c r="D393" s="70">
        <v>44501</v>
      </c>
      <c r="E393" s="55">
        <v>17500500</v>
      </c>
    </row>
    <row r="394" spans="2:5" x14ac:dyDescent="0.2">
      <c r="B394" s="52" t="s">
        <v>35</v>
      </c>
      <c r="C394" s="52" t="s">
        <v>5</v>
      </c>
      <c r="D394" s="70">
        <v>44501</v>
      </c>
      <c r="E394" s="55">
        <v>31136000</v>
      </c>
    </row>
    <row r="395" spans="2:5" x14ac:dyDescent="0.2">
      <c r="B395" s="52" t="s">
        <v>46</v>
      </c>
      <c r="C395" s="52" t="s">
        <v>4</v>
      </c>
      <c r="D395" s="70">
        <v>44501</v>
      </c>
      <c r="E395" s="55">
        <v>40771500</v>
      </c>
    </row>
    <row r="396" spans="2:5" x14ac:dyDescent="0.2">
      <c r="B396" s="52" t="s">
        <v>48</v>
      </c>
      <c r="C396" s="52" t="s">
        <v>4</v>
      </c>
      <c r="D396" s="70">
        <v>44501</v>
      </c>
      <c r="E396" s="55">
        <v>30159499.999999996</v>
      </c>
    </row>
    <row r="397" spans="2:5" x14ac:dyDescent="0.2">
      <c r="B397" s="52" t="s">
        <v>73</v>
      </c>
      <c r="C397" s="52" t="s">
        <v>8</v>
      </c>
      <c r="D397" s="70">
        <v>44501</v>
      </c>
      <c r="E397" s="55">
        <v>11921000</v>
      </c>
    </row>
    <row r="398" spans="2:5" x14ac:dyDescent="0.2">
      <c r="B398" s="52" t="s">
        <v>83</v>
      </c>
      <c r="C398" s="52" t="s">
        <v>9</v>
      </c>
      <c r="D398" s="70">
        <v>44501</v>
      </c>
      <c r="E398" s="55">
        <v>20452250</v>
      </c>
    </row>
    <row r="399" spans="2:5" x14ac:dyDescent="0.2">
      <c r="B399" s="52" t="s">
        <v>36</v>
      </c>
      <c r="C399" s="52" t="s">
        <v>5</v>
      </c>
      <c r="D399" s="70">
        <v>44501</v>
      </c>
      <c r="E399" s="55">
        <v>11280500</v>
      </c>
    </row>
    <row r="400" spans="2:5" x14ac:dyDescent="0.2">
      <c r="B400" s="52" t="s">
        <v>60</v>
      </c>
      <c r="C400" s="52" t="s">
        <v>6</v>
      </c>
      <c r="D400" s="70">
        <v>44501</v>
      </c>
      <c r="E400" s="55">
        <v>32353999.999999996</v>
      </c>
    </row>
    <row r="401" spans="2:5" x14ac:dyDescent="0.2">
      <c r="B401" s="52" t="s">
        <v>37</v>
      </c>
      <c r="C401" s="52" t="s">
        <v>5</v>
      </c>
      <c r="D401" s="70">
        <v>44501</v>
      </c>
      <c r="E401" s="55">
        <v>13912500</v>
      </c>
    </row>
    <row r="402" spans="2:5" x14ac:dyDescent="0.2">
      <c r="B402" s="52" t="s">
        <v>38</v>
      </c>
      <c r="C402" s="52" t="s">
        <v>5</v>
      </c>
      <c r="D402" s="70">
        <v>44501</v>
      </c>
      <c r="E402" s="55">
        <v>19061000</v>
      </c>
    </row>
    <row r="403" spans="2:5" x14ac:dyDescent="0.2">
      <c r="B403" s="52" t="s">
        <v>42</v>
      </c>
      <c r="C403" s="52" t="s">
        <v>4</v>
      </c>
      <c r="D403" s="70">
        <v>44501</v>
      </c>
      <c r="E403" s="55">
        <v>8319499.9999999991</v>
      </c>
    </row>
    <row r="404" spans="2:5" x14ac:dyDescent="0.2">
      <c r="B404" s="52" t="s">
        <v>68</v>
      </c>
      <c r="C404" s="52" t="s">
        <v>7</v>
      </c>
      <c r="D404" s="70">
        <v>44501</v>
      </c>
      <c r="E404" s="55">
        <v>31387999.999999996</v>
      </c>
    </row>
    <row r="405" spans="2:5" x14ac:dyDescent="0.2">
      <c r="B405" s="52" t="s">
        <v>74</v>
      </c>
      <c r="C405" s="52" t="s">
        <v>8</v>
      </c>
      <c r="D405" s="70">
        <v>44501</v>
      </c>
      <c r="E405" s="55">
        <v>13332200</v>
      </c>
    </row>
  </sheetData>
  <conditionalFormatting sqref="E6:E85">
    <cfRule type="duplicateValues" dxfId="8" priority="6"/>
  </conditionalFormatting>
  <conditionalFormatting sqref="E86:E165">
    <cfRule type="duplicateValues" dxfId="7" priority="4"/>
  </conditionalFormatting>
  <conditionalFormatting sqref="E166:E245">
    <cfRule type="duplicateValues" dxfId="6" priority="3"/>
  </conditionalFormatting>
  <conditionalFormatting sqref="E246:E325">
    <cfRule type="duplicateValues" dxfId="5" priority="2"/>
  </conditionalFormatting>
  <conditionalFormatting sqref="E326:E405">
    <cfRule type="duplicateValues" dxfId="4" priority="1"/>
  </conditionalFormatting>
  <dataValidations count="2">
    <dataValidation type="list" allowBlank="1" showInputMessage="1" showErrorMessage="1" sqref="I7" xr:uid="{B3B36139-0618-4EE6-9096-0E3E04F21BF3}">
      <formula1>$B$6:$B$85</formula1>
    </dataValidation>
    <dataValidation type="list" allowBlank="1" showInputMessage="1" showErrorMessage="1" sqref="I8" xr:uid="{B0D04D85-EABC-4DE7-B17C-5539C097DE27}">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BB1D90C-330E-41F1-8899-0C0FA8E970E1}">
          <x14:formula1>
            <xm:f>Configuration!$B$5:$B$22</xm:f>
          </x14:formula1>
          <xm:sqref>C6:C405 H6:H13</xm:sqref>
        </x14:dataValidation>
        <x14:dataValidation type="list" allowBlank="1" showInputMessage="1" showErrorMessage="1" xr:uid="{643889E7-BAFE-4ED0-95E5-2492307178AA}">
          <x14:formula1>
            <xm:f>'Index &amp; Match'!$D$5:$I$5</xm:f>
          </x14:formula1>
          <xm:sqref>D6:D405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56336-0BA3-499D-8430-EB9D82273A2D}">
  <dimension ref="B2:Q406"/>
  <sheetViews>
    <sheetView showGridLines="0" workbookViewId="0">
      <selection activeCell="D5" sqref="D5:D12"/>
    </sheetView>
  </sheetViews>
  <sheetFormatPr baseColWidth="10" defaultColWidth="8.83203125" defaultRowHeight="15" x14ac:dyDescent="0.2"/>
  <cols>
    <col min="2" max="2" width="21.1640625" bestFit="1" customWidth="1"/>
    <col min="3" max="3" width="19.1640625" bestFit="1" customWidth="1"/>
    <col min="4" max="4" width="20.1640625" bestFit="1" customWidth="1"/>
    <col min="5" max="5" width="9.1640625" bestFit="1" customWidth="1"/>
    <col min="6" max="6" width="9.1640625" style="86" bestFit="1" customWidth="1"/>
    <col min="7" max="11" width="9.1640625" bestFit="1" customWidth="1"/>
    <col min="12" max="12" width="9.1640625" style="86" bestFit="1" customWidth="1"/>
    <col min="13" max="19" width="9.1640625" bestFit="1" customWidth="1"/>
    <col min="20" max="370" width="10.1640625" bestFit="1" customWidth="1"/>
    <col min="371" max="402" width="11.1640625" bestFit="1" customWidth="1"/>
    <col min="403" max="403" width="10.83203125" bestFit="1" customWidth="1"/>
  </cols>
  <sheetData>
    <row r="2" spans="2:17" ht="25.5" customHeight="1" x14ac:dyDescent="0.2">
      <c r="B2" s="84" t="s">
        <v>146</v>
      </c>
      <c r="C2" s="81"/>
      <c r="D2" s="81"/>
      <c r="E2" s="80"/>
      <c r="F2" s="85"/>
      <c r="H2" s="84" t="s">
        <v>147</v>
      </c>
      <c r="I2" s="81"/>
      <c r="J2" s="81"/>
      <c r="N2" s="102" t="s">
        <v>164</v>
      </c>
      <c r="O2" s="103"/>
      <c r="P2" s="103"/>
      <c r="Q2" s="103"/>
    </row>
    <row r="4" spans="2:17" x14ac:dyDescent="0.2">
      <c r="B4" s="113" t="s">
        <v>136</v>
      </c>
      <c r="C4" t="s">
        <v>137</v>
      </c>
      <c r="D4" t="s">
        <v>169</v>
      </c>
      <c r="F4"/>
      <c r="L4"/>
    </row>
    <row r="5" spans="2:17" x14ac:dyDescent="0.2">
      <c r="B5" s="47" t="s">
        <v>5</v>
      </c>
      <c r="C5" s="48">
        <v>3443122800</v>
      </c>
      <c r="D5" s="48">
        <v>3443122800</v>
      </c>
      <c r="F5"/>
      <c r="L5"/>
    </row>
    <row r="6" spans="2:17" x14ac:dyDescent="0.2">
      <c r="B6" s="47" t="s">
        <v>4</v>
      </c>
      <c r="C6" s="48">
        <v>3209650200</v>
      </c>
      <c r="D6" s="48">
        <v>3209650200</v>
      </c>
      <c r="F6"/>
      <c r="L6"/>
    </row>
    <row r="7" spans="2:17" x14ac:dyDescent="0.2">
      <c r="B7" s="47" t="s">
        <v>11</v>
      </c>
      <c r="C7" s="48">
        <v>1181065750</v>
      </c>
      <c r="D7" s="48">
        <v>1181065750</v>
      </c>
      <c r="F7"/>
      <c r="L7"/>
    </row>
    <row r="8" spans="2:17" x14ac:dyDescent="0.2">
      <c r="B8" s="47" t="s">
        <v>7</v>
      </c>
      <c r="C8" s="48">
        <v>1540923750</v>
      </c>
      <c r="D8" s="48">
        <v>1540923750</v>
      </c>
      <c r="F8"/>
      <c r="L8"/>
    </row>
    <row r="9" spans="2:17" x14ac:dyDescent="0.2">
      <c r="B9" s="47" t="s">
        <v>6</v>
      </c>
      <c r="C9" s="48">
        <v>3301263350</v>
      </c>
      <c r="D9" s="48">
        <v>3301263350</v>
      </c>
      <c r="F9"/>
      <c r="L9"/>
    </row>
    <row r="10" spans="2:17" x14ac:dyDescent="0.2">
      <c r="B10" s="47" t="s">
        <v>10</v>
      </c>
      <c r="C10" s="48">
        <v>1258281840</v>
      </c>
      <c r="D10" s="48">
        <v>1258281840</v>
      </c>
      <c r="F10"/>
      <c r="L10"/>
    </row>
    <row r="11" spans="2:17" x14ac:dyDescent="0.2">
      <c r="B11" s="47" t="s">
        <v>8</v>
      </c>
      <c r="C11" s="48">
        <v>1292250900</v>
      </c>
      <c r="D11" s="48">
        <v>1292250900</v>
      </c>
      <c r="F11"/>
      <c r="L11"/>
    </row>
    <row r="12" spans="2:17" x14ac:dyDescent="0.2">
      <c r="B12" s="47" t="s">
        <v>9</v>
      </c>
      <c r="C12" s="48">
        <v>1083651200</v>
      </c>
      <c r="D12" s="48">
        <v>1083651200</v>
      </c>
      <c r="F12"/>
      <c r="L12"/>
    </row>
    <row r="13" spans="2:17" x14ac:dyDescent="0.2">
      <c r="F13"/>
      <c r="L13"/>
    </row>
    <row r="14" spans="2:17" x14ac:dyDescent="0.2">
      <c r="F14"/>
      <c r="L14"/>
    </row>
    <row r="15" spans="2:17" x14ac:dyDescent="0.2">
      <c r="F15"/>
      <c r="L15"/>
    </row>
    <row r="16" spans="2:17" x14ac:dyDescent="0.2">
      <c r="F16"/>
      <c r="L16"/>
    </row>
    <row r="17" spans="6:12" x14ac:dyDescent="0.2">
      <c r="F17"/>
      <c r="L17"/>
    </row>
    <row r="18" spans="6:12" x14ac:dyDescent="0.2">
      <c r="F18"/>
      <c r="L18"/>
    </row>
    <row r="19" spans="6:12" x14ac:dyDescent="0.2">
      <c r="F19"/>
      <c r="L19"/>
    </row>
    <row r="20" spans="6:12" x14ac:dyDescent="0.2">
      <c r="F20"/>
      <c r="L20"/>
    </row>
    <row r="21" spans="6:12" x14ac:dyDescent="0.2">
      <c r="F21"/>
      <c r="L21"/>
    </row>
    <row r="22" spans="6:12" x14ac:dyDescent="0.2">
      <c r="F22"/>
      <c r="L22"/>
    </row>
    <row r="23" spans="6:12" x14ac:dyDescent="0.2">
      <c r="F23"/>
      <c r="L23"/>
    </row>
    <row r="24" spans="6:12" x14ac:dyDescent="0.2">
      <c r="F24"/>
      <c r="L24"/>
    </row>
    <row r="25" spans="6:12" x14ac:dyDescent="0.2">
      <c r="F25"/>
      <c r="L25"/>
    </row>
    <row r="26" spans="6:12" x14ac:dyDescent="0.2">
      <c r="F26"/>
      <c r="L26"/>
    </row>
    <row r="27" spans="6:12" x14ac:dyDescent="0.2">
      <c r="F27"/>
      <c r="L27"/>
    </row>
    <row r="28" spans="6:12" x14ac:dyDescent="0.2">
      <c r="F28"/>
      <c r="L28"/>
    </row>
    <row r="29" spans="6:12" x14ac:dyDescent="0.2">
      <c r="F29"/>
      <c r="L29"/>
    </row>
    <row r="30" spans="6:12" x14ac:dyDescent="0.2">
      <c r="F30"/>
      <c r="L30"/>
    </row>
    <row r="31" spans="6:12" x14ac:dyDescent="0.2">
      <c r="F31"/>
      <c r="L31"/>
    </row>
    <row r="32" spans="6:12" x14ac:dyDescent="0.2">
      <c r="F32"/>
      <c r="L32"/>
    </row>
    <row r="33" spans="6:12" x14ac:dyDescent="0.2">
      <c r="F33"/>
      <c r="L33"/>
    </row>
    <row r="34" spans="6:12" x14ac:dyDescent="0.2">
      <c r="F34"/>
      <c r="L34"/>
    </row>
    <row r="35" spans="6:12" x14ac:dyDescent="0.2">
      <c r="F35"/>
      <c r="L35"/>
    </row>
    <row r="36" spans="6:12" x14ac:dyDescent="0.2">
      <c r="F36"/>
      <c r="L36"/>
    </row>
    <row r="37" spans="6:12" x14ac:dyDescent="0.2">
      <c r="F37"/>
      <c r="L37"/>
    </row>
    <row r="38" spans="6:12" x14ac:dyDescent="0.2">
      <c r="F38"/>
      <c r="L38"/>
    </row>
    <row r="39" spans="6:12" x14ac:dyDescent="0.2">
      <c r="F39"/>
      <c r="L39"/>
    </row>
    <row r="40" spans="6:12" x14ac:dyDescent="0.2">
      <c r="F40"/>
      <c r="L40"/>
    </row>
    <row r="41" spans="6:12" x14ac:dyDescent="0.2">
      <c r="F41"/>
      <c r="L41"/>
    </row>
    <row r="42" spans="6:12" x14ac:dyDescent="0.2">
      <c r="F42"/>
      <c r="L42"/>
    </row>
    <row r="43" spans="6:12" x14ac:dyDescent="0.2">
      <c r="F43"/>
      <c r="L43"/>
    </row>
    <row r="44" spans="6:12" x14ac:dyDescent="0.2">
      <c r="F44"/>
      <c r="L44"/>
    </row>
    <row r="45" spans="6:12" x14ac:dyDescent="0.2">
      <c r="F45"/>
      <c r="L45"/>
    </row>
    <row r="46" spans="6:12" x14ac:dyDescent="0.2">
      <c r="F46"/>
      <c r="L46"/>
    </row>
    <row r="47" spans="6:12" x14ac:dyDescent="0.2">
      <c r="F47"/>
      <c r="L47"/>
    </row>
    <row r="48" spans="6:12" x14ac:dyDescent="0.2">
      <c r="F48"/>
      <c r="L48"/>
    </row>
    <row r="49" spans="6:12" x14ac:dyDescent="0.2">
      <c r="F49"/>
      <c r="L49"/>
    </row>
    <row r="50" spans="6:12" x14ac:dyDescent="0.2">
      <c r="F50"/>
      <c r="L50"/>
    </row>
    <row r="51" spans="6:12" x14ac:dyDescent="0.2">
      <c r="F51"/>
      <c r="L51"/>
    </row>
    <row r="52" spans="6:12" x14ac:dyDescent="0.2">
      <c r="F52"/>
      <c r="L52"/>
    </row>
    <row r="53" spans="6:12" x14ac:dyDescent="0.2">
      <c r="F53"/>
      <c r="L53"/>
    </row>
    <row r="54" spans="6:12" x14ac:dyDescent="0.2">
      <c r="F54"/>
      <c r="L54"/>
    </row>
    <row r="55" spans="6:12" x14ac:dyDescent="0.2">
      <c r="F55"/>
      <c r="L55"/>
    </row>
    <row r="56" spans="6:12" x14ac:dyDescent="0.2">
      <c r="F56"/>
      <c r="L56"/>
    </row>
    <row r="57" spans="6:12" x14ac:dyDescent="0.2">
      <c r="F57"/>
      <c r="L57"/>
    </row>
    <row r="58" spans="6:12" x14ac:dyDescent="0.2">
      <c r="F58"/>
      <c r="L58"/>
    </row>
    <row r="59" spans="6:12" x14ac:dyDescent="0.2">
      <c r="F59"/>
      <c r="L59"/>
    </row>
    <row r="60" spans="6:12" x14ac:dyDescent="0.2">
      <c r="F60"/>
      <c r="L60"/>
    </row>
    <row r="61" spans="6:12" x14ac:dyDescent="0.2">
      <c r="F61"/>
      <c r="L61"/>
    </row>
    <row r="62" spans="6:12" x14ac:dyDescent="0.2">
      <c r="F62"/>
      <c r="L62"/>
    </row>
    <row r="63" spans="6:12" x14ac:dyDescent="0.2">
      <c r="F63"/>
      <c r="L63"/>
    </row>
    <row r="64" spans="6:12" x14ac:dyDescent="0.2">
      <c r="F64"/>
      <c r="L64"/>
    </row>
    <row r="65" spans="6:12" x14ac:dyDescent="0.2">
      <c r="F65"/>
      <c r="L65"/>
    </row>
    <row r="66" spans="6:12" x14ac:dyDescent="0.2">
      <c r="F66"/>
      <c r="L66"/>
    </row>
    <row r="67" spans="6:12" x14ac:dyDescent="0.2">
      <c r="F67"/>
      <c r="L67"/>
    </row>
    <row r="68" spans="6:12" x14ac:dyDescent="0.2">
      <c r="F68"/>
      <c r="L68"/>
    </row>
    <row r="69" spans="6:12" x14ac:dyDescent="0.2">
      <c r="F69"/>
      <c r="L69"/>
    </row>
    <row r="70" spans="6:12" x14ac:dyDescent="0.2">
      <c r="F70"/>
      <c r="L70"/>
    </row>
    <row r="71" spans="6:12" x14ac:dyDescent="0.2">
      <c r="F71"/>
      <c r="L71"/>
    </row>
    <row r="72" spans="6:12" x14ac:dyDescent="0.2">
      <c r="F72"/>
      <c r="L72"/>
    </row>
    <row r="73" spans="6:12" x14ac:dyDescent="0.2">
      <c r="F73"/>
      <c r="L73"/>
    </row>
    <row r="74" spans="6:12" x14ac:dyDescent="0.2">
      <c r="F74"/>
      <c r="L74"/>
    </row>
    <row r="75" spans="6:12" x14ac:dyDescent="0.2">
      <c r="F75"/>
      <c r="L75"/>
    </row>
    <row r="76" spans="6:12" x14ac:dyDescent="0.2">
      <c r="F76"/>
      <c r="L76"/>
    </row>
    <row r="77" spans="6:12" x14ac:dyDescent="0.2">
      <c r="F77"/>
      <c r="L77"/>
    </row>
    <row r="78" spans="6:12" x14ac:dyDescent="0.2">
      <c r="F78"/>
      <c r="L78"/>
    </row>
    <row r="79" spans="6:12" x14ac:dyDescent="0.2">
      <c r="F79"/>
      <c r="L79"/>
    </row>
    <row r="80" spans="6:12" x14ac:dyDescent="0.2">
      <c r="F80"/>
      <c r="L80"/>
    </row>
    <row r="81" spans="6:12" x14ac:dyDescent="0.2">
      <c r="F81"/>
      <c r="L81"/>
    </row>
    <row r="82" spans="6:12" x14ac:dyDescent="0.2">
      <c r="F82"/>
      <c r="L82"/>
    </row>
    <row r="83" spans="6:12" x14ac:dyDescent="0.2">
      <c r="F83"/>
      <c r="L83"/>
    </row>
    <row r="84" spans="6:12" x14ac:dyDescent="0.2">
      <c r="F84"/>
      <c r="L84"/>
    </row>
    <row r="85" spans="6:12" x14ac:dyDescent="0.2">
      <c r="F85"/>
      <c r="L85"/>
    </row>
    <row r="86" spans="6:12" x14ac:dyDescent="0.2">
      <c r="F86"/>
      <c r="L86"/>
    </row>
    <row r="87" spans="6:12" x14ac:dyDescent="0.2">
      <c r="F87"/>
      <c r="L87"/>
    </row>
    <row r="88" spans="6:12" x14ac:dyDescent="0.2">
      <c r="F88"/>
      <c r="L88"/>
    </row>
    <row r="89" spans="6:12" x14ac:dyDescent="0.2">
      <c r="F89"/>
      <c r="L89"/>
    </row>
    <row r="90" spans="6:12" x14ac:dyDescent="0.2">
      <c r="F90"/>
      <c r="L90"/>
    </row>
    <row r="91" spans="6:12" x14ac:dyDescent="0.2">
      <c r="F91"/>
      <c r="L91"/>
    </row>
    <row r="92" spans="6:12" x14ac:dyDescent="0.2">
      <c r="F92"/>
      <c r="L92"/>
    </row>
    <row r="93" spans="6:12" x14ac:dyDescent="0.2">
      <c r="F93"/>
      <c r="L93"/>
    </row>
    <row r="94" spans="6:12" x14ac:dyDescent="0.2">
      <c r="F94"/>
      <c r="L94"/>
    </row>
    <row r="95" spans="6:12" x14ac:dyDescent="0.2">
      <c r="F95"/>
      <c r="L95"/>
    </row>
    <row r="96" spans="6:12" x14ac:dyDescent="0.2">
      <c r="F96"/>
      <c r="L96"/>
    </row>
    <row r="97" spans="6:12" x14ac:dyDescent="0.2">
      <c r="F97"/>
      <c r="L97"/>
    </row>
    <row r="98" spans="6:12" x14ac:dyDescent="0.2">
      <c r="F98"/>
      <c r="L98"/>
    </row>
    <row r="99" spans="6:12" x14ac:dyDescent="0.2">
      <c r="F99"/>
      <c r="L99"/>
    </row>
    <row r="100" spans="6:12" x14ac:dyDescent="0.2">
      <c r="F100"/>
      <c r="L100"/>
    </row>
    <row r="101" spans="6:12" x14ac:dyDescent="0.2">
      <c r="F101"/>
      <c r="L101"/>
    </row>
    <row r="102" spans="6:12" x14ac:dyDescent="0.2">
      <c r="F102"/>
      <c r="L102"/>
    </row>
    <row r="103" spans="6:12" x14ac:dyDescent="0.2">
      <c r="F103"/>
      <c r="L103"/>
    </row>
    <row r="104" spans="6:12" x14ac:dyDescent="0.2">
      <c r="F104"/>
      <c r="L104"/>
    </row>
    <row r="105" spans="6:12" x14ac:dyDescent="0.2">
      <c r="F105"/>
      <c r="L105"/>
    </row>
    <row r="106" spans="6:12" x14ac:dyDescent="0.2">
      <c r="F106"/>
      <c r="L106"/>
    </row>
    <row r="107" spans="6:12" x14ac:dyDescent="0.2">
      <c r="F107"/>
      <c r="L107"/>
    </row>
    <row r="108" spans="6:12" x14ac:dyDescent="0.2">
      <c r="F108"/>
      <c r="L108"/>
    </row>
    <row r="109" spans="6:12" x14ac:dyDescent="0.2">
      <c r="F109"/>
      <c r="L109"/>
    </row>
    <row r="110" spans="6:12" x14ac:dyDescent="0.2">
      <c r="F110"/>
      <c r="L110"/>
    </row>
    <row r="111" spans="6:12" x14ac:dyDescent="0.2">
      <c r="F111"/>
      <c r="L111"/>
    </row>
    <row r="112" spans="6:12" x14ac:dyDescent="0.2">
      <c r="F112"/>
      <c r="L112"/>
    </row>
    <row r="113" spans="6:12" x14ac:dyDescent="0.2">
      <c r="F113"/>
      <c r="L113"/>
    </row>
    <row r="114" spans="6:12" x14ac:dyDescent="0.2">
      <c r="F114"/>
      <c r="L114"/>
    </row>
    <row r="115" spans="6:12" x14ac:dyDescent="0.2">
      <c r="F115"/>
      <c r="L115"/>
    </row>
    <row r="116" spans="6:12" x14ac:dyDescent="0.2">
      <c r="F116"/>
      <c r="L116"/>
    </row>
    <row r="117" spans="6:12" x14ac:dyDescent="0.2">
      <c r="F117"/>
      <c r="L117"/>
    </row>
    <row r="118" spans="6:12" x14ac:dyDescent="0.2">
      <c r="F118"/>
      <c r="L118"/>
    </row>
    <row r="119" spans="6:12" x14ac:dyDescent="0.2">
      <c r="F119"/>
      <c r="L119"/>
    </row>
    <row r="120" spans="6:12" x14ac:dyDescent="0.2">
      <c r="F120"/>
      <c r="L120"/>
    </row>
    <row r="121" spans="6:12" x14ac:dyDescent="0.2">
      <c r="F121"/>
      <c r="L121"/>
    </row>
    <row r="122" spans="6:12" x14ac:dyDescent="0.2">
      <c r="F122"/>
      <c r="L122"/>
    </row>
    <row r="123" spans="6:12" x14ac:dyDescent="0.2">
      <c r="F123"/>
      <c r="L123"/>
    </row>
    <row r="124" spans="6:12" x14ac:dyDescent="0.2">
      <c r="F124"/>
      <c r="L124"/>
    </row>
    <row r="125" spans="6:12" x14ac:dyDescent="0.2">
      <c r="F125"/>
      <c r="L125"/>
    </row>
    <row r="126" spans="6:12" x14ac:dyDescent="0.2">
      <c r="F126"/>
      <c r="L126"/>
    </row>
    <row r="127" spans="6:12" x14ac:dyDescent="0.2">
      <c r="F127"/>
      <c r="L127"/>
    </row>
    <row r="128" spans="6:12" x14ac:dyDescent="0.2">
      <c r="F128"/>
      <c r="L128"/>
    </row>
    <row r="129" spans="6:12" x14ac:dyDescent="0.2">
      <c r="F129"/>
      <c r="L129"/>
    </row>
    <row r="130" spans="6:12" x14ac:dyDescent="0.2">
      <c r="F130"/>
      <c r="L130"/>
    </row>
    <row r="131" spans="6:12" x14ac:dyDescent="0.2">
      <c r="F131"/>
      <c r="L131"/>
    </row>
    <row r="132" spans="6:12" x14ac:dyDescent="0.2">
      <c r="F132"/>
      <c r="L132"/>
    </row>
    <row r="133" spans="6:12" x14ac:dyDescent="0.2">
      <c r="F133"/>
      <c r="L133"/>
    </row>
    <row r="134" spans="6:12" x14ac:dyDescent="0.2">
      <c r="F134"/>
      <c r="L134"/>
    </row>
    <row r="135" spans="6:12" x14ac:dyDescent="0.2">
      <c r="F135"/>
      <c r="L135"/>
    </row>
    <row r="136" spans="6:12" x14ac:dyDescent="0.2">
      <c r="F136"/>
      <c r="L136"/>
    </row>
    <row r="137" spans="6:12" x14ac:dyDescent="0.2">
      <c r="F137"/>
      <c r="L137"/>
    </row>
    <row r="138" spans="6:12" x14ac:dyDescent="0.2">
      <c r="F138"/>
      <c r="L138"/>
    </row>
    <row r="139" spans="6:12" x14ac:dyDescent="0.2">
      <c r="F139"/>
      <c r="L139"/>
    </row>
    <row r="140" spans="6:12" x14ac:dyDescent="0.2">
      <c r="F140"/>
      <c r="L140"/>
    </row>
    <row r="141" spans="6:12" x14ac:dyDescent="0.2">
      <c r="F141"/>
      <c r="L141"/>
    </row>
    <row r="142" spans="6:12" x14ac:dyDescent="0.2">
      <c r="F142"/>
      <c r="L142"/>
    </row>
    <row r="143" spans="6:12" x14ac:dyDescent="0.2">
      <c r="F143"/>
      <c r="L143"/>
    </row>
    <row r="144" spans="6:12" x14ac:dyDescent="0.2">
      <c r="F144"/>
      <c r="L144"/>
    </row>
    <row r="145" spans="6:12" x14ac:dyDescent="0.2">
      <c r="F145"/>
      <c r="L145"/>
    </row>
    <row r="146" spans="6:12" x14ac:dyDescent="0.2">
      <c r="F146"/>
      <c r="L146"/>
    </row>
    <row r="147" spans="6:12" x14ac:dyDescent="0.2">
      <c r="F147"/>
      <c r="L147"/>
    </row>
    <row r="148" spans="6:12" x14ac:dyDescent="0.2">
      <c r="F148"/>
      <c r="L148"/>
    </row>
    <row r="149" spans="6:12" x14ac:dyDescent="0.2">
      <c r="F149"/>
      <c r="L149"/>
    </row>
    <row r="150" spans="6:12" x14ac:dyDescent="0.2">
      <c r="F150"/>
      <c r="L150"/>
    </row>
    <row r="151" spans="6:12" x14ac:dyDescent="0.2">
      <c r="F151"/>
      <c r="L151"/>
    </row>
    <row r="152" spans="6:12" x14ac:dyDescent="0.2">
      <c r="F152"/>
      <c r="L152"/>
    </row>
    <row r="153" spans="6:12" x14ac:dyDescent="0.2">
      <c r="F153"/>
      <c r="L153"/>
    </row>
    <row r="154" spans="6:12" x14ac:dyDescent="0.2">
      <c r="F154"/>
      <c r="L154"/>
    </row>
    <row r="155" spans="6:12" x14ac:dyDescent="0.2">
      <c r="F155"/>
      <c r="L155"/>
    </row>
    <row r="156" spans="6:12" x14ac:dyDescent="0.2">
      <c r="F156"/>
      <c r="L156"/>
    </row>
    <row r="157" spans="6:12" x14ac:dyDescent="0.2">
      <c r="F157"/>
      <c r="L157"/>
    </row>
    <row r="158" spans="6:12" x14ac:dyDescent="0.2">
      <c r="F158"/>
      <c r="L158"/>
    </row>
    <row r="159" spans="6:12" x14ac:dyDescent="0.2">
      <c r="F159"/>
      <c r="L159"/>
    </row>
    <row r="160" spans="6:12" x14ac:dyDescent="0.2">
      <c r="F160"/>
      <c r="L160"/>
    </row>
    <row r="161" spans="6:12" x14ac:dyDescent="0.2">
      <c r="F161"/>
      <c r="L161"/>
    </row>
    <row r="162" spans="6:12" x14ac:dyDescent="0.2">
      <c r="F162"/>
      <c r="L162"/>
    </row>
    <row r="163" spans="6:12" x14ac:dyDescent="0.2">
      <c r="F163"/>
      <c r="L163"/>
    </row>
    <row r="164" spans="6:12" x14ac:dyDescent="0.2">
      <c r="F164"/>
      <c r="L164"/>
    </row>
    <row r="165" spans="6:12" x14ac:dyDescent="0.2">
      <c r="F165"/>
      <c r="L165"/>
    </row>
    <row r="166" spans="6:12" x14ac:dyDescent="0.2">
      <c r="F166"/>
      <c r="L166"/>
    </row>
    <row r="167" spans="6:12" x14ac:dyDescent="0.2">
      <c r="F167"/>
      <c r="L167"/>
    </row>
    <row r="168" spans="6:12" x14ac:dyDescent="0.2">
      <c r="F168"/>
      <c r="L168"/>
    </row>
    <row r="169" spans="6:12" x14ac:dyDescent="0.2">
      <c r="F169"/>
      <c r="L169"/>
    </row>
    <row r="170" spans="6:12" x14ac:dyDescent="0.2">
      <c r="F170"/>
      <c r="L170"/>
    </row>
    <row r="171" spans="6:12" x14ac:dyDescent="0.2">
      <c r="F171"/>
      <c r="L171"/>
    </row>
    <row r="172" spans="6:12" x14ac:dyDescent="0.2">
      <c r="F172"/>
      <c r="L172"/>
    </row>
    <row r="173" spans="6:12" x14ac:dyDescent="0.2">
      <c r="F173"/>
      <c r="L173"/>
    </row>
    <row r="174" spans="6:12" x14ac:dyDescent="0.2">
      <c r="F174"/>
      <c r="L174"/>
    </row>
    <row r="175" spans="6:12" x14ac:dyDescent="0.2">
      <c r="F175"/>
      <c r="L175"/>
    </row>
    <row r="176" spans="6:12" x14ac:dyDescent="0.2">
      <c r="F176"/>
      <c r="L176"/>
    </row>
    <row r="177" spans="6:12" x14ac:dyDescent="0.2">
      <c r="F177"/>
      <c r="L177"/>
    </row>
    <row r="178" spans="6:12" x14ac:dyDescent="0.2">
      <c r="F178"/>
      <c r="L178"/>
    </row>
    <row r="179" spans="6:12" x14ac:dyDescent="0.2">
      <c r="F179"/>
      <c r="L179"/>
    </row>
    <row r="180" spans="6:12" x14ac:dyDescent="0.2">
      <c r="F180"/>
      <c r="L180"/>
    </row>
    <row r="181" spans="6:12" x14ac:dyDescent="0.2">
      <c r="F181"/>
      <c r="L181"/>
    </row>
    <row r="182" spans="6:12" x14ac:dyDescent="0.2">
      <c r="F182"/>
      <c r="L182"/>
    </row>
    <row r="183" spans="6:12" x14ac:dyDescent="0.2">
      <c r="F183"/>
      <c r="L183"/>
    </row>
    <row r="184" spans="6:12" x14ac:dyDescent="0.2">
      <c r="F184"/>
      <c r="L184"/>
    </row>
    <row r="185" spans="6:12" x14ac:dyDescent="0.2">
      <c r="F185"/>
      <c r="L185"/>
    </row>
    <row r="186" spans="6:12" x14ac:dyDescent="0.2">
      <c r="F186"/>
      <c r="L186"/>
    </row>
    <row r="187" spans="6:12" x14ac:dyDescent="0.2">
      <c r="F187"/>
      <c r="L187"/>
    </row>
    <row r="188" spans="6:12" x14ac:dyDescent="0.2">
      <c r="F188"/>
      <c r="L188"/>
    </row>
    <row r="189" spans="6:12" x14ac:dyDescent="0.2">
      <c r="F189"/>
      <c r="L189"/>
    </row>
    <row r="190" spans="6:12" x14ac:dyDescent="0.2">
      <c r="F190"/>
      <c r="L190"/>
    </row>
    <row r="191" spans="6:12" x14ac:dyDescent="0.2">
      <c r="F191"/>
      <c r="L191"/>
    </row>
    <row r="192" spans="6:12" x14ac:dyDescent="0.2">
      <c r="F192"/>
      <c r="L192"/>
    </row>
    <row r="193" spans="6:12" x14ac:dyDescent="0.2">
      <c r="F193"/>
      <c r="L193"/>
    </row>
    <row r="194" spans="6:12" x14ac:dyDescent="0.2">
      <c r="F194"/>
      <c r="L194"/>
    </row>
    <row r="195" spans="6:12" x14ac:dyDescent="0.2">
      <c r="F195"/>
      <c r="L195"/>
    </row>
    <row r="196" spans="6:12" x14ac:dyDescent="0.2">
      <c r="F196"/>
      <c r="L196"/>
    </row>
    <row r="197" spans="6:12" x14ac:dyDescent="0.2">
      <c r="F197"/>
      <c r="L197"/>
    </row>
    <row r="198" spans="6:12" x14ac:dyDescent="0.2">
      <c r="F198"/>
      <c r="L198"/>
    </row>
    <row r="199" spans="6:12" x14ac:dyDescent="0.2">
      <c r="F199"/>
      <c r="L199"/>
    </row>
    <row r="200" spans="6:12" x14ac:dyDescent="0.2">
      <c r="F200"/>
      <c r="L200"/>
    </row>
    <row r="201" spans="6:12" x14ac:dyDescent="0.2">
      <c r="F201"/>
      <c r="L201"/>
    </row>
    <row r="202" spans="6:12" x14ac:dyDescent="0.2">
      <c r="F202"/>
      <c r="L202"/>
    </row>
    <row r="203" spans="6:12" x14ac:dyDescent="0.2">
      <c r="F203"/>
      <c r="L203"/>
    </row>
    <row r="204" spans="6:12" x14ac:dyDescent="0.2">
      <c r="F204"/>
      <c r="L204"/>
    </row>
    <row r="205" spans="6:12" x14ac:dyDescent="0.2">
      <c r="F205"/>
      <c r="L205"/>
    </row>
    <row r="206" spans="6:12" x14ac:dyDescent="0.2">
      <c r="F206"/>
      <c r="L206"/>
    </row>
    <row r="207" spans="6:12" x14ac:dyDescent="0.2">
      <c r="F207"/>
      <c r="L207"/>
    </row>
    <row r="208" spans="6:12" x14ac:dyDescent="0.2">
      <c r="F208"/>
      <c r="L208"/>
    </row>
    <row r="209" spans="6:12" x14ac:dyDescent="0.2">
      <c r="F209"/>
      <c r="L209"/>
    </row>
    <row r="210" spans="6:12" x14ac:dyDescent="0.2">
      <c r="F210"/>
      <c r="L210"/>
    </row>
    <row r="211" spans="6:12" x14ac:dyDescent="0.2">
      <c r="F211"/>
      <c r="L211"/>
    </row>
    <row r="212" spans="6:12" x14ac:dyDescent="0.2">
      <c r="F212"/>
      <c r="L212"/>
    </row>
    <row r="213" spans="6:12" x14ac:dyDescent="0.2">
      <c r="F213"/>
      <c r="L213"/>
    </row>
    <row r="214" spans="6:12" x14ac:dyDescent="0.2">
      <c r="F214"/>
      <c r="L214"/>
    </row>
    <row r="215" spans="6:12" x14ac:dyDescent="0.2">
      <c r="F215"/>
      <c r="L215"/>
    </row>
    <row r="216" spans="6:12" x14ac:dyDescent="0.2">
      <c r="F216"/>
      <c r="L216"/>
    </row>
    <row r="217" spans="6:12" x14ac:dyDescent="0.2">
      <c r="F217"/>
      <c r="L217"/>
    </row>
    <row r="218" spans="6:12" x14ac:dyDescent="0.2">
      <c r="F218"/>
      <c r="L218"/>
    </row>
    <row r="219" spans="6:12" x14ac:dyDescent="0.2">
      <c r="F219"/>
      <c r="L219"/>
    </row>
    <row r="220" spans="6:12" x14ac:dyDescent="0.2">
      <c r="F220"/>
      <c r="L220"/>
    </row>
    <row r="221" spans="6:12" x14ac:dyDescent="0.2">
      <c r="F221"/>
      <c r="L221"/>
    </row>
    <row r="222" spans="6:12" x14ac:dyDescent="0.2">
      <c r="F222"/>
      <c r="L222"/>
    </row>
    <row r="223" spans="6:12" x14ac:dyDescent="0.2">
      <c r="F223"/>
      <c r="L223"/>
    </row>
    <row r="224" spans="6:12" x14ac:dyDescent="0.2">
      <c r="F224"/>
      <c r="L224"/>
    </row>
    <row r="225" spans="6:12" x14ac:dyDescent="0.2">
      <c r="F225"/>
      <c r="L225"/>
    </row>
    <row r="226" spans="6:12" x14ac:dyDescent="0.2">
      <c r="F226"/>
      <c r="L226"/>
    </row>
    <row r="227" spans="6:12" x14ac:dyDescent="0.2">
      <c r="F227"/>
      <c r="L227"/>
    </row>
    <row r="228" spans="6:12" x14ac:dyDescent="0.2">
      <c r="F228"/>
      <c r="L228"/>
    </row>
    <row r="229" spans="6:12" x14ac:dyDescent="0.2">
      <c r="F229"/>
      <c r="L229"/>
    </row>
    <row r="230" spans="6:12" x14ac:dyDescent="0.2">
      <c r="F230"/>
      <c r="L230"/>
    </row>
    <row r="231" spans="6:12" x14ac:dyDescent="0.2">
      <c r="F231"/>
      <c r="L231"/>
    </row>
    <row r="232" spans="6:12" x14ac:dyDescent="0.2">
      <c r="F232"/>
      <c r="L232"/>
    </row>
    <row r="233" spans="6:12" x14ac:dyDescent="0.2">
      <c r="F233"/>
      <c r="L233"/>
    </row>
    <row r="234" spans="6:12" x14ac:dyDescent="0.2">
      <c r="F234"/>
      <c r="L234"/>
    </row>
    <row r="235" spans="6:12" x14ac:dyDescent="0.2">
      <c r="F235"/>
      <c r="L235"/>
    </row>
    <row r="236" spans="6:12" x14ac:dyDescent="0.2">
      <c r="F236"/>
      <c r="L236"/>
    </row>
    <row r="237" spans="6:12" x14ac:dyDescent="0.2">
      <c r="F237"/>
      <c r="L237"/>
    </row>
    <row r="238" spans="6:12" x14ac:dyDescent="0.2">
      <c r="F238"/>
      <c r="L238"/>
    </row>
    <row r="239" spans="6:12" x14ac:dyDescent="0.2">
      <c r="F239"/>
      <c r="L239"/>
    </row>
    <row r="240" spans="6:12" x14ac:dyDescent="0.2">
      <c r="F240"/>
      <c r="L240"/>
    </row>
    <row r="241" spans="6:12" x14ac:dyDescent="0.2">
      <c r="F241"/>
      <c r="L241"/>
    </row>
    <row r="242" spans="6:12" x14ac:dyDescent="0.2">
      <c r="F242"/>
      <c r="L242"/>
    </row>
    <row r="243" spans="6:12" x14ac:dyDescent="0.2">
      <c r="F243"/>
      <c r="L243"/>
    </row>
    <row r="244" spans="6:12" x14ac:dyDescent="0.2">
      <c r="F244"/>
      <c r="L244"/>
    </row>
    <row r="245" spans="6:12" x14ac:dyDescent="0.2">
      <c r="F245"/>
      <c r="L245"/>
    </row>
    <row r="246" spans="6:12" x14ac:dyDescent="0.2">
      <c r="F246"/>
      <c r="L246"/>
    </row>
    <row r="247" spans="6:12" x14ac:dyDescent="0.2">
      <c r="F247"/>
      <c r="L247"/>
    </row>
    <row r="248" spans="6:12" x14ac:dyDescent="0.2">
      <c r="F248"/>
      <c r="L248"/>
    </row>
    <row r="249" spans="6:12" x14ac:dyDescent="0.2">
      <c r="F249"/>
      <c r="L249"/>
    </row>
    <row r="250" spans="6:12" x14ac:dyDescent="0.2">
      <c r="F250"/>
      <c r="L250"/>
    </row>
    <row r="251" spans="6:12" x14ac:dyDescent="0.2">
      <c r="F251"/>
      <c r="L251"/>
    </row>
    <row r="252" spans="6:12" x14ac:dyDescent="0.2">
      <c r="F252"/>
      <c r="L252"/>
    </row>
    <row r="253" spans="6:12" x14ac:dyDescent="0.2">
      <c r="F253"/>
      <c r="L253"/>
    </row>
    <row r="254" spans="6:12" x14ac:dyDescent="0.2">
      <c r="F254"/>
      <c r="L254"/>
    </row>
    <row r="255" spans="6:12" x14ac:dyDescent="0.2">
      <c r="F255"/>
      <c r="L255"/>
    </row>
    <row r="256" spans="6:12" x14ac:dyDescent="0.2">
      <c r="F256"/>
      <c r="L256"/>
    </row>
    <row r="257" spans="6:12" x14ac:dyDescent="0.2">
      <c r="F257"/>
      <c r="L257"/>
    </row>
    <row r="258" spans="6:12" x14ac:dyDescent="0.2">
      <c r="F258"/>
      <c r="L258"/>
    </row>
    <row r="259" spans="6:12" x14ac:dyDescent="0.2">
      <c r="F259"/>
      <c r="L259"/>
    </row>
    <row r="260" spans="6:12" x14ac:dyDescent="0.2">
      <c r="F260"/>
      <c r="L260"/>
    </row>
    <row r="261" spans="6:12" x14ac:dyDescent="0.2">
      <c r="F261"/>
      <c r="L261"/>
    </row>
    <row r="262" spans="6:12" x14ac:dyDescent="0.2">
      <c r="F262"/>
      <c r="L262"/>
    </row>
    <row r="263" spans="6:12" x14ac:dyDescent="0.2">
      <c r="F263"/>
      <c r="L263"/>
    </row>
    <row r="264" spans="6:12" x14ac:dyDescent="0.2">
      <c r="F264"/>
      <c r="L264"/>
    </row>
    <row r="265" spans="6:12" x14ac:dyDescent="0.2">
      <c r="F265"/>
      <c r="L265"/>
    </row>
    <row r="266" spans="6:12" x14ac:dyDescent="0.2">
      <c r="F266"/>
      <c r="L266"/>
    </row>
    <row r="267" spans="6:12" x14ac:dyDescent="0.2">
      <c r="F267"/>
      <c r="L267"/>
    </row>
    <row r="268" spans="6:12" x14ac:dyDescent="0.2">
      <c r="F268"/>
      <c r="L268"/>
    </row>
    <row r="269" spans="6:12" x14ac:dyDescent="0.2">
      <c r="F269"/>
      <c r="L269"/>
    </row>
    <row r="270" spans="6:12" x14ac:dyDescent="0.2">
      <c r="F270"/>
      <c r="L270"/>
    </row>
    <row r="271" spans="6:12" x14ac:dyDescent="0.2">
      <c r="F271"/>
      <c r="L271"/>
    </row>
    <row r="272" spans="6:12" x14ac:dyDescent="0.2">
      <c r="F272"/>
      <c r="L272"/>
    </row>
    <row r="273" spans="6:12" x14ac:dyDescent="0.2">
      <c r="F273"/>
      <c r="L273"/>
    </row>
    <row r="274" spans="6:12" x14ac:dyDescent="0.2">
      <c r="F274"/>
      <c r="L274"/>
    </row>
    <row r="275" spans="6:12" x14ac:dyDescent="0.2">
      <c r="F275"/>
      <c r="L275"/>
    </row>
    <row r="276" spans="6:12" x14ac:dyDescent="0.2">
      <c r="F276"/>
      <c r="L276"/>
    </row>
    <row r="277" spans="6:12" x14ac:dyDescent="0.2">
      <c r="F277"/>
      <c r="L277"/>
    </row>
    <row r="278" spans="6:12" x14ac:dyDescent="0.2">
      <c r="F278"/>
      <c r="L278"/>
    </row>
    <row r="279" spans="6:12" x14ac:dyDescent="0.2">
      <c r="F279"/>
      <c r="L279"/>
    </row>
    <row r="280" spans="6:12" x14ac:dyDescent="0.2">
      <c r="F280"/>
      <c r="L280"/>
    </row>
    <row r="281" spans="6:12" x14ac:dyDescent="0.2">
      <c r="F281"/>
      <c r="L281"/>
    </row>
    <row r="282" spans="6:12" x14ac:dyDescent="0.2">
      <c r="F282"/>
      <c r="L282"/>
    </row>
    <row r="283" spans="6:12" x14ac:dyDescent="0.2">
      <c r="F283"/>
      <c r="L283"/>
    </row>
    <row r="284" spans="6:12" x14ac:dyDescent="0.2">
      <c r="F284"/>
      <c r="L284"/>
    </row>
    <row r="285" spans="6:12" x14ac:dyDescent="0.2">
      <c r="F285"/>
      <c r="L285"/>
    </row>
    <row r="286" spans="6:12" x14ac:dyDescent="0.2">
      <c r="F286"/>
      <c r="L286"/>
    </row>
    <row r="287" spans="6:12" x14ac:dyDescent="0.2">
      <c r="F287"/>
      <c r="L287"/>
    </row>
    <row r="288" spans="6:12" x14ac:dyDescent="0.2">
      <c r="F288"/>
      <c r="L288"/>
    </row>
    <row r="289" spans="6:12" x14ac:dyDescent="0.2">
      <c r="F289"/>
      <c r="L289"/>
    </row>
    <row r="290" spans="6:12" x14ac:dyDescent="0.2">
      <c r="F290"/>
      <c r="L290"/>
    </row>
    <row r="291" spans="6:12" x14ac:dyDescent="0.2">
      <c r="F291"/>
      <c r="L291"/>
    </row>
    <row r="292" spans="6:12" x14ac:dyDescent="0.2">
      <c r="F292"/>
      <c r="L292"/>
    </row>
    <row r="293" spans="6:12" x14ac:dyDescent="0.2">
      <c r="F293"/>
      <c r="L293"/>
    </row>
    <row r="294" spans="6:12" x14ac:dyDescent="0.2">
      <c r="F294"/>
      <c r="L294"/>
    </row>
    <row r="295" spans="6:12" x14ac:dyDescent="0.2">
      <c r="F295"/>
      <c r="L295"/>
    </row>
    <row r="296" spans="6:12" x14ac:dyDescent="0.2">
      <c r="F296"/>
      <c r="L296"/>
    </row>
    <row r="297" spans="6:12" x14ac:dyDescent="0.2">
      <c r="F297"/>
      <c r="L297"/>
    </row>
    <row r="298" spans="6:12" x14ac:dyDescent="0.2">
      <c r="F298"/>
      <c r="L298"/>
    </row>
    <row r="299" spans="6:12" x14ac:dyDescent="0.2">
      <c r="F299"/>
      <c r="L299"/>
    </row>
    <row r="300" spans="6:12" x14ac:dyDescent="0.2">
      <c r="F300"/>
      <c r="L300"/>
    </row>
    <row r="301" spans="6:12" x14ac:dyDescent="0.2">
      <c r="F301"/>
      <c r="L301"/>
    </row>
    <row r="302" spans="6:12" x14ac:dyDescent="0.2">
      <c r="F302"/>
      <c r="L302"/>
    </row>
    <row r="303" spans="6:12" x14ac:dyDescent="0.2">
      <c r="F303"/>
      <c r="L303"/>
    </row>
    <row r="304" spans="6:12" x14ac:dyDescent="0.2">
      <c r="F304"/>
      <c r="L304"/>
    </row>
    <row r="305" spans="6:12" x14ac:dyDescent="0.2">
      <c r="F305"/>
      <c r="L305"/>
    </row>
    <row r="306" spans="6:12" x14ac:dyDescent="0.2">
      <c r="F306"/>
      <c r="L306"/>
    </row>
    <row r="307" spans="6:12" x14ac:dyDescent="0.2">
      <c r="F307"/>
      <c r="L307"/>
    </row>
    <row r="308" spans="6:12" x14ac:dyDescent="0.2">
      <c r="F308"/>
      <c r="L308"/>
    </row>
    <row r="309" spans="6:12" x14ac:dyDescent="0.2">
      <c r="F309"/>
      <c r="L309"/>
    </row>
    <row r="310" spans="6:12" x14ac:dyDescent="0.2">
      <c r="F310"/>
      <c r="L310"/>
    </row>
    <row r="311" spans="6:12" x14ac:dyDescent="0.2">
      <c r="F311"/>
      <c r="L311"/>
    </row>
    <row r="312" spans="6:12" x14ac:dyDescent="0.2">
      <c r="F312"/>
      <c r="L312"/>
    </row>
    <row r="313" spans="6:12" x14ac:dyDescent="0.2">
      <c r="F313"/>
      <c r="L313"/>
    </row>
    <row r="314" spans="6:12" x14ac:dyDescent="0.2">
      <c r="F314"/>
      <c r="L314"/>
    </row>
    <row r="315" spans="6:12" x14ac:dyDescent="0.2">
      <c r="F315"/>
      <c r="L315"/>
    </row>
    <row r="316" spans="6:12" x14ac:dyDescent="0.2">
      <c r="F316"/>
      <c r="L316"/>
    </row>
    <row r="317" spans="6:12" x14ac:dyDescent="0.2">
      <c r="F317"/>
      <c r="L317"/>
    </row>
    <row r="318" spans="6:12" x14ac:dyDescent="0.2">
      <c r="F318"/>
      <c r="L318"/>
    </row>
    <row r="319" spans="6:12" x14ac:dyDescent="0.2">
      <c r="F319"/>
      <c r="L319"/>
    </row>
    <row r="320" spans="6:12" x14ac:dyDescent="0.2">
      <c r="F320"/>
      <c r="L320"/>
    </row>
    <row r="321" spans="6:12" x14ac:dyDescent="0.2">
      <c r="F321"/>
      <c r="L321"/>
    </row>
    <row r="322" spans="6:12" x14ac:dyDescent="0.2">
      <c r="F322"/>
      <c r="L322"/>
    </row>
    <row r="323" spans="6:12" x14ac:dyDescent="0.2">
      <c r="F323"/>
      <c r="L323"/>
    </row>
    <row r="324" spans="6:12" x14ac:dyDescent="0.2">
      <c r="F324"/>
      <c r="L324"/>
    </row>
    <row r="325" spans="6:12" x14ac:dyDescent="0.2">
      <c r="F325"/>
      <c r="L325"/>
    </row>
    <row r="326" spans="6:12" x14ac:dyDescent="0.2">
      <c r="F326"/>
      <c r="L326"/>
    </row>
    <row r="327" spans="6:12" x14ac:dyDescent="0.2">
      <c r="F327"/>
      <c r="L327"/>
    </row>
    <row r="328" spans="6:12" x14ac:dyDescent="0.2">
      <c r="F328"/>
      <c r="L328"/>
    </row>
    <row r="329" spans="6:12" x14ac:dyDescent="0.2">
      <c r="F329"/>
      <c r="L329"/>
    </row>
    <row r="330" spans="6:12" x14ac:dyDescent="0.2">
      <c r="F330"/>
      <c r="L330"/>
    </row>
    <row r="331" spans="6:12" x14ac:dyDescent="0.2">
      <c r="F331"/>
      <c r="L331"/>
    </row>
    <row r="332" spans="6:12" x14ac:dyDescent="0.2">
      <c r="F332"/>
      <c r="L332"/>
    </row>
    <row r="333" spans="6:12" x14ac:dyDescent="0.2">
      <c r="F333"/>
      <c r="L333"/>
    </row>
    <row r="334" spans="6:12" x14ac:dyDescent="0.2">
      <c r="F334"/>
      <c r="L334"/>
    </row>
    <row r="335" spans="6:12" x14ac:dyDescent="0.2">
      <c r="F335"/>
      <c r="L335"/>
    </row>
    <row r="336" spans="6:12" x14ac:dyDescent="0.2">
      <c r="F336"/>
      <c r="L336"/>
    </row>
    <row r="337" spans="6:12" x14ac:dyDescent="0.2">
      <c r="F337"/>
      <c r="L337"/>
    </row>
    <row r="338" spans="6:12" x14ac:dyDescent="0.2">
      <c r="F338"/>
      <c r="L338"/>
    </row>
    <row r="339" spans="6:12" x14ac:dyDescent="0.2">
      <c r="F339"/>
      <c r="L339"/>
    </row>
    <row r="340" spans="6:12" x14ac:dyDescent="0.2">
      <c r="F340"/>
      <c r="L340"/>
    </row>
    <row r="341" spans="6:12" x14ac:dyDescent="0.2">
      <c r="F341"/>
      <c r="L341"/>
    </row>
    <row r="342" spans="6:12" x14ac:dyDescent="0.2">
      <c r="F342"/>
      <c r="L342"/>
    </row>
    <row r="343" spans="6:12" x14ac:dyDescent="0.2">
      <c r="F343"/>
      <c r="L343"/>
    </row>
    <row r="344" spans="6:12" x14ac:dyDescent="0.2">
      <c r="F344"/>
      <c r="L344"/>
    </row>
    <row r="345" spans="6:12" x14ac:dyDescent="0.2">
      <c r="F345"/>
      <c r="L345"/>
    </row>
    <row r="346" spans="6:12" x14ac:dyDescent="0.2">
      <c r="F346"/>
      <c r="L346"/>
    </row>
    <row r="347" spans="6:12" x14ac:dyDescent="0.2">
      <c r="F347"/>
      <c r="L347"/>
    </row>
    <row r="348" spans="6:12" x14ac:dyDescent="0.2">
      <c r="F348"/>
      <c r="L348"/>
    </row>
    <row r="349" spans="6:12" x14ac:dyDescent="0.2">
      <c r="F349"/>
      <c r="L349"/>
    </row>
    <row r="350" spans="6:12" x14ac:dyDescent="0.2">
      <c r="F350"/>
      <c r="L350"/>
    </row>
    <row r="351" spans="6:12" x14ac:dyDescent="0.2">
      <c r="F351"/>
      <c r="L351"/>
    </row>
    <row r="352" spans="6:12" x14ac:dyDescent="0.2">
      <c r="F352"/>
      <c r="L352"/>
    </row>
    <row r="353" spans="6:12" x14ac:dyDescent="0.2">
      <c r="F353"/>
      <c r="L353"/>
    </row>
    <row r="354" spans="6:12" x14ac:dyDescent="0.2">
      <c r="F354"/>
      <c r="L354"/>
    </row>
    <row r="355" spans="6:12" x14ac:dyDescent="0.2">
      <c r="F355"/>
      <c r="L355"/>
    </row>
    <row r="356" spans="6:12" x14ac:dyDescent="0.2">
      <c r="F356"/>
      <c r="L356"/>
    </row>
    <row r="357" spans="6:12" x14ac:dyDescent="0.2">
      <c r="F357"/>
      <c r="L357"/>
    </row>
    <row r="358" spans="6:12" x14ac:dyDescent="0.2">
      <c r="F358"/>
      <c r="L358"/>
    </row>
    <row r="359" spans="6:12" x14ac:dyDescent="0.2">
      <c r="F359"/>
      <c r="L359"/>
    </row>
    <row r="360" spans="6:12" x14ac:dyDescent="0.2">
      <c r="F360"/>
      <c r="L360"/>
    </row>
    <row r="361" spans="6:12" x14ac:dyDescent="0.2">
      <c r="F361"/>
      <c r="L361"/>
    </row>
    <row r="362" spans="6:12" x14ac:dyDescent="0.2">
      <c r="F362"/>
      <c r="L362"/>
    </row>
    <row r="363" spans="6:12" x14ac:dyDescent="0.2">
      <c r="F363"/>
      <c r="L363"/>
    </row>
    <row r="364" spans="6:12" x14ac:dyDescent="0.2">
      <c r="F364"/>
      <c r="L364"/>
    </row>
    <row r="365" spans="6:12" x14ac:dyDescent="0.2">
      <c r="F365"/>
      <c r="L365"/>
    </row>
    <row r="366" spans="6:12" x14ac:dyDescent="0.2">
      <c r="F366"/>
      <c r="L366"/>
    </row>
    <row r="367" spans="6:12" x14ac:dyDescent="0.2">
      <c r="F367"/>
      <c r="L367"/>
    </row>
    <row r="368" spans="6:12" x14ac:dyDescent="0.2">
      <c r="F368"/>
      <c r="L368"/>
    </row>
    <row r="369" spans="6:12" x14ac:dyDescent="0.2">
      <c r="F369"/>
      <c r="L369"/>
    </row>
    <row r="370" spans="6:12" x14ac:dyDescent="0.2">
      <c r="F370"/>
      <c r="L370"/>
    </row>
    <row r="371" spans="6:12" x14ac:dyDescent="0.2">
      <c r="F371"/>
      <c r="L371"/>
    </row>
    <row r="372" spans="6:12" x14ac:dyDescent="0.2">
      <c r="F372"/>
      <c r="L372"/>
    </row>
    <row r="373" spans="6:12" x14ac:dyDescent="0.2">
      <c r="F373"/>
      <c r="L373"/>
    </row>
    <row r="374" spans="6:12" x14ac:dyDescent="0.2">
      <c r="F374"/>
      <c r="L374"/>
    </row>
    <row r="375" spans="6:12" x14ac:dyDescent="0.2">
      <c r="F375"/>
      <c r="L375"/>
    </row>
    <row r="376" spans="6:12" x14ac:dyDescent="0.2">
      <c r="F376"/>
      <c r="L376"/>
    </row>
    <row r="377" spans="6:12" x14ac:dyDescent="0.2">
      <c r="F377"/>
      <c r="L377"/>
    </row>
    <row r="378" spans="6:12" x14ac:dyDescent="0.2">
      <c r="F378"/>
      <c r="L378"/>
    </row>
    <row r="379" spans="6:12" x14ac:dyDescent="0.2">
      <c r="F379"/>
      <c r="L379"/>
    </row>
    <row r="380" spans="6:12" x14ac:dyDescent="0.2">
      <c r="F380"/>
      <c r="L380"/>
    </row>
    <row r="381" spans="6:12" x14ac:dyDescent="0.2">
      <c r="F381"/>
      <c r="L381"/>
    </row>
    <row r="382" spans="6:12" x14ac:dyDescent="0.2">
      <c r="F382"/>
      <c r="L382"/>
    </row>
    <row r="383" spans="6:12" x14ac:dyDescent="0.2">
      <c r="F383"/>
      <c r="L383"/>
    </row>
    <row r="384" spans="6:12" x14ac:dyDescent="0.2">
      <c r="F384"/>
      <c r="L384"/>
    </row>
    <row r="385" spans="6:12" x14ac:dyDescent="0.2">
      <c r="F385"/>
      <c r="L385"/>
    </row>
    <row r="386" spans="6:12" x14ac:dyDescent="0.2">
      <c r="F386"/>
      <c r="L386"/>
    </row>
    <row r="387" spans="6:12" x14ac:dyDescent="0.2">
      <c r="F387"/>
      <c r="L387"/>
    </row>
    <row r="388" spans="6:12" x14ac:dyDescent="0.2">
      <c r="F388"/>
      <c r="L388"/>
    </row>
    <row r="389" spans="6:12" x14ac:dyDescent="0.2">
      <c r="F389"/>
      <c r="L389"/>
    </row>
    <row r="390" spans="6:12" x14ac:dyDescent="0.2">
      <c r="F390"/>
      <c r="L390"/>
    </row>
    <row r="391" spans="6:12" x14ac:dyDescent="0.2">
      <c r="F391"/>
      <c r="L391"/>
    </row>
    <row r="392" spans="6:12" x14ac:dyDescent="0.2">
      <c r="F392"/>
      <c r="L392"/>
    </row>
    <row r="393" spans="6:12" x14ac:dyDescent="0.2">
      <c r="F393"/>
      <c r="L393"/>
    </row>
    <row r="394" spans="6:12" x14ac:dyDescent="0.2">
      <c r="F394"/>
      <c r="L394"/>
    </row>
    <row r="395" spans="6:12" x14ac:dyDescent="0.2">
      <c r="F395"/>
      <c r="L395"/>
    </row>
    <row r="396" spans="6:12" x14ac:dyDescent="0.2">
      <c r="F396"/>
      <c r="L396"/>
    </row>
    <row r="397" spans="6:12" x14ac:dyDescent="0.2">
      <c r="F397"/>
      <c r="L397"/>
    </row>
    <row r="398" spans="6:12" x14ac:dyDescent="0.2">
      <c r="F398"/>
      <c r="L398"/>
    </row>
    <row r="399" spans="6:12" x14ac:dyDescent="0.2">
      <c r="F399"/>
      <c r="L399"/>
    </row>
    <row r="400" spans="6:12" x14ac:dyDescent="0.2">
      <c r="F400"/>
      <c r="L400"/>
    </row>
    <row r="401" spans="6:12" x14ac:dyDescent="0.2">
      <c r="F401"/>
      <c r="L401"/>
    </row>
    <row r="402" spans="6:12" x14ac:dyDescent="0.2">
      <c r="F402"/>
      <c r="L402"/>
    </row>
    <row r="403" spans="6:12" x14ac:dyDescent="0.2">
      <c r="F403"/>
      <c r="L403"/>
    </row>
    <row r="404" spans="6:12" x14ac:dyDescent="0.2">
      <c r="F404"/>
      <c r="L404"/>
    </row>
    <row r="405" spans="6:12" x14ac:dyDescent="0.2">
      <c r="F405"/>
      <c r="L405"/>
    </row>
    <row r="406" spans="6:12" x14ac:dyDescent="0.2">
      <c r="F406"/>
      <c r="L406"/>
    </row>
  </sheetData>
  <conditionalFormatting pivot="1" sqref="D5:D12">
    <cfRule type="dataBar" priority="1">
      <dataBar showValue="0">
        <cfvo type="min"/>
        <cfvo type="max"/>
        <color theme="2" tint="-9.9978637043366805E-2"/>
      </dataBar>
      <extLst>
        <ext xmlns:x14="http://schemas.microsoft.com/office/spreadsheetml/2009/9/main" uri="{B025F937-C7B1-47D3-B67F-A62EFF666E3E}">
          <x14:id>{9EE6E5FA-9371-4EBD-A8FD-65D9F04BFE0D}</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9EE6E5FA-9371-4EBD-A8FD-65D9F04BFE0D}">
            <x14:dataBar minLength="0" maxLength="100" gradient="0">
              <x14:cfvo type="autoMin"/>
              <x14:cfvo type="autoMax"/>
              <x14:negativeFillColor rgb="FFFF0000"/>
              <x14:axisColor rgb="FF000000"/>
            </x14:dataBar>
          </x14:cfRule>
          <xm:sqref>D5:D12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4A7A1-79D8-4A26-B1EA-BB2C87395725}">
  <dimension ref="B2:L22"/>
  <sheetViews>
    <sheetView workbookViewId="0">
      <selection activeCell="H6" sqref="H6"/>
    </sheetView>
  </sheetViews>
  <sheetFormatPr baseColWidth="10" defaultColWidth="8.83203125" defaultRowHeight="15" x14ac:dyDescent="0.2"/>
  <cols>
    <col min="2" max="2" width="18.6640625" bestFit="1" customWidth="1"/>
    <col min="3" max="3" width="19.1640625" bestFit="1" customWidth="1"/>
    <col min="4" max="4" width="13.83203125" customWidth="1"/>
    <col min="5" max="5" width="13.6640625" customWidth="1"/>
    <col min="6" max="6" width="13.5" customWidth="1"/>
    <col min="7" max="9" width="17.5" customWidth="1"/>
    <col min="10" max="10" width="11.5" customWidth="1"/>
    <col min="11" max="11" width="12.5" customWidth="1"/>
    <col min="12" max="13" width="11.5" customWidth="1"/>
    <col min="14" max="14" width="11.5" bestFit="1" customWidth="1"/>
    <col min="15" max="15" width="12.5" bestFit="1" customWidth="1"/>
    <col min="16" max="22" width="11.5" bestFit="1" customWidth="1"/>
    <col min="23" max="23" width="10.5" bestFit="1" customWidth="1"/>
    <col min="24" max="24" width="11.5" bestFit="1" customWidth="1"/>
    <col min="25" max="25" width="12.5" bestFit="1" customWidth="1"/>
    <col min="26" max="34" width="11.5" bestFit="1" customWidth="1"/>
    <col min="35" max="35" width="12.5" bestFit="1" customWidth="1"/>
    <col min="36" max="38" width="11.5" bestFit="1" customWidth="1"/>
    <col min="39" max="39" width="12.6640625" bestFit="1" customWidth="1"/>
    <col min="40" max="46" width="11.5" bestFit="1" customWidth="1"/>
    <col min="47" max="47" width="11.83203125" bestFit="1" customWidth="1"/>
    <col min="48" max="60" width="11.5" bestFit="1" customWidth="1"/>
    <col min="61" max="61" width="12.5" bestFit="1" customWidth="1"/>
    <col min="62" max="70" width="11.5" bestFit="1" customWidth="1"/>
    <col min="71" max="71" width="12.5" bestFit="1" customWidth="1"/>
    <col min="72" max="73" width="11.5" bestFit="1" customWidth="1"/>
    <col min="74" max="74" width="14" bestFit="1" customWidth="1"/>
    <col min="75" max="82" width="11.5" bestFit="1" customWidth="1"/>
  </cols>
  <sheetData>
    <row r="2" spans="2:12" x14ac:dyDescent="0.2">
      <c r="B2" s="63" t="s">
        <v>142</v>
      </c>
      <c r="C2" s="63"/>
      <c r="D2" s="60"/>
      <c r="E2" s="60"/>
      <c r="F2" s="60"/>
      <c r="G2" s="60"/>
      <c r="H2" s="60"/>
      <c r="I2" s="60"/>
      <c r="J2" s="60"/>
      <c r="K2" s="60"/>
      <c r="L2" s="60"/>
    </row>
    <row r="3" spans="2:12" x14ac:dyDescent="0.2">
      <c r="B3" s="60"/>
      <c r="C3" s="60"/>
      <c r="D3" s="60"/>
      <c r="E3" s="60"/>
      <c r="F3" s="62"/>
      <c r="G3" s="72" t="s">
        <v>138</v>
      </c>
      <c r="H3" s="73" t="s">
        <v>140</v>
      </c>
      <c r="I3" s="73" t="s">
        <v>139</v>
      </c>
      <c r="J3" s="63"/>
      <c r="K3" s="60"/>
      <c r="L3" s="60"/>
    </row>
    <row r="4" spans="2:12" x14ac:dyDescent="0.2">
      <c r="B4" s="113" t="s">
        <v>136</v>
      </c>
      <c r="C4" t="s">
        <v>137</v>
      </c>
      <c r="F4" s="70">
        <v>44378</v>
      </c>
      <c r="G4" s="71">
        <f>SUMIFS('Pivot Table (Data)'!$E:$E, 'Pivot Table (Data)'!$C:$C, 'Calculation - Pivot'!$B$5, 'Pivot Table (Data)'!$D:$D, 'Calculation - Pivot'!F4)</f>
        <v>199467500</v>
      </c>
      <c r="H4" s="48">
        <f>AVERAGE($G$4:$G$8)</f>
        <v>236213150</v>
      </c>
      <c r="I4" s="64" t="str">
        <f>IF(G4 = MAX($G$4:$G$8),G4, "")</f>
        <v/>
      </c>
      <c r="J4" s="60"/>
      <c r="K4" s="60"/>
      <c r="L4" s="60"/>
    </row>
    <row r="5" spans="2:12" x14ac:dyDescent="0.2">
      <c r="B5" s="47" t="s">
        <v>11</v>
      </c>
      <c r="C5" s="48">
        <v>1181065750</v>
      </c>
      <c r="F5" s="70">
        <v>44409</v>
      </c>
      <c r="G5" s="71">
        <f>SUMIFS('Pivot Table (Data)'!$E:$E, 'Pivot Table (Data)'!$C:$C, 'Calculation - Pivot'!$B$5, 'Pivot Table (Data)'!$D:$D, 'Calculation - Pivot'!F5)</f>
        <v>217964250</v>
      </c>
      <c r="H5" s="48">
        <f t="shared" ref="H5:H8" si="0">AVERAGE($G$4:$G$8)</f>
        <v>236213150</v>
      </c>
      <c r="I5" s="64" t="str">
        <f t="shared" ref="I5:I8" si="1">IF(G5 = MAX($G$4:$G$8),G5, "")</f>
        <v/>
      </c>
      <c r="J5" s="61"/>
      <c r="K5" s="60"/>
      <c r="L5" s="60"/>
    </row>
    <row r="6" spans="2:12" x14ac:dyDescent="0.2">
      <c r="F6" s="70">
        <v>44440</v>
      </c>
      <c r="G6" s="71">
        <f>SUMIFS('Pivot Table (Data)'!$E:$E, 'Pivot Table (Data)'!$C:$C, 'Calculation - Pivot'!$B$5, 'Pivot Table (Data)'!$D:$D, 'Calculation - Pivot'!F6)</f>
        <v>258326250</v>
      </c>
      <c r="H6" s="48">
        <f t="shared" si="0"/>
        <v>236213150</v>
      </c>
      <c r="I6" s="64" t="str">
        <f t="shared" si="1"/>
        <v/>
      </c>
      <c r="J6" s="60"/>
      <c r="K6" s="60"/>
      <c r="L6" s="60"/>
    </row>
    <row r="7" spans="2:12" x14ac:dyDescent="0.2">
      <c r="F7" s="70">
        <v>44470</v>
      </c>
      <c r="G7" s="71">
        <f>SUMIFS('Pivot Table (Data)'!$E:$E, 'Pivot Table (Data)'!$C:$C, 'Calculation - Pivot'!$B$5, 'Pivot Table (Data)'!$D:$D, 'Calculation - Pivot'!F7)</f>
        <v>343234750</v>
      </c>
      <c r="H7" s="48">
        <f t="shared" si="0"/>
        <v>236213150</v>
      </c>
      <c r="I7" s="64">
        <f t="shared" si="1"/>
        <v>343234750</v>
      </c>
      <c r="J7" s="60"/>
      <c r="K7" s="60"/>
      <c r="L7" s="60"/>
    </row>
    <row r="8" spans="2:12" x14ac:dyDescent="0.2">
      <c r="F8" s="70">
        <v>44501</v>
      </c>
      <c r="G8" s="71">
        <f>SUMIFS('Pivot Table (Data)'!$E:$E, 'Pivot Table (Data)'!$C:$C, 'Calculation - Pivot'!$B$5, 'Pivot Table (Data)'!$D:$D, 'Calculation - Pivot'!F8)</f>
        <v>162073000</v>
      </c>
      <c r="H8" s="48">
        <f t="shared" si="0"/>
        <v>236213150</v>
      </c>
      <c r="I8" s="64" t="str">
        <f t="shared" si="1"/>
        <v/>
      </c>
      <c r="J8" s="60"/>
      <c r="K8" s="60"/>
      <c r="L8" s="60"/>
    </row>
    <row r="9" spans="2:12" x14ac:dyDescent="0.2">
      <c r="I9" s="60"/>
      <c r="J9" s="60"/>
      <c r="K9" s="60"/>
      <c r="L9" s="60"/>
    </row>
    <row r="10" spans="2:12" x14ac:dyDescent="0.2">
      <c r="I10" s="60"/>
      <c r="J10" s="60"/>
      <c r="K10" s="60"/>
      <c r="L10" s="60"/>
    </row>
    <row r="11" spans="2:12" x14ac:dyDescent="0.2">
      <c r="I11" s="60"/>
      <c r="J11" s="60"/>
      <c r="K11" s="60"/>
      <c r="L11" s="60"/>
    </row>
    <row r="12" spans="2:12" x14ac:dyDescent="0.2">
      <c r="I12" s="60"/>
      <c r="J12" s="60"/>
      <c r="K12" s="60"/>
      <c r="L12" s="60"/>
    </row>
    <row r="13" spans="2:12" x14ac:dyDescent="0.2">
      <c r="I13" s="60"/>
      <c r="J13" s="60"/>
      <c r="K13" s="60"/>
      <c r="L13" s="60"/>
    </row>
    <row r="14" spans="2:12" x14ac:dyDescent="0.2">
      <c r="E14" s="60"/>
      <c r="F14" s="60"/>
      <c r="G14" s="60"/>
      <c r="H14" s="60"/>
      <c r="I14" s="60"/>
      <c r="J14" s="60"/>
      <c r="K14" s="60"/>
      <c r="L14" s="60"/>
    </row>
    <row r="15" spans="2:12" x14ac:dyDescent="0.2">
      <c r="E15" s="60"/>
      <c r="F15" s="60"/>
      <c r="G15" s="60"/>
      <c r="H15" s="60"/>
      <c r="I15" s="60"/>
      <c r="J15" s="60"/>
      <c r="K15" s="60"/>
      <c r="L15" s="60"/>
    </row>
    <row r="16" spans="2:12" x14ac:dyDescent="0.2">
      <c r="E16" s="60"/>
      <c r="F16" s="60"/>
      <c r="G16" s="60"/>
      <c r="H16" s="60"/>
      <c r="I16" s="60"/>
      <c r="J16" s="60"/>
      <c r="K16" s="60"/>
      <c r="L16" s="60"/>
    </row>
    <row r="17" spans="4:12" x14ac:dyDescent="0.2">
      <c r="E17" s="60"/>
      <c r="F17" s="60"/>
      <c r="G17" s="60"/>
      <c r="H17" s="60"/>
      <c r="I17" s="60"/>
      <c r="J17" s="60"/>
      <c r="K17" s="60"/>
      <c r="L17" s="60"/>
    </row>
    <row r="18" spans="4:12" x14ac:dyDescent="0.2">
      <c r="E18" s="60"/>
      <c r="F18" s="60"/>
      <c r="G18" s="60"/>
      <c r="H18" s="60"/>
      <c r="I18" s="60"/>
      <c r="J18" s="60"/>
      <c r="K18" s="60"/>
      <c r="L18" s="60"/>
    </row>
    <row r="19" spans="4:12" x14ac:dyDescent="0.2">
      <c r="E19" s="60"/>
      <c r="F19" s="60"/>
      <c r="G19" s="60"/>
      <c r="H19" s="60"/>
      <c r="I19" s="60"/>
      <c r="J19" s="60"/>
      <c r="K19" s="60"/>
      <c r="L19" s="60"/>
    </row>
    <row r="20" spans="4:12" x14ac:dyDescent="0.2">
      <c r="E20" s="60"/>
      <c r="F20" s="60"/>
      <c r="G20" s="60"/>
      <c r="H20" s="60"/>
      <c r="I20" s="60"/>
      <c r="J20" s="60"/>
      <c r="K20" s="60"/>
      <c r="L20" s="60"/>
    </row>
    <row r="21" spans="4:12" x14ac:dyDescent="0.2">
      <c r="E21" s="60"/>
      <c r="F21" s="60"/>
      <c r="G21" s="60"/>
      <c r="H21" s="60"/>
      <c r="I21" s="60"/>
      <c r="J21" s="60"/>
      <c r="K21" s="60"/>
      <c r="L21" s="60"/>
    </row>
    <row r="22" spans="4:12" x14ac:dyDescent="0.2">
      <c r="D22" s="60"/>
      <c r="E22" s="60"/>
      <c r="F22" s="60"/>
      <c r="G22" s="60"/>
      <c r="H22" s="60"/>
      <c r="I22" s="60"/>
      <c r="J22" s="60"/>
      <c r="K22" s="60"/>
      <c r="L22" s="60"/>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43889E7-BAFE-4ED0-95E5-2492307178AA}">
          <x14:formula1>
            <xm:f>'Index &amp; Match'!$D$5:$I$5</xm:f>
          </x14:formula1>
          <xm:sqref>F4:F8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Vlookup</vt:lpstr>
      <vt:lpstr>Hlookup</vt:lpstr>
      <vt:lpstr>Index &amp; Match Concept</vt:lpstr>
      <vt:lpstr>Large &amp; Small</vt:lpstr>
      <vt:lpstr>Index &amp; Match</vt:lpstr>
      <vt:lpstr>Approx Match</vt:lpstr>
      <vt:lpstr>Pivot Table (Data)</vt:lpstr>
      <vt:lpstr>Pivot Basic Version</vt:lpstr>
      <vt:lpstr>Calculation - Pivot</vt:lpstr>
      <vt:lpstr>My Version</vt:lpstr>
      <vt:lpstr>Final Report - Pivot</vt:lpstr>
      <vt:lpstr>Configuration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CALVIN</dc:creator>
  <cp:lastModifiedBy>Microsoft Office User</cp:lastModifiedBy>
  <dcterms:created xsi:type="dcterms:W3CDTF">2021-07-22T13:35:38Z</dcterms:created>
  <dcterms:modified xsi:type="dcterms:W3CDTF">2021-09-29T13:35:25Z</dcterms:modified>
</cp:coreProperties>
</file>