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aluno\Downloads\"/>
    </mc:Choice>
  </mc:AlternateContent>
  <bookViews>
    <workbookView xWindow="0" yWindow="0" windowWidth="24000" windowHeight="9735"/>
  </bookViews>
  <sheets>
    <sheet name="Cálculo Mão de Obra" sheetId="1" r:id="rId1"/>
    <sheet name="Cálculo de Custos" sheetId="2" r:id="rId2"/>
    <sheet name="Salá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4" i="1"/>
  <c r="E12" i="1"/>
  <c r="D23" i="1"/>
  <c r="D24" i="1"/>
  <c r="D25" i="1"/>
  <c r="D8" i="1"/>
  <c r="D9" i="1"/>
  <c r="D10" i="1"/>
  <c r="E10" i="2" l="1"/>
  <c r="E9" i="2"/>
  <c r="E8" i="2"/>
  <c r="C7" i="2"/>
  <c r="E7" i="2" s="1"/>
  <c r="E4" i="3"/>
  <c r="E5" i="3"/>
  <c r="E6" i="3"/>
  <c r="E7" i="3"/>
  <c r="E3" i="3"/>
  <c r="C3" i="3"/>
  <c r="C4" i="3"/>
  <c r="C5" i="3"/>
  <c r="C6" i="3"/>
  <c r="C7" i="3"/>
  <c r="C2" i="3"/>
  <c r="D4" i="2"/>
  <c r="E3" i="2"/>
  <c r="C4" i="2" s="1"/>
  <c r="E4" i="2" s="1"/>
  <c r="E5" i="2"/>
  <c r="E6" i="2"/>
  <c r="E39" i="1" l="1"/>
  <c r="D41" i="1"/>
  <c r="D40" i="1"/>
  <c r="E29" i="1"/>
  <c r="D30" i="1"/>
  <c r="E34" i="1"/>
  <c r="D37" i="1"/>
  <c r="D35" i="1"/>
  <c r="D32" i="1"/>
  <c r="D31" i="1"/>
  <c r="D21" i="1"/>
  <c r="D22" i="1"/>
  <c r="D20" i="1"/>
  <c r="E19" i="1"/>
  <c r="E14" i="1"/>
  <c r="D16" i="1"/>
  <c r="D17" i="1"/>
  <c r="D15" i="1"/>
  <c r="D6" i="1"/>
  <c r="D7" i="1"/>
  <c r="D29" i="1" l="1"/>
  <c r="D4" i="1"/>
  <c r="D34" i="1"/>
  <c r="D27" i="1" s="1"/>
  <c r="D39" i="1"/>
  <c r="D19" i="1"/>
  <c r="D14" i="1"/>
  <c r="D12" i="1" l="1"/>
  <c r="D2" i="1" s="1"/>
  <c r="C2" i="2" s="1"/>
  <c r="E2" i="2" s="1"/>
  <c r="E12" i="2" s="1"/>
  <c r="E2" i="1"/>
</calcChain>
</file>

<file path=xl/sharedStrings.xml><?xml version="1.0" encoding="utf-8"?>
<sst xmlns="http://schemas.openxmlformats.org/spreadsheetml/2006/main" count="75" uniqueCount="67">
  <si>
    <t>Nome</t>
  </si>
  <si>
    <t>Finalização</t>
  </si>
  <si>
    <t>Projeto</t>
  </si>
  <si>
    <t>Data Final</t>
  </si>
  <si>
    <t>Data Inicial</t>
  </si>
  <si>
    <t>Custo</t>
  </si>
  <si>
    <t>Duração</t>
  </si>
  <si>
    <t>Valor/Hora</t>
  </si>
  <si>
    <t>Gerenciamento</t>
  </si>
  <si>
    <t>Projeto Lógico</t>
  </si>
  <si>
    <t>Definição</t>
  </si>
  <si>
    <t>Desenvolvimento</t>
  </si>
  <si>
    <t>Projeto Físico</t>
  </si>
  <si>
    <t>Operação</t>
  </si>
  <si>
    <t>Definição de equipe</t>
  </si>
  <si>
    <t>Levantamento de requisitos</t>
  </si>
  <si>
    <t>Diagrama de caso de uso</t>
  </si>
  <si>
    <t>Cenarios ótimos/ alternativos</t>
  </si>
  <si>
    <t>Codificação (back)</t>
  </si>
  <si>
    <t>Codificação (front)</t>
  </si>
  <si>
    <t>Testes e validações</t>
  </si>
  <si>
    <t>Configuração</t>
  </si>
  <si>
    <t>Treinamento</t>
  </si>
  <si>
    <t>Homologação</t>
  </si>
  <si>
    <t>Encerramento de atividade</t>
  </si>
  <si>
    <t>Reunião com equipe</t>
  </si>
  <si>
    <t>Total</t>
  </si>
  <si>
    <t>Transporte</t>
  </si>
  <si>
    <t>Motivo</t>
  </si>
  <si>
    <t>Valor</t>
  </si>
  <si>
    <t>Multiplicador</t>
  </si>
  <si>
    <t>10% sobre mão de obra</t>
  </si>
  <si>
    <t>Maquinas para trabalho</t>
  </si>
  <si>
    <t>Equipamentos</t>
  </si>
  <si>
    <t>Impostos</t>
  </si>
  <si>
    <t>Estacionamento - Visita cliente</t>
  </si>
  <si>
    <t>Combustivel - Visita cliente</t>
  </si>
  <si>
    <t>Depreciação</t>
  </si>
  <si>
    <t>20% ao ano segundo Receita Federal</t>
  </si>
  <si>
    <t>0,2 (20%) * 0,18 (2 meses)</t>
  </si>
  <si>
    <t>VT - 6% sobre salário</t>
  </si>
  <si>
    <t>Analista</t>
  </si>
  <si>
    <t>Cargo</t>
  </si>
  <si>
    <t>Programador Back</t>
  </si>
  <si>
    <t>Gerente</t>
  </si>
  <si>
    <t>Programador Front</t>
  </si>
  <si>
    <t>UX</t>
  </si>
  <si>
    <t>Tester</t>
  </si>
  <si>
    <t>Mês</t>
  </si>
  <si>
    <t>VT</t>
  </si>
  <si>
    <t>-</t>
  </si>
  <si>
    <t>Outros</t>
  </si>
  <si>
    <t>Aluguel Sala Comercial / mês</t>
  </si>
  <si>
    <t>segundo aplicativo VivaReal</t>
  </si>
  <si>
    <t>Água, Luz, Telefone / mês</t>
  </si>
  <si>
    <t>VR - Alimentação</t>
  </si>
  <si>
    <t>6 funcionarios * 2 meses</t>
  </si>
  <si>
    <t>Carta Projeto</t>
  </si>
  <si>
    <t>Calcular Custo</t>
  </si>
  <si>
    <t>Calcular Prazos</t>
  </si>
  <si>
    <t>Acompanhamento do Projeto</t>
  </si>
  <si>
    <t>Modelagem UML - Classe</t>
  </si>
  <si>
    <t>Modelagem UML - Sequencia</t>
  </si>
  <si>
    <t>Modelagem UML - Atividade</t>
  </si>
  <si>
    <t>DER</t>
  </si>
  <si>
    <t>Prototipos de tela</t>
  </si>
  <si>
    <t>Testes 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</si>
</sst>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#,##0.00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4" xfId="0" applyFill="1" applyBorder="1"/>
    <xf numFmtId="0" fontId="0" fillId="2" borderId="6" xfId="0" applyFill="1" applyBorder="1"/>
    <xf numFmtId="0" fontId="1" fillId="0" borderId="4" xfId="0" applyFont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2" xfId="0" applyNumberFormat="1" applyFill="1" applyBorder="1"/>
    <xf numFmtId="0" fontId="0" fillId="2" borderId="4" xfId="0" applyFont="1" applyFill="1" applyBorder="1"/>
    <xf numFmtId="0" fontId="1" fillId="7" borderId="9" xfId="0" applyFont="1" applyFill="1" applyBorder="1"/>
    <xf numFmtId="0" fontId="1" fillId="6" borderId="1" xfId="0" applyFont="1" applyFill="1" applyBorder="1"/>
    <xf numFmtId="14" fontId="0" fillId="5" borderId="0" xfId="0" applyNumberFormat="1" applyFill="1" applyBorder="1"/>
    <xf numFmtId="164" fontId="0" fillId="5" borderId="0" xfId="0" applyNumberFormat="1" applyFill="1" applyBorder="1"/>
    <xf numFmtId="0" fontId="0" fillId="5" borderId="0" xfId="0" applyNumberFormat="1" applyFill="1" applyBorder="1"/>
    <xf numFmtId="164" fontId="0" fillId="6" borderId="3" xfId="0" applyNumberFormat="1" applyFill="1" applyBorder="1"/>
    <xf numFmtId="0" fontId="1" fillId="3" borderId="4" xfId="0" applyFont="1" applyFill="1" applyBorder="1"/>
    <xf numFmtId="14" fontId="0" fillId="3" borderId="0" xfId="0" applyNumberFormat="1" applyFill="1" applyBorder="1"/>
    <xf numFmtId="164" fontId="0" fillId="3" borderId="0" xfId="0" applyNumberFormat="1" applyFill="1" applyBorder="1"/>
    <xf numFmtId="0" fontId="0" fillId="3" borderId="0" xfId="0" applyNumberFormat="1" applyFill="1" applyBorder="1"/>
    <xf numFmtId="164" fontId="0" fillId="3" borderId="5" xfId="0" applyNumberFormat="1" applyFill="1" applyBorder="1"/>
    <xf numFmtId="164" fontId="0" fillId="5" borderId="5" xfId="0" applyNumberFormat="1" applyFill="1" applyBorder="1"/>
    <xf numFmtId="14" fontId="0" fillId="5" borderId="7" xfId="0" applyNumberFormat="1" applyFill="1" applyBorder="1"/>
    <xf numFmtId="164" fontId="0" fillId="5" borderId="7" xfId="0" applyNumberFormat="1" applyFill="1" applyBorder="1"/>
    <xf numFmtId="0" fontId="0" fillId="5" borderId="7" xfId="0" applyNumberFormat="1" applyFill="1" applyBorder="1"/>
    <xf numFmtId="164" fontId="0" fillId="5" borderId="8" xfId="0" applyNumberFormat="1" applyFill="1" applyBorder="1"/>
    <xf numFmtId="14" fontId="0" fillId="7" borderId="10" xfId="0" applyNumberFormat="1" applyFill="1" applyBorder="1"/>
    <xf numFmtId="164" fontId="0" fillId="7" borderId="10" xfId="0" applyNumberFormat="1" applyFill="1" applyBorder="1"/>
    <xf numFmtId="0" fontId="0" fillId="7" borderId="10" xfId="0" applyNumberFormat="1" applyFill="1" applyBorder="1"/>
    <xf numFmtId="164" fontId="0" fillId="7" borderId="11" xfId="0" applyNumberFormat="1" applyFill="1" applyBorder="1"/>
    <xf numFmtId="0" fontId="1" fillId="4" borderId="9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10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165" fontId="0" fillId="0" borderId="0" xfId="0" applyNumberFormat="1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0" fillId="9" borderId="4" xfId="0" applyFill="1" applyBorder="1"/>
    <xf numFmtId="165" fontId="0" fillId="10" borderId="5" xfId="0" applyNumberFormat="1" applyFill="1" applyBorder="1"/>
    <xf numFmtId="0" fontId="0" fillId="9" borderId="6" xfId="0" applyFill="1" applyBorder="1"/>
    <xf numFmtId="165" fontId="0" fillId="10" borderId="8" xfId="0" applyNumberFormat="1" applyFill="1" applyBorder="1"/>
    <xf numFmtId="0" fontId="0" fillId="11" borderId="0" xfId="0" applyFill="1" applyBorder="1"/>
    <xf numFmtId="0" fontId="0" fillId="11" borderId="7" xfId="0" applyFill="1" applyBorder="1"/>
    <xf numFmtId="165" fontId="0" fillId="8" borderId="0" xfId="0" applyNumberFormat="1" applyFill="1" applyBorder="1"/>
    <xf numFmtId="165" fontId="0" fillId="8" borderId="7" xfId="0" applyNumberFormat="1" applyFill="1" applyBorder="1"/>
    <xf numFmtId="0" fontId="0" fillId="12" borderId="0" xfId="0" applyFill="1" applyBorder="1"/>
    <xf numFmtId="0" fontId="0" fillId="12" borderId="7" xfId="0" applyFill="1" applyBorder="1"/>
    <xf numFmtId="0" fontId="0" fillId="10" borderId="9" xfId="0" applyFill="1" applyBorder="1"/>
    <xf numFmtId="0" fontId="0" fillId="10" borderId="10" xfId="0" applyFill="1" applyBorder="1"/>
    <xf numFmtId="165" fontId="0" fillId="10" borderId="10" xfId="0" applyNumberFormat="1" applyFill="1" applyBorder="1"/>
    <xf numFmtId="165" fontId="0" fillId="10" borderId="1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 outlineLevelRow="1" x14ac:dyDescent="0.25"/>
  <cols>
    <col min="1" max="1" width="27.42578125" bestFit="1" customWidth="1"/>
    <col min="2" max="3" width="15" style="1" customWidth="1"/>
    <col min="4" max="4" width="16.85546875" style="2" customWidth="1"/>
    <col min="5" max="5" width="10" style="3" customWidth="1"/>
    <col min="6" max="6" width="12" style="2" customWidth="1"/>
    <col min="8" max="8" width="15.28515625" bestFit="1" customWidth="1"/>
  </cols>
  <sheetData>
    <row r="1" spans="1:9" ht="15.75" thickBot="1" x14ac:dyDescent="0.3">
      <c r="A1" s="36" t="s">
        <v>0</v>
      </c>
      <c r="B1" s="37" t="s">
        <v>4</v>
      </c>
      <c r="C1" s="37" t="s">
        <v>3</v>
      </c>
      <c r="D1" s="38" t="s">
        <v>5</v>
      </c>
      <c r="E1" s="39" t="s">
        <v>6</v>
      </c>
      <c r="F1" s="40" t="s">
        <v>7</v>
      </c>
      <c r="H1" s="43"/>
      <c r="I1" s="43"/>
    </row>
    <row r="2" spans="1:9" ht="15.75" thickBot="1" x14ac:dyDescent="0.3">
      <c r="A2" s="16" t="s">
        <v>2</v>
      </c>
      <c r="B2" s="32">
        <v>43682</v>
      </c>
      <c r="C2" s="32">
        <v>43829</v>
      </c>
      <c r="D2" s="33">
        <f>SUM(D4,D12,D27)</f>
        <v>14016</v>
      </c>
      <c r="E2" s="34">
        <f>SUM(E4,E12,E27)</f>
        <v>352</v>
      </c>
      <c r="F2" s="35"/>
    </row>
    <row r="3" spans="1:9" ht="15.75" thickBot="1" x14ac:dyDescent="0.3">
      <c r="H3" s="41"/>
      <c r="I3" s="41"/>
    </row>
    <row r="4" spans="1:9" x14ac:dyDescent="0.25">
      <c r="A4" s="17" t="s">
        <v>8</v>
      </c>
      <c r="B4" s="12">
        <v>43682</v>
      </c>
      <c r="C4" s="12">
        <v>43689</v>
      </c>
      <c r="D4" s="13">
        <f>SUM(D6:D10)</f>
        <v>2560</v>
      </c>
      <c r="E4" s="14">
        <f>SUM(E6:E10)</f>
        <v>32</v>
      </c>
      <c r="F4" s="21"/>
    </row>
    <row r="5" spans="1:9" x14ac:dyDescent="0.25">
      <c r="A5" s="6"/>
      <c r="B5" s="7"/>
      <c r="C5" s="7"/>
      <c r="D5" s="8"/>
      <c r="E5" s="9"/>
      <c r="F5" s="10"/>
    </row>
    <row r="6" spans="1:9" outlineLevel="1" x14ac:dyDescent="0.25">
      <c r="A6" s="4" t="s">
        <v>14</v>
      </c>
      <c r="B6" s="18">
        <v>43682</v>
      </c>
      <c r="C6" s="18">
        <v>43682</v>
      </c>
      <c r="D6" s="19">
        <f t="shared" ref="D6:D10" si="0">E6*F6</f>
        <v>640</v>
      </c>
      <c r="E6" s="20">
        <v>8</v>
      </c>
      <c r="F6" s="27">
        <v>80</v>
      </c>
    </row>
    <row r="7" spans="1:9" outlineLevel="1" x14ac:dyDescent="0.25">
      <c r="A7" s="4" t="s">
        <v>57</v>
      </c>
      <c r="B7" s="18">
        <v>43682</v>
      </c>
      <c r="C7" s="18">
        <v>43682</v>
      </c>
      <c r="D7" s="19">
        <f t="shared" si="0"/>
        <v>640</v>
      </c>
      <c r="E7" s="20">
        <v>8</v>
      </c>
      <c r="F7" s="27">
        <v>80</v>
      </c>
    </row>
    <row r="8" spans="1:9" outlineLevel="1" x14ac:dyDescent="0.25">
      <c r="A8" s="4" t="s">
        <v>58</v>
      </c>
      <c r="B8" s="18">
        <v>43689</v>
      </c>
      <c r="C8" s="18">
        <v>43689</v>
      </c>
      <c r="D8" s="19">
        <f t="shared" si="0"/>
        <v>320</v>
      </c>
      <c r="E8" s="20">
        <v>4</v>
      </c>
      <c r="F8" s="27">
        <v>80</v>
      </c>
    </row>
    <row r="9" spans="1:9" outlineLevel="1" x14ac:dyDescent="0.25">
      <c r="A9" s="4" t="s">
        <v>59</v>
      </c>
      <c r="B9" s="18">
        <v>43689</v>
      </c>
      <c r="C9" s="18">
        <v>43689</v>
      </c>
      <c r="D9" s="19">
        <f t="shared" si="0"/>
        <v>320</v>
      </c>
      <c r="E9" s="20">
        <v>4</v>
      </c>
      <c r="F9" s="27">
        <v>80</v>
      </c>
    </row>
    <row r="10" spans="1:9" ht="15.75" outlineLevel="1" thickBot="1" x14ac:dyDescent="0.3">
      <c r="A10" s="5" t="s">
        <v>60</v>
      </c>
      <c r="B10" s="28">
        <v>43689</v>
      </c>
      <c r="C10" s="28">
        <v>43689</v>
      </c>
      <c r="D10" s="29">
        <f t="shared" si="0"/>
        <v>640</v>
      </c>
      <c r="E10" s="30">
        <v>8</v>
      </c>
      <c r="F10" s="31">
        <v>80</v>
      </c>
    </row>
    <row r="11" spans="1:9" ht="15.75" thickBot="1" x14ac:dyDescent="0.3"/>
    <row r="12" spans="1:9" x14ac:dyDescent="0.25">
      <c r="A12" s="17" t="s">
        <v>9</v>
      </c>
      <c r="B12" s="12">
        <v>43696</v>
      </c>
      <c r="C12" s="12">
        <v>43738</v>
      </c>
      <c r="D12" s="13">
        <f>SUM(D14,D19)</f>
        <v>4480</v>
      </c>
      <c r="E12" s="14">
        <f>SUM(E14,E19)</f>
        <v>112</v>
      </c>
      <c r="F12" s="21"/>
    </row>
    <row r="13" spans="1:9" x14ac:dyDescent="0.25">
      <c r="A13" s="11"/>
      <c r="B13" s="7"/>
      <c r="C13" s="7"/>
      <c r="D13" s="8"/>
      <c r="E13" s="9"/>
      <c r="F13" s="10"/>
    </row>
    <row r="14" spans="1:9" x14ac:dyDescent="0.25">
      <c r="A14" s="22" t="s">
        <v>10</v>
      </c>
      <c r="B14" s="23">
        <v>43696</v>
      </c>
      <c r="C14" s="23">
        <v>43703</v>
      </c>
      <c r="D14" s="24">
        <f>SUM(D15:D17)</f>
        <v>1280</v>
      </c>
      <c r="E14" s="25">
        <f>SUM(E15:E17)</f>
        <v>32</v>
      </c>
      <c r="F14" s="26"/>
    </row>
    <row r="15" spans="1:9" outlineLevel="1" x14ac:dyDescent="0.25">
      <c r="A15" s="4" t="s">
        <v>15</v>
      </c>
      <c r="B15" s="18">
        <v>43696</v>
      </c>
      <c r="C15" s="18">
        <v>43696</v>
      </c>
      <c r="D15" s="19">
        <f>E15*F15</f>
        <v>640</v>
      </c>
      <c r="E15" s="20">
        <v>16</v>
      </c>
      <c r="F15" s="27">
        <v>40</v>
      </c>
    </row>
    <row r="16" spans="1:9" outlineLevel="1" x14ac:dyDescent="0.25">
      <c r="A16" s="4" t="s">
        <v>16</v>
      </c>
      <c r="B16" s="18">
        <v>43703</v>
      </c>
      <c r="C16" s="18">
        <v>43703</v>
      </c>
      <c r="D16" s="19">
        <f t="shared" ref="D16:D17" si="1">E16*F16</f>
        <v>320</v>
      </c>
      <c r="E16" s="20">
        <v>8</v>
      </c>
      <c r="F16" s="27">
        <v>40</v>
      </c>
    </row>
    <row r="17" spans="1:6" outlineLevel="1" x14ac:dyDescent="0.25">
      <c r="A17" s="4" t="s">
        <v>17</v>
      </c>
      <c r="B17" s="18">
        <v>43703</v>
      </c>
      <c r="C17" s="18">
        <v>43703</v>
      </c>
      <c r="D17" s="19">
        <f t="shared" si="1"/>
        <v>320</v>
      </c>
      <c r="E17" s="20">
        <v>8</v>
      </c>
      <c r="F17" s="27">
        <v>40</v>
      </c>
    </row>
    <row r="18" spans="1:6" x14ac:dyDescent="0.25">
      <c r="A18" s="11"/>
      <c r="B18" s="7"/>
      <c r="C18" s="7"/>
      <c r="D18" s="8"/>
      <c r="E18" s="9"/>
      <c r="F18" s="10"/>
    </row>
    <row r="19" spans="1:6" x14ac:dyDescent="0.25">
      <c r="A19" s="22" t="s">
        <v>11</v>
      </c>
      <c r="B19" s="23">
        <v>43710</v>
      </c>
      <c r="C19" s="23">
        <v>43738</v>
      </c>
      <c r="D19" s="24">
        <f>SUM(D20:D25)</f>
        <v>3200</v>
      </c>
      <c r="E19" s="25">
        <f>SUM(E20:E25)</f>
        <v>80</v>
      </c>
      <c r="F19" s="26"/>
    </row>
    <row r="20" spans="1:6" outlineLevel="1" x14ac:dyDescent="0.25">
      <c r="A20" s="4" t="s">
        <v>61</v>
      </c>
      <c r="B20" s="18">
        <v>43710</v>
      </c>
      <c r="C20" s="18">
        <v>43710</v>
      </c>
      <c r="D20" s="19">
        <f>E20*F20</f>
        <v>640</v>
      </c>
      <c r="E20" s="20">
        <v>16</v>
      </c>
      <c r="F20" s="27">
        <v>40</v>
      </c>
    </row>
    <row r="21" spans="1:6" outlineLevel="1" x14ac:dyDescent="0.25">
      <c r="A21" s="4" t="s">
        <v>63</v>
      </c>
      <c r="B21" s="18">
        <v>43717</v>
      </c>
      <c r="C21" s="18">
        <v>43717</v>
      </c>
      <c r="D21" s="19">
        <f t="shared" ref="D21:D25" si="2">E21*F21</f>
        <v>640</v>
      </c>
      <c r="E21" s="20">
        <v>16</v>
      </c>
      <c r="F21" s="27">
        <v>40</v>
      </c>
    </row>
    <row r="22" spans="1:6" outlineLevel="1" x14ac:dyDescent="0.25">
      <c r="A22" s="4" t="s">
        <v>62</v>
      </c>
      <c r="B22" s="18">
        <v>43724</v>
      </c>
      <c r="C22" s="18">
        <v>43724</v>
      </c>
      <c r="D22" s="19">
        <f t="shared" si="2"/>
        <v>640</v>
      </c>
      <c r="E22" s="20">
        <v>16</v>
      </c>
      <c r="F22" s="27">
        <v>40</v>
      </c>
    </row>
    <row r="23" spans="1:6" outlineLevel="1" x14ac:dyDescent="0.25">
      <c r="A23" s="4" t="s">
        <v>64</v>
      </c>
      <c r="B23" s="18">
        <v>43731</v>
      </c>
      <c r="C23" s="18">
        <v>43731</v>
      </c>
      <c r="D23" s="19">
        <f t="shared" si="2"/>
        <v>320</v>
      </c>
      <c r="E23" s="20">
        <v>8</v>
      </c>
      <c r="F23" s="27">
        <v>40</v>
      </c>
    </row>
    <row r="24" spans="1:6" outlineLevel="1" x14ac:dyDescent="0.25">
      <c r="A24" s="4" t="s">
        <v>65</v>
      </c>
      <c r="B24" s="18">
        <v>43731</v>
      </c>
      <c r="C24" s="18">
        <v>43731</v>
      </c>
      <c r="D24" s="19">
        <f t="shared" si="2"/>
        <v>320</v>
      </c>
      <c r="E24" s="20">
        <v>8</v>
      </c>
      <c r="F24" s="27">
        <v>40</v>
      </c>
    </row>
    <row r="25" spans="1:6" ht="15.75" outlineLevel="1" thickBot="1" x14ac:dyDescent="0.3">
      <c r="A25" s="5" t="s">
        <v>66</v>
      </c>
      <c r="B25" s="28">
        <v>43738</v>
      </c>
      <c r="C25" s="28">
        <v>43738</v>
      </c>
      <c r="D25" s="29">
        <f t="shared" si="2"/>
        <v>640</v>
      </c>
      <c r="E25" s="30">
        <v>16</v>
      </c>
      <c r="F25" s="31">
        <v>40</v>
      </c>
    </row>
    <row r="26" spans="1:6" ht="15.75" thickBot="1" x14ac:dyDescent="0.3"/>
    <row r="27" spans="1:6" x14ac:dyDescent="0.25">
      <c r="A27" s="17" t="s">
        <v>12</v>
      </c>
      <c r="B27" s="12">
        <v>43745</v>
      </c>
      <c r="C27" s="12">
        <v>43829</v>
      </c>
      <c r="D27" s="13">
        <f>SUM(D29,D34)</f>
        <v>6976</v>
      </c>
      <c r="E27" s="14">
        <f>SUM(E29,E34,E39)</f>
        <v>208</v>
      </c>
      <c r="F27" s="21"/>
    </row>
    <row r="28" spans="1:6" x14ac:dyDescent="0.25">
      <c r="A28" s="11"/>
      <c r="B28" s="7"/>
      <c r="C28" s="7"/>
      <c r="D28" s="8"/>
      <c r="E28" s="9"/>
      <c r="F28" s="10"/>
    </row>
    <row r="29" spans="1:6" x14ac:dyDescent="0.25">
      <c r="A29" s="22" t="s">
        <v>11</v>
      </c>
      <c r="B29" s="23">
        <v>43745</v>
      </c>
      <c r="C29" s="23">
        <v>43801</v>
      </c>
      <c r="D29" s="24">
        <f>SUM(D30:D32)</f>
        <v>5680</v>
      </c>
      <c r="E29" s="25">
        <f>SUM(E30:E32)</f>
        <v>144</v>
      </c>
      <c r="F29" s="26"/>
    </row>
    <row r="30" spans="1:6" outlineLevel="1" x14ac:dyDescent="0.25">
      <c r="A30" s="15" t="s">
        <v>18</v>
      </c>
      <c r="B30" s="18">
        <v>43745</v>
      </c>
      <c r="C30" s="18">
        <v>43794</v>
      </c>
      <c r="D30" s="19">
        <f>E30*F30</f>
        <v>2688</v>
      </c>
      <c r="E30" s="20">
        <v>64</v>
      </c>
      <c r="F30" s="27">
        <v>42</v>
      </c>
    </row>
    <row r="31" spans="1:6" outlineLevel="1" x14ac:dyDescent="0.25">
      <c r="A31" s="4" t="s">
        <v>19</v>
      </c>
      <c r="B31" s="18">
        <v>43745</v>
      </c>
      <c r="C31" s="18">
        <v>43794</v>
      </c>
      <c r="D31" s="19">
        <f>E31*F31</f>
        <v>2432</v>
      </c>
      <c r="E31" s="20">
        <v>64</v>
      </c>
      <c r="F31" s="27">
        <v>38</v>
      </c>
    </row>
    <row r="32" spans="1:6" outlineLevel="1" x14ac:dyDescent="0.25">
      <c r="A32" s="4" t="s">
        <v>20</v>
      </c>
      <c r="B32" s="18">
        <v>43801</v>
      </c>
      <c r="C32" s="18">
        <v>43801</v>
      </c>
      <c r="D32" s="19">
        <f>E32*F32</f>
        <v>560</v>
      </c>
      <c r="E32" s="20">
        <v>16</v>
      </c>
      <c r="F32" s="27">
        <v>35</v>
      </c>
    </row>
    <row r="33" spans="1:6" x14ac:dyDescent="0.25">
      <c r="A33" s="11"/>
      <c r="B33" s="7"/>
      <c r="C33" s="7"/>
      <c r="D33" s="8"/>
      <c r="E33" s="9"/>
      <c r="F33" s="10"/>
    </row>
    <row r="34" spans="1:6" x14ac:dyDescent="0.25">
      <c r="A34" s="22" t="s">
        <v>13</v>
      </c>
      <c r="B34" s="23">
        <v>43808</v>
      </c>
      <c r="C34" s="23">
        <v>43822</v>
      </c>
      <c r="D34" s="24">
        <f>SUM(D35:D37)</f>
        <v>1296</v>
      </c>
      <c r="E34" s="25">
        <f>SUM(E35:E37)</f>
        <v>48</v>
      </c>
      <c r="F34" s="26"/>
    </row>
    <row r="35" spans="1:6" outlineLevel="1" x14ac:dyDescent="0.25">
      <c r="A35" s="4" t="s">
        <v>21</v>
      </c>
      <c r="B35" s="18">
        <v>43808</v>
      </c>
      <c r="C35" s="18">
        <v>43808</v>
      </c>
      <c r="D35" s="19">
        <f>E35*F35</f>
        <v>608</v>
      </c>
      <c r="E35" s="20">
        <v>16</v>
      </c>
      <c r="F35" s="27">
        <v>38</v>
      </c>
    </row>
    <row r="36" spans="1:6" outlineLevel="1" x14ac:dyDescent="0.25">
      <c r="A36" s="4" t="s">
        <v>22</v>
      </c>
      <c r="B36" s="18">
        <v>43815</v>
      </c>
      <c r="C36" s="18">
        <v>43815</v>
      </c>
      <c r="D36" s="19">
        <v>16</v>
      </c>
      <c r="E36" s="20">
        <v>16</v>
      </c>
      <c r="F36" s="27">
        <v>40</v>
      </c>
    </row>
    <row r="37" spans="1:6" outlineLevel="1" x14ac:dyDescent="0.25">
      <c r="A37" s="4" t="s">
        <v>23</v>
      </c>
      <c r="B37" s="18">
        <v>43822</v>
      </c>
      <c r="C37" s="18">
        <v>43822</v>
      </c>
      <c r="D37" s="19">
        <f t="shared" ref="D36:D37" si="3">E37*F37</f>
        <v>672</v>
      </c>
      <c r="E37" s="20">
        <v>16</v>
      </c>
      <c r="F37" s="27">
        <v>42</v>
      </c>
    </row>
    <row r="38" spans="1:6" x14ac:dyDescent="0.25">
      <c r="A38" s="11"/>
      <c r="B38" s="7"/>
      <c r="C38" s="7"/>
      <c r="D38" s="8"/>
      <c r="E38" s="9"/>
      <c r="F38" s="10"/>
    </row>
    <row r="39" spans="1:6" x14ac:dyDescent="0.25">
      <c r="A39" s="22" t="s">
        <v>1</v>
      </c>
      <c r="B39" s="23">
        <v>43829</v>
      </c>
      <c r="C39" s="23">
        <v>43829</v>
      </c>
      <c r="D39" s="24">
        <f>SUM(D40:D41)</f>
        <v>1280</v>
      </c>
      <c r="E39" s="25">
        <f>SUM(E40:E41)</f>
        <v>16</v>
      </c>
      <c r="F39" s="26"/>
    </row>
    <row r="40" spans="1:6" outlineLevel="1" x14ac:dyDescent="0.25">
      <c r="A40" s="4" t="s">
        <v>24</v>
      </c>
      <c r="B40" s="18">
        <v>43829</v>
      </c>
      <c r="C40" s="18">
        <v>43829</v>
      </c>
      <c r="D40" s="19">
        <f>E40*F40</f>
        <v>640</v>
      </c>
      <c r="E40" s="20">
        <v>8</v>
      </c>
      <c r="F40" s="27">
        <v>80</v>
      </c>
    </row>
    <row r="41" spans="1:6" ht="15.75" outlineLevel="1" thickBot="1" x14ac:dyDescent="0.3">
      <c r="A41" s="5" t="s">
        <v>25</v>
      </c>
      <c r="B41" s="28">
        <v>43829</v>
      </c>
      <c r="C41" s="28">
        <v>43829</v>
      </c>
      <c r="D41" s="29">
        <f>E41*F41</f>
        <v>640</v>
      </c>
      <c r="E41" s="30">
        <v>8</v>
      </c>
      <c r="F41" s="31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5" sqref="H5"/>
    </sheetView>
  </sheetViews>
  <sheetFormatPr defaultRowHeight="15" x14ac:dyDescent="0.25"/>
  <cols>
    <col min="1" max="1" width="28.42578125" customWidth="1"/>
    <col min="2" max="2" width="33.85546875" bestFit="1" customWidth="1"/>
    <col min="3" max="3" width="11.7109375" style="44" bestFit="1" customWidth="1"/>
    <col min="4" max="4" width="12.85546875" bestFit="1" customWidth="1"/>
    <col min="5" max="5" width="14.5703125" style="44" customWidth="1"/>
  </cols>
  <sheetData>
    <row r="1" spans="1:7" ht="15.75" thickBot="1" x14ac:dyDescent="0.3">
      <c r="A1" s="55" t="s">
        <v>5</v>
      </c>
      <c r="B1" s="56" t="s">
        <v>28</v>
      </c>
      <c r="C1" s="57" t="s">
        <v>29</v>
      </c>
      <c r="D1" s="56" t="s">
        <v>30</v>
      </c>
      <c r="E1" s="58" t="s">
        <v>26</v>
      </c>
    </row>
    <row r="2" spans="1:7" x14ac:dyDescent="0.25">
      <c r="A2" s="59" t="s">
        <v>34</v>
      </c>
      <c r="B2" s="63" t="s">
        <v>31</v>
      </c>
      <c r="C2" s="65">
        <f>'Cálculo Mão de Obra'!D2</f>
        <v>14016</v>
      </c>
      <c r="D2" s="67">
        <v>0.1</v>
      </c>
      <c r="E2" s="60">
        <f>C2*D2</f>
        <v>1401.6000000000001</v>
      </c>
    </row>
    <row r="3" spans="1:7" x14ac:dyDescent="0.25">
      <c r="A3" s="59" t="s">
        <v>33</v>
      </c>
      <c r="B3" s="63" t="s">
        <v>32</v>
      </c>
      <c r="C3" s="65">
        <v>2500</v>
      </c>
      <c r="D3" s="67">
        <v>2</v>
      </c>
      <c r="E3" s="60">
        <f t="shared" ref="E3:E6" si="0">C3*D3</f>
        <v>5000</v>
      </c>
    </row>
    <row r="4" spans="1:7" x14ac:dyDescent="0.25">
      <c r="A4" s="59" t="s">
        <v>37</v>
      </c>
      <c r="B4" s="63" t="s">
        <v>38</v>
      </c>
      <c r="C4" s="65">
        <f>E3</f>
        <v>5000</v>
      </c>
      <c r="D4" s="67">
        <f>0.2*0.18</f>
        <v>3.5999999999999997E-2</v>
      </c>
      <c r="E4" s="60">
        <f t="shared" si="0"/>
        <v>180</v>
      </c>
      <c r="G4" t="s">
        <v>39</v>
      </c>
    </row>
    <row r="5" spans="1:7" x14ac:dyDescent="0.25">
      <c r="A5" s="59" t="s">
        <v>27</v>
      </c>
      <c r="B5" s="63" t="s">
        <v>35</v>
      </c>
      <c r="C5" s="65">
        <v>20</v>
      </c>
      <c r="D5" s="67">
        <v>2</v>
      </c>
      <c r="E5" s="60">
        <f t="shared" si="0"/>
        <v>40</v>
      </c>
    </row>
    <row r="6" spans="1:7" x14ac:dyDescent="0.25">
      <c r="A6" s="59" t="s">
        <v>27</v>
      </c>
      <c r="B6" s="63" t="s">
        <v>36</v>
      </c>
      <c r="C6" s="65">
        <v>10</v>
      </c>
      <c r="D6" s="67">
        <v>2</v>
      </c>
      <c r="E6" s="60">
        <f t="shared" si="0"/>
        <v>20</v>
      </c>
    </row>
    <row r="7" spans="1:7" x14ac:dyDescent="0.25">
      <c r="A7" s="59" t="s">
        <v>27</v>
      </c>
      <c r="B7" s="63" t="s">
        <v>40</v>
      </c>
      <c r="C7" s="65">
        <f>SUM(Salários!E3:E7)*2</f>
        <v>3830.3999999999996</v>
      </c>
      <c r="D7" s="67">
        <v>1</v>
      </c>
      <c r="E7" s="60">
        <f>C7*D7</f>
        <v>3830.3999999999996</v>
      </c>
    </row>
    <row r="8" spans="1:7" x14ac:dyDescent="0.25">
      <c r="A8" s="59" t="s">
        <v>51</v>
      </c>
      <c r="B8" s="63" t="s">
        <v>52</v>
      </c>
      <c r="C8" s="65">
        <v>4620</v>
      </c>
      <c r="D8" s="67">
        <v>2</v>
      </c>
      <c r="E8" s="60">
        <f>C8*D8</f>
        <v>9240</v>
      </c>
      <c r="G8" t="s">
        <v>53</v>
      </c>
    </row>
    <row r="9" spans="1:7" x14ac:dyDescent="0.25">
      <c r="A9" s="59" t="s">
        <v>51</v>
      </c>
      <c r="B9" s="63" t="s">
        <v>54</v>
      </c>
      <c r="C9" s="65">
        <v>700</v>
      </c>
      <c r="D9" s="67">
        <v>2</v>
      </c>
      <c r="E9" s="60">
        <f>C9*D9</f>
        <v>1400</v>
      </c>
    </row>
    <row r="10" spans="1:7" ht="15.75" thickBot="1" x14ac:dyDescent="0.3">
      <c r="A10" s="61" t="s">
        <v>51</v>
      </c>
      <c r="B10" s="64" t="s">
        <v>55</v>
      </c>
      <c r="C10" s="66">
        <v>440</v>
      </c>
      <c r="D10" s="68">
        <v>4</v>
      </c>
      <c r="E10" s="62">
        <f>C10*D10</f>
        <v>1760</v>
      </c>
      <c r="G10" t="s">
        <v>56</v>
      </c>
    </row>
    <row r="11" spans="1:7" ht="15.75" thickBot="1" x14ac:dyDescent="0.3"/>
    <row r="12" spans="1:7" ht="15.75" thickBot="1" x14ac:dyDescent="0.3">
      <c r="A12" s="69" t="s">
        <v>26</v>
      </c>
      <c r="B12" s="70"/>
      <c r="C12" s="71"/>
      <c r="D12" s="70"/>
      <c r="E12" s="72">
        <f>SUM(E2:E10)</f>
        <v>22872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9.140625" style="44"/>
    <col min="3" max="3" width="11.7109375" bestFit="1" customWidth="1"/>
    <col min="5" max="5" width="9.140625" bestFit="1" customWidth="1"/>
  </cols>
  <sheetData>
    <row r="1" spans="1:5" ht="15.75" thickBot="1" x14ac:dyDescent="0.3">
      <c r="A1" s="46" t="s">
        <v>42</v>
      </c>
      <c r="B1" s="47" t="s">
        <v>29</v>
      </c>
      <c r="C1" s="48" t="s">
        <v>48</v>
      </c>
      <c r="E1" s="45" t="s">
        <v>49</v>
      </c>
    </row>
    <row r="2" spans="1:5" x14ac:dyDescent="0.25">
      <c r="A2" s="49" t="s">
        <v>44</v>
      </c>
      <c r="B2" s="50">
        <v>80</v>
      </c>
      <c r="C2" s="51">
        <f>B2*168</f>
        <v>13440</v>
      </c>
      <c r="E2" s="42" t="s">
        <v>50</v>
      </c>
    </row>
    <row r="3" spans="1:5" x14ac:dyDescent="0.25">
      <c r="A3" s="49" t="s">
        <v>41</v>
      </c>
      <c r="B3" s="50">
        <v>40</v>
      </c>
      <c r="C3" s="51">
        <f t="shared" ref="C3:C7" si="0">B3*168</f>
        <v>6720</v>
      </c>
      <c r="E3" s="44">
        <f>C3*0.06</f>
        <v>403.2</v>
      </c>
    </row>
    <row r="4" spans="1:5" x14ac:dyDescent="0.25">
      <c r="A4" s="49" t="s">
        <v>43</v>
      </c>
      <c r="B4" s="50">
        <v>42</v>
      </c>
      <c r="C4" s="51">
        <f t="shared" si="0"/>
        <v>7056</v>
      </c>
      <c r="E4" s="44">
        <f t="shared" ref="E4:E7" si="1">C4*0.06</f>
        <v>423.35999999999996</v>
      </c>
    </row>
    <row r="5" spans="1:5" x14ac:dyDescent="0.25">
      <c r="A5" s="49" t="s">
        <v>45</v>
      </c>
      <c r="B5" s="50">
        <v>38</v>
      </c>
      <c r="C5" s="51">
        <f t="shared" si="0"/>
        <v>6384</v>
      </c>
      <c r="E5" s="44">
        <f t="shared" si="1"/>
        <v>383.03999999999996</v>
      </c>
    </row>
    <row r="6" spans="1:5" x14ac:dyDescent="0.25">
      <c r="A6" s="49" t="s">
        <v>46</v>
      </c>
      <c r="B6" s="50">
        <v>35</v>
      </c>
      <c r="C6" s="51">
        <f t="shared" si="0"/>
        <v>5880</v>
      </c>
      <c r="E6" s="44">
        <f t="shared" si="1"/>
        <v>352.8</v>
      </c>
    </row>
    <row r="7" spans="1:5" x14ac:dyDescent="0.25">
      <c r="A7" s="52" t="s">
        <v>47</v>
      </c>
      <c r="B7" s="53">
        <v>35</v>
      </c>
      <c r="C7" s="54">
        <f t="shared" si="0"/>
        <v>5880</v>
      </c>
      <c r="E7" s="44">
        <f t="shared" si="1"/>
        <v>352.8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Mão de Obra</vt:lpstr>
      <vt:lpstr>Cálculo de Custos</vt:lpstr>
      <vt:lpstr>Salários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Resource</dc:creator>
  <cp:lastModifiedBy>lab1aluno</cp:lastModifiedBy>
  <dcterms:created xsi:type="dcterms:W3CDTF">2019-05-28T20:51:16Z</dcterms:created>
  <dcterms:modified xsi:type="dcterms:W3CDTF">2019-08-12T23:48:09Z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776b98ff-4168-402c-ad72-1e0ea7ff5c04</vt:lpwstr>
  </property>
</Properties>
</file>