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ortMonthWEEK" sheetId="1" r:id="rId4"/>
    <sheet state="visible" name="SQL14" sheetId="2" r:id="rId5"/>
    <sheet state="visible" name="cohorts_week" sheetId="3" r:id="rId6"/>
    <sheet state="visible" name="SQL" sheetId="4" r:id="rId7"/>
    <sheet state="visible" name="Sheet7" sheetId="5" r:id="rId8"/>
  </sheets>
  <definedNames/>
  <calcPr/>
</workbook>
</file>

<file path=xl/sharedStrings.xml><?xml version="1.0" encoding="utf-8"?>
<sst xmlns="http://schemas.openxmlformats.org/spreadsheetml/2006/main" count="97" uniqueCount="40">
  <si>
    <t>RETENTION</t>
  </si>
  <si>
    <t>RETENTION RATE</t>
  </si>
  <si>
    <t>subscription_week</t>
  </si>
  <si>
    <t>start_subscriptions</t>
  </si>
  <si>
    <t>week_1</t>
  </si>
  <si>
    <t>week_2</t>
  </si>
  <si>
    <t>week_3</t>
  </si>
  <si>
    <t>week_4</t>
  </si>
  <si>
    <t>week_5</t>
  </si>
  <si>
    <t>week_6</t>
  </si>
  <si>
    <t>week_0</t>
  </si>
  <si>
    <t>week_0 - percent</t>
  </si>
  <si>
    <t>Key points from the "RETENTION" table:
    The data covers a range of subscription start weeks from 2020-11-01 to 2021-01-24.
    The retention rates vary, with some weeks showing higher retention than others, possibly indicating changes in customer behavior or service quality.</t>
  </si>
  <si>
    <t xml:space="preserve">CHURN </t>
  </si>
  <si>
    <t>CHURN RATE</t>
  </si>
  <si>
    <t>churned_week_1</t>
  </si>
  <si>
    <t>churned_week_2</t>
  </si>
  <si>
    <t>churned_week_3</t>
  </si>
  <si>
    <t>churned_week_4</t>
  </si>
  <si>
    <t>churned_week_5</t>
  </si>
  <si>
    <t>churned_week_6</t>
  </si>
  <si>
    <t>churn_rate_week_1</t>
  </si>
  <si>
    <t>churn_rate_week_2</t>
  </si>
  <si>
    <t>churn_rate_week_3</t>
  </si>
  <si>
    <t>churn_rate_week_4</t>
  </si>
  <si>
    <t>1. Overall, the data suggests a generally positive trend in subscription retention, with the majority of churn occurring in the initial weeks after subscription.</t>
  </si>
  <si>
    <t>2. The company may want to focus on strategies to improve retention during this critical period, as it appears to be a significant factor in long-term subscription success.</t>
  </si>
  <si>
    <t>3. Customers are more likely interested in cancelling the subscription after the trial period but once they keep up with product and subscription till 3rd or 4th week</t>
  </si>
  <si>
    <t xml:space="preserve">the churn rate is decreasing which suggest to manipulate or stimulate subscribers to subscribe to the project </t>
  </si>
  <si>
    <t>by providing them with additional benefits like discounted subscription for a month or something more</t>
  </si>
  <si>
    <t>Quotes by Ecommerce giant SHOPIFY</t>
  </si>
  <si>
    <t>1. In fact, existing customers are likely to spend 67% more than new customers. 
In the financial services sector, for example, according to a Bain &amp; Company report, a 5% increase in customer retention can produce more than a 25% in profit.</t>
  </si>
  <si>
    <t>2. The average customer retention rate across industries is 70% to 80%</t>
  </si>
  <si>
    <t>3. Average Retention Rate per Industry
Consumer services: 67%
Manufacturing: 67%
Retail: 63%</t>
  </si>
  <si>
    <t>WITH date_range AS (
    SELECT
        DATE('2021-02-07') - INTERVAL 14 WEEK AS start_date,
        DATE('2021-02-07') AS end_date
),
subscriptions AS (
    SELECT 
        user_pseudo_id,
        DATE_TRUNC(subscription_start, WEEK) AS subscription_week,
        DATE_TRUNC(IFNULL(subscription_end, CURRENT_DATE()), WEEK) AS end_week
    FROM `tc-da-1.turing_data_analytics.subscriptions`
    WHERE subscription_start &gt;= (SELECT start_date FROM date_range)
        AND subscription_start &lt; (SELECT end_date FROM date_range)
),
cohort_data AS (
    SELECT
        subscription_week,
        user_pseudo_id,
        subscription_week AS cohort_week,
        0 AS week_num
    FROM subscriptions
    UNION ALL
    SELECT
        s.subscription_week,
        s.user_pseudo_id,
        DATE_ADD(s.subscription_week, INTERVAL seq WEEK) AS cohort_week,
        seq AS week_num
    FROM subscriptions s
    CROSS JOIN UNNEST(GENERATE_ARRAY(1, 4)) AS seq
    WHERE DATE_ADD(s.subscription_week, INTERVAL seq WEEK) &lt;= s.end_week
),
cohort_counts AS (
    SELECT
        subscription_week,
        week_num,
        COUNT(DISTINCT user_pseudo_id) AS active_users
    FROM cohort_data
    GROUP BY subscription_week, week_num
),
cohort_metrics AS (
    SELECT
        subscription_week,
        week_num,
        active_users,
        LAG(active_users) OVER (PARTITION BY subscription_week ORDER BY week_num) - active_users AS churned_users,
        ROUND(active_users / NULLIF(LAG(active_users) OVER (PARTITION BY subscription_week ORDER BY week_num), 0), 2) AS retention_rate,
        ROUND((LAG(active_users) OVER (PARTITION BY subscription_week ORDER BY week_num) - active_users) / NULLIF(MAX(active_users) OVER (PARTITION BY subscription_week ORDER BY week_num), 0), 2) AS churn_rate
    FROM cohort_counts
)
SELECT
    subscription_week,
    MAX(CASE WHEN week_num = 0 THEN active_users ELSE 0 END) AS start_subscriptions,
    MAX(CASE WHEN week_num = 1 THEN active_users ELSE 0 END) AS week_1,
    MAX(CASE WHEN week_num = 2 THEN active_users ELSE 0 END) AS week_2,
    MAX(CASE WHEN week_num = 3 THEN active_users ELSE 0 END) AS week_3,
    MAX(CASE WHEN week_num = 4 THEN active_users ELSE 0 END) AS week_4,
    MAX(CASE WHEN week_num = 1 THEN churned_users ELSE 0 END) AS churned_week_1,
    MAX(CASE WHEN week_num = 2 THEN churned_users ELSE 0 END) AS churned_week_2,
    MAX(CASE WHEN week_num = 3 THEN churned_users ELSE 0 END) AS churned_week_3,
    MAX(CASE WHEN week_num = 4 THEN churned_users ELSE 0 END) AS churned_week_4,
    ROUND(MAX(CASE WHEN week_num = 1 THEN churned_users ELSE 0 END) / NULLIF(MAX(CASE WHEN week_num = 0 THEN active_users ELSE 0 END), 0), 3) AS churn_rate_week_1,
    ROUND(MAX(CASE WHEN week_num = 2 THEN churned_users ELSE 0 END) / NULLIF(MAX(CASE WHEN week_num = 0 THEN active_users ELSE 0 END), 0), 3) AS churn_rate_week_2,
    ROUND(MAX(CASE WHEN week_num = 3 THEN churned_users ELSE 0 END) / NULLIF(MAX(CASE WHEN week_num = 0 THEN active_users ELSE 0 END), 0), 3) AS churn_rate_week_3,
    ROUND(MAX(CASE WHEN week_num = 4 THEN churned_users ELSE 0 END) / NULLIF(MAX(CASE WHEN week_num = 0 THEN active_users ELSE 0 END), 0), 3) AS churn_rate_week_4,
FROM cohort_metrics
GROUP BY subscription_week
ORDER BY subscription_week;</t>
  </si>
  <si>
    <t>CUSTOMER RETENTION</t>
  </si>
  <si>
    <t>CUSTOMER CHURN</t>
  </si>
  <si>
    <t>churn_rate_week_5</t>
  </si>
  <si>
    <t>churn_rate_week_6</t>
  </si>
  <si>
    <t>WITH date_range AS (
    SELECT
        DATE('2021-02-07') - INTERVAL 6 WEEK AS start_date,
        DATE('2021-02-07') AS end_date
),
subscriptions AS (
    SELECT 
        user_pseudo_id,
        DATE_TRUNC(subscription_start, WEEK) AS subscription_week,
        DATE_TRUNC(IFNULL(subscription_end, CURRENT_DATE()), WEEK) AS end_week
    FROM `tc-da-1.turing_data_analytics.subscriptions`
    WHERE subscription_start &gt;= (SELECT start_date FROM date_range)
        AND subscription_start &lt; (SELECT end_date FROM date_range)
),
cohort_data AS (
    SELECT
        subscription_week,
        user_pseudo_id,
        subscription_week AS cohort_week,
        0 AS week_num
    FROM subscriptions
    UNION ALL
    SELECT
        s.subscription_week,
        s.user_pseudo_id,
        DATE_ADD(s.subscription_week, INTERVAL seq WEEK) AS cohort_week,
        seq AS week_num
    FROM subscriptions s
    CROSS JOIN UNNEST(GENERATE_ARRAY(1, 6)) AS seq
    WHERE DATE_ADD(s.subscription_week, INTERVAL seq WEEK) &lt;= s.end_week
),
cohort_counts AS (
    SELECT
        subscription_week,
        week_num,
        COUNT(DISTINCT user_pseudo_id) AS active_users
    FROM cohort_data
    GROUP BY subscription_week, week_num
),
cohort_metrics AS (
    SELECT
        subscription_week,
        week_num,
        active_users,
        LAG(active_users) OVER (PARTITION BY subscription_week ORDER BY week_num) - active_users AS churned_users,
        ROUND(active_users / NULLIF(LAG(active_users) OVER (PARTITION BY subscription_week ORDER BY week_num), 0), 2) AS retention_rate,
        ROUND((LAG(active_users) OVER (PARTITION BY subscription_week ORDER BY week_num) - active_users) / NULLIF(MAX(active_users) OVER (PARTITION BY subscription_week ORDER BY week_num), 0), 2) AS churn_rate
    FROM cohort_counts
)
SELECT
    subscription_week,
    MAX(CASE WHEN week_num = 0 THEN active_users ELSE 0 END) AS start_subscriptions,
    MAX(CASE WHEN week_num = 1 THEN active_users ELSE 0 END) AS week_1,
    MAX(CASE WHEN week_num = 2 THEN active_users ELSE 0 END) AS week_2,
    MAX(CASE WHEN week_num = 3 THEN active_users ELSE 0 END) AS week_3,
    MAX(CASE WHEN week_num = 4 THEN active_users ELSE 0 END) AS week_4,
    MAX(CASE WHEN week_num = 5 THEN active_users ELSE 0 END) AS week_5,
    MAX(CASE WHEN week_num = 6 THEN active_users ELSE 0 END) AS week_6,
    MAX(CASE WHEN week_num = 1 THEN churned_users ELSE 0 END) AS churned_week_1,
    MAX(CASE WHEN week_num = 2 THEN churned_users ELSE 0 END) AS churned_week_2,
    MAX(CASE WHEN week_num = 3 THEN churned_users ELSE 0 END) AS churned_week_3,
    MAX(CASE WHEN week_num = 4 THEN churned_users ELSE 0 END) AS churned_week_4,
    MAX(CASE WHEN week_num = 5 THEN churned_users ELSE 0 END) AS churned_week_5,
    MAX(CASE WHEN week_num = 6 THEN churned_users ELSE 0 END) AS churned_week_6,
    ROUND(MAX(CASE WHEN week_num = 1 THEN churned_users ELSE 0 END) / NULLIF(MAX(CASE WHEN week_num = 0 THEN active_users ELSE 0 END), 0), 3) AS churn_rate_week_1,
    ROUND(MAX(CASE WHEN week_num = 2 THEN churned_users ELSE 0 END) / NULLIF(MAX(CASE WHEN week_num = 0 THEN active_users ELSE 0 END), 0), 3) AS churn_rate_week_2,
    ROUND(MAX(CASE WHEN week_num = 3 THEN churned_users ELSE 0 END) / NULLIF(MAX(CASE WHEN week_num = 0 THEN active_users ELSE 0 END), 0), 3) AS churn_rate_week_3,
    ROUND(MAX(CASE WHEN week_num = 4 THEN churned_users ELSE 0 END) / NULLIF(MAX(CASE WHEN week_num = 0 THEN active_users ELSE 0 END), 0), 3) AS churn_rate_week_4,
    ROUND(MAX(CASE WHEN week_num = 5 THEN churned_users ELSE 0 END) / NULLIF(MAX(CASE WHEN week_num = 0 THEN active_users ELSE 0 END), 0), 3) AS churn_rate_week_5,
    ROUND(MAX(CASE WHEN week_num = 6 THEN churned_users ELSE 0 END) / NULLIF(MAX(CASE WHEN week_num = 0 THEN active_users ELSE 0 END), 0), 3) AS churn_rate_week_6
FROM cohort_metrics
GROUP BY subscription_week
ORDER BY subscription_week;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</si>
</sst>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5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4" fontId="1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readingOrder="0"/>
    </xf>
    <xf borderId="0" fillId="11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0" fillId="12" fontId="1" numFmtId="0" xfId="0" applyAlignment="1" applyFont="1">
      <alignment readingOrder="0"/>
    </xf>
    <xf borderId="0" fillId="12" fontId="1" numFmtId="164" xfId="0" applyAlignment="1" applyFont="1" applyNumberFormat="1">
      <alignment readingOrder="0"/>
    </xf>
    <xf borderId="0" fillId="4" fontId="1" numFmtId="10" xfId="0" applyAlignment="1" applyFont="1" applyNumberFormat="1">
      <alignment readingOrder="0"/>
    </xf>
    <xf borderId="0" fillId="8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0"/>
    <col customWidth="1" min="3" max="7" width="13.75"/>
    <col customWidth="1" min="8" max="8" width="14.75"/>
    <col customWidth="1" min="9" max="12" width="15.63"/>
  </cols>
  <sheetData>
    <row r="3">
      <c r="A3" s="1" t="s">
        <v>0</v>
      </c>
      <c r="J3" s="1" t="s">
        <v>1</v>
      </c>
    </row>
    <row r="5" ht="27.75" customHeigh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J5" s="2" t="s">
        <v>2</v>
      </c>
      <c r="K5" s="2" t="s">
        <v>10</v>
      </c>
      <c r="L5" s="2" t="s">
        <v>11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9</v>
      </c>
    </row>
    <row r="6">
      <c r="A6" s="3">
        <v>44136.0</v>
      </c>
      <c r="B6" s="4">
        <v>20078.0</v>
      </c>
      <c r="C6" s="4">
        <v>18923.0</v>
      </c>
      <c r="D6" s="4">
        <v>18088.0</v>
      </c>
      <c r="E6" s="4">
        <v>17666.0</v>
      </c>
      <c r="F6" s="4">
        <v>17447.0</v>
      </c>
      <c r="G6" s="4">
        <v>17013.0</v>
      </c>
      <c r="H6" s="4">
        <v>16907.0</v>
      </c>
      <c r="J6" s="3">
        <v>44136.0</v>
      </c>
      <c r="K6" s="5">
        <v>20078.0</v>
      </c>
      <c r="L6" s="6">
        <v>1.0</v>
      </c>
      <c r="M6" s="7">
        <f t="shared" ref="M6:M19" si="1">1-(B27/$K$6)</f>
        <v>0.94247435</v>
      </c>
      <c r="N6" s="7">
        <f t="shared" ref="N6:N18" si="2">L6-(SUM(K27:L27))</f>
        <v>0.9008865425</v>
      </c>
      <c r="O6" s="7">
        <f t="shared" ref="O6:O17" si="3">L6-(SUM(K27:M27))</f>
        <v>0.8798685128</v>
      </c>
      <c r="P6" s="7">
        <f t="shared" ref="P6:P16" si="4">L6-(SUM(K27:N27))</f>
        <v>0.8689610519</v>
      </c>
      <c r="Q6" s="7">
        <f t="shared" ref="Q6:Q15" si="5">L6-SUM(K27:O27)</f>
        <v>0.8592987349</v>
      </c>
      <c r="R6" s="7">
        <f t="shared" ref="R6:R14" si="6">L6-SUM(K27:P27)</f>
        <v>0.8540193246</v>
      </c>
    </row>
    <row r="7">
      <c r="A7" s="3">
        <v>44143.0</v>
      </c>
      <c r="B7" s="4">
        <v>16244.0</v>
      </c>
      <c r="C7" s="4">
        <v>15310.0</v>
      </c>
      <c r="D7" s="4">
        <v>14533.0</v>
      </c>
      <c r="E7" s="4">
        <v>14253.0</v>
      </c>
      <c r="F7" s="4">
        <v>14045.0</v>
      </c>
      <c r="G7" s="4">
        <v>13746.0</v>
      </c>
      <c r="H7" s="4">
        <v>13698.0</v>
      </c>
      <c r="J7" s="3">
        <v>44143.0</v>
      </c>
      <c r="K7" s="5">
        <v>16244.0</v>
      </c>
      <c r="L7" s="6">
        <v>1.0</v>
      </c>
      <c r="M7" s="7">
        <f t="shared" si="1"/>
        <v>0.9534814225</v>
      </c>
      <c r="N7" s="7">
        <f t="shared" si="2"/>
        <v>0.9147823488</v>
      </c>
      <c r="O7" s="7">
        <f t="shared" si="3"/>
        <v>0.9008367367</v>
      </c>
      <c r="P7" s="7">
        <f t="shared" si="4"/>
        <v>0.8904771392</v>
      </c>
      <c r="Q7" s="7">
        <f t="shared" si="5"/>
        <v>0.8856459807</v>
      </c>
      <c r="R7" s="7">
        <f t="shared" si="6"/>
        <v>0.8832553043</v>
      </c>
    </row>
    <row r="8">
      <c r="A8" s="3">
        <v>44150.0</v>
      </c>
      <c r="B8" s="4">
        <v>17924.0</v>
      </c>
      <c r="C8" s="4">
        <v>16899.0</v>
      </c>
      <c r="D8" s="4">
        <v>16180.0</v>
      </c>
      <c r="E8" s="4">
        <v>15836.0</v>
      </c>
      <c r="F8" s="4">
        <v>15594.0</v>
      </c>
      <c r="G8" s="4">
        <v>15365.0</v>
      </c>
      <c r="H8" s="4">
        <v>15342.0</v>
      </c>
      <c r="J8" s="3">
        <v>44150.0</v>
      </c>
      <c r="K8" s="5">
        <v>17924.0</v>
      </c>
      <c r="L8" s="6">
        <v>1.0</v>
      </c>
      <c r="M8" s="7">
        <f t="shared" si="1"/>
        <v>0.9489490985</v>
      </c>
      <c r="N8" s="7">
        <f t="shared" si="2"/>
        <v>0.9131387588</v>
      </c>
      <c r="O8" s="7">
        <f t="shared" si="3"/>
        <v>0.8960055782</v>
      </c>
      <c r="P8" s="7">
        <f t="shared" si="4"/>
        <v>0.8839525849</v>
      </c>
      <c r="Q8" s="7">
        <f t="shared" si="5"/>
        <v>0.8803167646</v>
      </c>
      <c r="R8" s="7">
        <f t="shared" si="6"/>
        <v>0.8791712322</v>
      </c>
    </row>
    <row r="9">
      <c r="A9" s="3">
        <v>44157.0</v>
      </c>
      <c r="B9" s="4">
        <v>19911.0</v>
      </c>
      <c r="C9" s="4">
        <v>18854.0</v>
      </c>
      <c r="D9" s="4">
        <v>18031.0</v>
      </c>
      <c r="E9" s="4">
        <v>17664.0</v>
      </c>
      <c r="F9" s="4">
        <v>17428.0</v>
      </c>
      <c r="G9" s="4">
        <v>17311.0</v>
      </c>
      <c r="H9" s="4">
        <v>17268.0</v>
      </c>
      <c r="J9" s="3">
        <v>44157.0</v>
      </c>
      <c r="K9" s="5">
        <v>19911.0</v>
      </c>
      <c r="L9" s="6">
        <v>1.0</v>
      </c>
      <c r="M9" s="7">
        <f t="shared" si="1"/>
        <v>0.9473553143</v>
      </c>
      <c r="N9" s="7">
        <f t="shared" si="2"/>
        <v>0.9063651758</v>
      </c>
      <c r="O9" s="7">
        <f t="shared" si="3"/>
        <v>0.8880864628</v>
      </c>
      <c r="P9" s="7">
        <f t="shared" si="4"/>
        <v>0.876332304</v>
      </c>
      <c r="Q9" s="7">
        <f t="shared" si="5"/>
        <v>0.8751369658</v>
      </c>
      <c r="R9" s="7">
        <f t="shared" si="6"/>
        <v>0.8729953183</v>
      </c>
    </row>
    <row r="10">
      <c r="A10" s="3">
        <v>44164.0</v>
      </c>
      <c r="B10" s="4">
        <v>22278.0</v>
      </c>
      <c r="C10" s="4">
        <v>21142.0</v>
      </c>
      <c r="D10" s="4">
        <v>20176.0</v>
      </c>
      <c r="E10" s="4">
        <v>19799.0</v>
      </c>
      <c r="F10" s="4">
        <v>19676.0</v>
      </c>
      <c r="G10" s="4">
        <v>19572.0</v>
      </c>
      <c r="H10" s="4">
        <v>19510.0</v>
      </c>
      <c r="J10" s="3">
        <v>44164.0</v>
      </c>
      <c r="K10" s="5">
        <v>22278.0</v>
      </c>
      <c r="L10" s="6">
        <v>1.0</v>
      </c>
      <c r="M10" s="7">
        <f t="shared" si="1"/>
        <v>0.9434206594</v>
      </c>
      <c r="N10" s="7">
        <f t="shared" si="2"/>
        <v>0.8953082976</v>
      </c>
      <c r="O10" s="7">
        <f t="shared" si="3"/>
        <v>0.876531527</v>
      </c>
      <c r="P10" s="7">
        <f t="shared" si="4"/>
        <v>0.8704054189</v>
      </c>
      <c r="Q10" s="7">
        <f t="shared" si="5"/>
        <v>0.8675664907</v>
      </c>
      <c r="R10" s="7">
        <f t="shared" si="6"/>
        <v>0.8644785337</v>
      </c>
    </row>
    <row r="11">
      <c r="A11" s="3">
        <v>44171.0</v>
      </c>
      <c r="B11" s="4">
        <v>28490.0</v>
      </c>
      <c r="C11" s="4">
        <v>27155.0</v>
      </c>
      <c r="D11" s="4">
        <v>26292.0</v>
      </c>
      <c r="E11" s="4">
        <v>26057.0</v>
      </c>
      <c r="F11" s="4">
        <v>25982.0</v>
      </c>
      <c r="G11" s="4">
        <v>25783.0</v>
      </c>
      <c r="H11" s="4">
        <v>25724.0</v>
      </c>
      <c r="J11" s="3">
        <v>44171.0</v>
      </c>
      <c r="K11" s="5">
        <v>28490.0</v>
      </c>
      <c r="L11" s="6">
        <v>1.0</v>
      </c>
      <c r="M11" s="7">
        <f t="shared" si="1"/>
        <v>0.9335093137</v>
      </c>
      <c r="N11" s="7">
        <f t="shared" si="2"/>
        <v>0.8905269449</v>
      </c>
      <c r="O11" s="7">
        <f t="shared" si="3"/>
        <v>0.8788225919</v>
      </c>
      <c r="P11" s="7">
        <f t="shared" si="4"/>
        <v>0.8750871601</v>
      </c>
      <c r="Q11" s="7">
        <f t="shared" si="5"/>
        <v>0.871600757</v>
      </c>
      <c r="R11" s="7">
        <f t="shared" si="6"/>
        <v>0.8686622174</v>
      </c>
    </row>
    <row r="12">
      <c r="A12" s="3">
        <v>44178.0</v>
      </c>
      <c r="B12" s="4">
        <v>25533.0</v>
      </c>
      <c r="C12" s="4">
        <v>24456.0</v>
      </c>
      <c r="D12" s="4">
        <v>23810.0</v>
      </c>
      <c r="E12" s="4">
        <v>23736.0</v>
      </c>
      <c r="F12" s="4">
        <v>23617.0</v>
      </c>
      <c r="G12" s="4">
        <v>23465.0</v>
      </c>
      <c r="H12" s="4">
        <v>23388.0</v>
      </c>
      <c r="J12" s="3">
        <v>44178.0</v>
      </c>
      <c r="K12" s="5">
        <v>25533.0</v>
      </c>
      <c r="L12" s="6">
        <v>1.0</v>
      </c>
      <c r="M12" s="7">
        <f t="shared" si="1"/>
        <v>0.9463591991</v>
      </c>
      <c r="N12" s="7">
        <f t="shared" si="2"/>
        <v>0.9141846797</v>
      </c>
      <c r="O12" s="7">
        <f t="shared" si="3"/>
        <v>0.9104990537</v>
      </c>
      <c r="P12" s="7">
        <f t="shared" si="4"/>
        <v>0.9045721685</v>
      </c>
      <c r="Q12" s="7">
        <f t="shared" si="5"/>
        <v>0.9014842116</v>
      </c>
      <c r="R12" s="7">
        <f t="shared" si="6"/>
        <v>0.8976491682</v>
      </c>
    </row>
    <row r="13">
      <c r="A13" s="3">
        <v>44185.0</v>
      </c>
      <c r="B13" s="4">
        <v>18101.0</v>
      </c>
      <c r="C13" s="4">
        <v>17529.0</v>
      </c>
      <c r="D13" s="4">
        <v>17240.0</v>
      </c>
      <c r="E13" s="4">
        <v>17131.0</v>
      </c>
      <c r="F13" s="4">
        <v>17048.0</v>
      </c>
      <c r="G13" s="4">
        <v>16934.0</v>
      </c>
      <c r="H13" s="4">
        <v>16931.0</v>
      </c>
      <c r="J13" s="3">
        <v>44185.0</v>
      </c>
      <c r="K13" s="5">
        <v>18101.0</v>
      </c>
      <c r="L13" s="6">
        <v>1.0</v>
      </c>
      <c r="M13" s="7">
        <f t="shared" si="1"/>
        <v>0.9715111067</v>
      </c>
      <c r="N13" s="7">
        <f t="shared" si="2"/>
        <v>0.9571172428</v>
      </c>
      <c r="O13" s="7">
        <f t="shared" si="3"/>
        <v>0.9516884152</v>
      </c>
      <c r="P13" s="7">
        <f t="shared" si="4"/>
        <v>0.9475545373</v>
      </c>
      <c r="Q13" s="7">
        <f t="shared" si="5"/>
        <v>0.9451638609</v>
      </c>
      <c r="R13" s="7">
        <f t="shared" si="6"/>
        <v>0.9450144437</v>
      </c>
    </row>
    <row r="14">
      <c r="A14" s="3">
        <v>44192.0</v>
      </c>
      <c r="B14" s="4">
        <v>17059.0</v>
      </c>
      <c r="C14" s="4">
        <v>16526.0</v>
      </c>
      <c r="D14" s="4">
        <v>16136.0</v>
      </c>
      <c r="E14" s="4">
        <v>15967.0</v>
      </c>
      <c r="F14" s="4">
        <v>15869.0</v>
      </c>
      <c r="G14" s="4">
        <v>15770.0</v>
      </c>
      <c r="J14" s="3">
        <v>44192.0</v>
      </c>
      <c r="K14" s="5">
        <v>17059.0</v>
      </c>
      <c r="L14" s="6">
        <v>1.0</v>
      </c>
      <c r="M14" s="7">
        <f t="shared" si="1"/>
        <v>0.9734535312</v>
      </c>
      <c r="N14" s="7">
        <f t="shared" si="2"/>
        <v>0.9540292858</v>
      </c>
      <c r="O14" s="7">
        <f t="shared" si="3"/>
        <v>0.9456121128</v>
      </c>
      <c r="P14" s="7">
        <f t="shared" si="4"/>
        <v>0.9407311485</v>
      </c>
      <c r="Q14" s="7">
        <f t="shared" si="5"/>
        <v>0.9405319255</v>
      </c>
      <c r="R14" s="7">
        <f t="shared" si="6"/>
        <v>0.9405319255</v>
      </c>
    </row>
    <row r="15">
      <c r="A15" s="3">
        <v>44199.0</v>
      </c>
      <c r="B15" s="4">
        <v>23290.0</v>
      </c>
      <c r="C15" s="4">
        <v>22419.0</v>
      </c>
      <c r="D15" s="4">
        <v>21748.0</v>
      </c>
      <c r="E15" s="4">
        <v>21486.0</v>
      </c>
      <c r="F15" s="4">
        <v>21316.0</v>
      </c>
      <c r="G15" s="4">
        <v>21303.0</v>
      </c>
      <c r="J15" s="3">
        <v>44199.0</v>
      </c>
      <c r="K15" s="5">
        <v>23290.0</v>
      </c>
      <c r="L15" s="6">
        <v>1.0</v>
      </c>
      <c r="M15" s="7">
        <f t="shared" si="1"/>
        <v>0.9566191852</v>
      </c>
      <c r="N15" s="7">
        <f t="shared" si="2"/>
        <v>0.9231995219</v>
      </c>
      <c r="O15" s="7">
        <f t="shared" si="3"/>
        <v>0.9101504134</v>
      </c>
      <c r="P15" s="7">
        <f t="shared" si="4"/>
        <v>0.9016834346</v>
      </c>
      <c r="Q15" s="7">
        <f t="shared" si="5"/>
        <v>0.9016834346</v>
      </c>
      <c r="R15" s="7"/>
    </row>
    <row r="16">
      <c r="A16" s="3">
        <v>44206.0</v>
      </c>
      <c r="B16" s="4">
        <v>21793.0</v>
      </c>
      <c r="C16" s="4">
        <v>20930.0</v>
      </c>
      <c r="D16" s="4">
        <v>20249.0</v>
      </c>
      <c r="E16" s="4">
        <v>19991.0</v>
      </c>
      <c r="F16" s="4">
        <v>19975.0</v>
      </c>
      <c r="J16" s="3">
        <v>44206.0</v>
      </c>
      <c r="K16" s="5">
        <v>21793.0</v>
      </c>
      <c r="L16" s="6">
        <v>1.0</v>
      </c>
      <c r="M16" s="7">
        <f t="shared" si="1"/>
        <v>0.9570176312</v>
      </c>
      <c r="N16" s="7">
        <f t="shared" si="2"/>
        <v>0.9230999103</v>
      </c>
      <c r="O16" s="7">
        <f t="shared" si="3"/>
        <v>0.9102500249</v>
      </c>
      <c r="P16" s="7">
        <f t="shared" si="4"/>
        <v>0.9094531328</v>
      </c>
      <c r="Q16" s="7"/>
      <c r="R16" s="7"/>
    </row>
    <row r="17">
      <c r="A17" s="3">
        <v>44213.0</v>
      </c>
      <c r="B17" s="4">
        <v>21052.0</v>
      </c>
      <c r="C17" s="4">
        <v>20124.0</v>
      </c>
      <c r="D17" s="4">
        <v>19303.0</v>
      </c>
      <c r="E17" s="4">
        <v>19270.0</v>
      </c>
      <c r="J17" s="3">
        <v>44213.0</v>
      </c>
      <c r="K17" s="5">
        <v>21052.0</v>
      </c>
      <c r="L17" s="6">
        <v>1.0</v>
      </c>
      <c r="M17" s="7">
        <f t="shared" si="1"/>
        <v>0.953780257</v>
      </c>
      <c r="N17" s="7">
        <f t="shared" si="2"/>
        <v>0.9128897301</v>
      </c>
      <c r="O17" s="7">
        <f t="shared" si="3"/>
        <v>0.9112461401</v>
      </c>
      <c r="P17" s="7"/>
      <c r="Q17" s="7"/>
      <c r="R17" s="7"/>
    </row>
    <row r="18">
      <c r="A18" s="3">
        <v>44220.0</v>
      </c>
      <c r="B18" s="4">
        <v>19977.0</v>
      </c>
      <c r="C18" s="4">
        <v>18957.0</v>
      </c>
      <c r="D18" s="4">
        <v>18762.0</v>
      </c>
      <c r="J18" s="3">
        <v>44220.0</v>
      </c>
      <c r="K18" s="5">
        <v>19977.0</v>
      </c>
      <c r="L18" s="6">
        <v>1.0</v>
      </c>
      <c r="M18" s="7">
        <f t="shared" si="1"/>
        <v>0.9491981273</v>
      </c>
      <c r="N18" s="7">
        <f t="shared" si="2"/>
        <v>0.9394860046</v>
      </c>
      <c r="O18" s="7"/>
      <c r="P18" s="7"/>
      <c r="Q18" s="7"/>
      <c r="R18" s="7"/>
    </row>
    <row r="19">
      <c r="A19" s="3">
        <v>44227.0</v>
      </c>
      <c r="B19" s="4">
        <v>2255.0</v>
      </c>
      <c r="F19" s="8">
        <f>C6/B6</f>
        <v>0.94247435</v>
      </c>
      <c r="J19" s="3">
        <v>44227.0</v>
      </c>
      <c r="K19" s="5">
        <v>2255.0</v>
      </c>
      <c r="L19" s="6"/>
      <c r="M19" s="7">
        <f t="shared" si="1"/>
        <v>1</v>
      </c>
      <c r="N19" s="7"/>
      <c r="O19" s="7"/>
      <c r="P19" s="7"/>
      <c r="Q19" s="7"/>
      <c r="R19" s="7"/>
    </row>
    <row r="20">
      <c r="A20" s="4"/>
    </row>
    <row r="21">
      <c r="A21" s="9" t="s">
        <v>12</v>
      </c>
      <c r="I21" s="4"/>
      <c r="R21" s="4"/>
      <c r="S21" s="4"/>
      <c r="T21" s="4"/>
      <c r="U21" s="4"/>
      <c r="V21" s="4"/>
      <c r="W21" s="4"/>
      <c r="X21" s="4"/>
      <c r="Y21" s="4"/>
      <c r="Z21" s="4"/>
    </row>
    <row r="22" ht="1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24.75" customHeight="1">
      <c r="A23" s="4"/>
    </row>
    <row r="24">
      <c r="A24" s="10" t="s">
        <v>13</v>
      </c>
      <c r="J24" s="10" t="s">
        <v>14</v>
      </c>
    </row>
    <row r="26">
      <c r="A26" s="11" t="s">
        <v>2</v>
      </c>
      <c r="B26" s="11" t="s">
        <v>15</v>
      </c>
      <c r="C26" s="11" t="s">
        <v>16</v>
      </c>
      <c r="D26" s="11" t="s">
        <v>17</v>
      </c>
      <c r="E26" s="11" t="s">
        <v>18</v>
      </c>
      <c r="F26" s="11" t="s">
        <v>19</v>
      </c>
      <c r="G26" s="11" t="s">
        <v>20</v>
      </c>
      <c r="J26" s="11" t="s">
        <v>2</v>
      </c>
      <c r="K26" s="11" t="s">
        <v>21</v>
      </c>
      <c r="L26" s="11" t="s">
        <v>22</v>
      </c>
      <c r="M26" s="11" t="s">
        <v>23</v>
      </c>
      <c r="N26" s="11" t="s">
        <v>24</v>
      </c>
      <c r="O26" s="12" t="s">
        <v>8</v>
      </c>
      <c r="P26" s="12" t="s">
        <v>9</v>
      </c>
    </row>
    <row r="27">
      <c r="A27" s="13">
        <v>44136.0</v>
      </c>
      <c r="B27" s="4">
        <v>1155.0</v>
      </c>
      <c r="C27" s="4">
        <v>835.0</v>
      </c>
      <c r="D27" s="4">
        <v>422.0</v>
      </c>
      <c r="E27" s="4">
        <v>219.0</v>
      </c>
      <c r="F27" s="4">
        <v>194.0</v>
      </c>
      <c r="G27" s="4">
        <v>106.0</v>
      </c>
      <c r="J27" s="13">
        <v>44136.0</v>
      </c>
      <c r="K27" s="7">
        <f t="shared" ref="K27:P27" si="7">B27/$B$6</f>
        <v>0.05752564997</v>
      </c>
      <c r="L27" s="7">
        <f t="shared" si="7"/>
        <v>0.04158780755</v>
      </c>
      <c r="M27" s="7">
        <f t="shared" si="7"/>
        <v>0.02101802968</v>
      </c>
      <c r="N27" s="7">
        <f t="shared" si="7"/>
        <v>0.0109074609</v>
      </c>
      <c r="O27" s="7">
        <f t="shared" si="7"/>
        <v>0.009662316964</v>
      </c>
      <c r="P27" s="7">
        <f t="shared" si="7"/>
        <v>0.0052794103</v>
      </c>
    </row>
    <row r="28">
      <c r="A28" s="13">
        <v>44143.0</v>
      </c>
      <c r="B28" s="4">
        <v>934.0</v>
      </c>
      <c r="C28" s="4">
        <v>777.0</v>
      </c>
      <c r="D28" s="4">
        <v>280.0</v>
      </c>
      <c r="E28" s="4">
        <v>208.0</v>
      </c>
      <c r="F28" s="4">
        <v>97.0</v>
      </c>
      <c r="G28" s="4">
        <v>48.0</v>
      </c>
      <c r="J28" s="13">
        <v>44143.0</v>
      </c>
      <c r="K28" s="7">
        <f t="shared" ref="K28:P28" si="8">B28/$B$6</f>
        <v>0.04651857755</v>
      </c>
      <c r="L28" s="7">
        <f t="shared" si="8"/>
        <v>0.03869907361</v>
      </c>
      <c r="M28" s="7">
        <f t="shared" si="8"/>
        <v>0.01394561211</v>
      </c>
      <c r="N28" s="7">
        <f t="shared" si="8"/>
        <v>0.01035959757</v>
      </c>
      <c r="O28" s="7">
        <f t="shared" si="8"/>
        <v>0.004831158482</v>
      </c>
      <c r="P28" s="7">
        <f t="shared" si="8"/>
        <v>0.002390676362</v>
      </c>
    </row>
    <row r="29">
      <c r="A29" s="13">
        <v>44150.0</v>
      </c>
      <c r="B29" s="4">
        <v>1025.0</v>
      </c>
      <c r="C29" s="4">
        <v>719.0</v>
      </c>
      <c r="D29" s="4">
        <v>344.0</v>
      </c>
      <c r="E29" s="4">
        <v>242.0</v>
      </c>
      <c r="F29" s="4">
        <v>73.0</v>
      </c>
      <c r="G29" s="4">
        <v>23.0</v>
      </c>
      <c r="J29" s="13">
        <v>44150.0</v>
      </c>
      <c r="K29" s="7">
        <f t="shared" ref="K29:P29" si="9">B29/$B$6</f>
        <v>0.05105090148</v>
      </c>
      <c r="L29" s="7">
        <f t="shared" si="9"/>
        <v>0.03581033968</v>
      </c>
      <c r="M29" s="7">
        <f t="shared" si="9"/>
        <v>0.0171331806</v>
      </c>
      <c r="N29" s="7">
        <f t="shared" si="9"/>
        <v>0.01205299333</v>
      </c>
      <c r="O29" s="7">
        <f t="shared" si="9"/>
        <v>0.003635820301</v>
      </c>
      <c r="P29" s="7">
        <f t="shared" si="9"/>
        <v>0.001145532424</v>
      </c>
    </row>
    <row r="30">
      <c r="A30" s="13">
        <v>44157.0</v>
      </c>
      <c r="B30" s="4">
        <v>1057.0</v>
      </c>
      <c r="C30" s="4">
        <v>823.0</v>
      </c>
      <c r="D30" s="4">
        <v>367.0</v>
      </c>
      <c r="E30" s="4">
        <v>236.0</v>
      </c>
      <c r="F30" s="4">
        <v>24.0</v>
      </c>
      <c r="G30" s="4">
        <v>43.0</v>
      </c>
      <c r="J30" s="13">
        <v>44157.0</v>
      </c>
      <c r="K30" s="7">
        <f t="shared" ref="K30:P30" si="10">B30/$B$6</f>
        <v>0.05264468573</v>
      </c>
      <c r="L30" s="7">
        <f t="shared" si="10"/>
        <v>0.04099013846</v>
      </c>
      <c r="M30" s="7">
        <f t="shared" si="10"/>
        <v>0.01827871302</v>
      </c>
      <c r="N30" s="7">
        <f t="shared" si="10"/>
        <v>0.01175415878</v>
      </c>
      <c r="O30" s="7">
        <f t="shared" si="10"/>
        <v>0.001195338181</v>
      </c>
      <c r="P30" s="7">
        <f t="shared" si="10"/>
        <v>0.002141647574</v>
      </c>
    </row>
    <row r="31">
      <c r="A31" s="13">
        <v>44164.0</v>
      </c>
      <c r="B31" s="4">
        <v>1136.0</v>
      </c>
      <c r="C31" s="4">
        <v>966.0</v>
      </c>
      <c r="D31" s="4">
        <v>377.0</v>
      </c>
      <c r="E31" s="4">
        <v>123.0</v>
      </c>
      <c r="F31" s="4">
        <v>57.0</v>
      </c>
      <c r="G31" s="4">
        <v>62.0</v>
      </c>
      <c r="J31" s="13">
        <v>44164.0</v>
      </c>
      <c r="K31" s="7">
        <f t="shared" ref="K31:P31" si="11">B31/$B$6</f>
        <v>0.05657934057</v>
      </c>
      <c r="L31" s="7">
        <f t="shared" si="11"/>
        <v>0.04811236179</v>
      </c>
      <c r="M31" s="7">
        <f t="shared" si="11"/>
        <v>0.01877677059</v>
      </c>
      <c r="N31" s="7">
        <f t="shared" si="11"/>
        <v>0.006126108178</v>
      </c>
      <c r="O31" s="7">
        <f t="shared" si="11"/>
        <v>0.00283892818</v>
      </c>
      <c r="P31" s="7">
        <f t="shared" si="11"/>
        <v>0.003087956968</v>
      </c>
    </row>
    <row r="32">
      <c r="A32" s="13">
        <v>44171.0</v>
      </c>
      <c r="B32" s="4">
        <v>1335.0</v>
      </c>
      <c r="C32" s="4">
        <v>863.0</v>
      </c>
      <c r="D32" s="4">
        <v>235.0</v>
      </c>
      <c r="E32" s="4">
        <v>75.0</v>
      </c>
      <c r="F32" s="4">
        <v>70.0</v>
      </c>
      <c r="G32" s="4">
        <v>59.0</v>
      </c>
      <c r="J32" s="13">
        <v>44171.0</v>
      </c>
      <c r="K32" s="7">
        <f t="shared" ref="K32:P32" si="12">B32/$B$6</f>
        <v>0.06649068632</v>
      </c>
      <c r="L32" s="7">
        <f t="shared" si="12"/>
        <v>0.04298236876</v>
      </c>
      <c r="M32" s="7">
        <f t="shared" si="12"/>
        <v>0.01170435302</v>
      </c>
      <c r="N32" s="7">
        <f t="shared" si="12"/>
        <v>0.003735431816</v>
      </c>
      <c r="O32" s="7">
        <f t="shared" si="12"/>
        <v>0.003486403028</v>
      </c>
      <c r="P32" s="7">
        <f t="shared" si="12"/>
        <v>0.002938539695</v>
      </c>
    </row>
    <row r="33">
      <c r="A33" s="13">
        <v>44178.0</v>
      </c>
      <c r="B33" s="4">
        <v>1077.0</v>
      </c>
      <c r="C33" s="4">
        <v>646.0</v>
      </c>
      <c r="D33" s="4">
        <v>74.0</v>
      </c>
      <c r="E33" s="4">
        <v>119.0</v>
      </c>
      <c r="F33" s="4">
        <v>62.0</v>
      </c>
      <c r="G33" s="4">
        <v>77.0</v>
      </c>
      <c r="J33" s="13">
        <v>44178.0</v>
      </c>
      <c r="K33" s="7">
        <f t="shared" ref="K33:P33" si="13">B33/$B$6</f>
        <v>0.05364080088</v>
      </c>
      <c r="L33" s="7">
        <f t="shared" si="13"/>
        <v>0.03217451937</v>
      </c>
      <c r="M33" s="7">
        <f t="shared" si="13"/>
        <v>0.003685626058</v>
      </c>
      <c r="N33" s="7">
        <f t="shared" si="13"/>
        <v>0.005926885148</v>
      </c>
      <c r="O33" s="7">
        <f t="shared" si="13"/>
        <v>0.003087956968</v>
      </c>
      <c r="P33" s="7">
        <f t="shared" si="13"/>
        <v>0.003835043331</v>
      </c>
    </row>
    <row r="34">
      <c r="A34" s="13">
        <v>44185.0</v>
      </c>
      <c r="B34" s="4">
        <v>572.0</v>
      </c>
      <c r="C34" s="4">
        <v>289.0</v>
      </c>
      <c r="D34" s="4">
        <v>109.0</v>
      </c>
      <c r="E34" s="4">
        <v>83.0</v>
      </c>
      <c r="F34" s="4">
        <v>48.0</v>
      </c>
      <c r="G34" s="4">
        <v>3.0</v>
      </c>
      <c r="J34" s="13">
        <v>44185.0</v>
      </c>
      <c r="K34" s="7">
        <f t="shared" ref="K34:P34" si="14">B34/$B$6</f>
        <v>0.02848889332</v>
      </c>
      <c r="L34" s="7">
        <f t="shared" si="14"/>
        <v>0.01439386393</v>
      </c>
      <c r="M34" s="7">
        <f t="shared" si="14"/>
        <v>0.005428827572</v>
      </c>
      <c r="N34" s="7">
        <f t="shared" si="14"/>
        <v>0.004133877876</v>
      </c>
      <c r="O34" s="7">
        <f t="shared" si="14"/>
        <v>0.002390676362</v>
      </c>
      <c r="P34" s="7">
        <f t="shared" si="14"/>
        <v>0.0001494172726</v>
      </c>
    </row>
    <row r="35">
      <c r="A35" s="13">
        <v>44192.0</v>
      </c>
      <c r="B35" s="4">
        <v>533.0</v>
      </c>
      <c r="C35" s="4">
        <v>390.0</v>
      </c>
      <c r="D35" s="4">
        <v>169.0</v>
      </c>
      <c r="E35" s="4">
        <v>98.0</v>
      </c>
      <c r="F35" s="4">
        <v>4.0</v>
      </c>
      <c r="J35" s="13">
        <v>44192.0</v>
      </c>
      <c r="K35" s="7">
        <f t="shared" ref="K35:O35" si="15">B35/$B$6</f>
        <v>0.02654646877</v>
      </c>
      <c r="L35" s="7">
        <f t="shared" si="15"/>
        <v>0.01942424544</v>
      </c>
      <c r="M35" s="7">
        <f t="shared" si="15"/>
        <v>0.008417173025</v>
      </c>
      <c r="N35" s="7">
        <f t="shared" si="15"/>
        <v>0.004880964239</v>
      </c>
      <c r="O35" s="7">
        <f t="shared" si="15"/>
        <v>0.0001992230302</v>
      </c>
      <c r="P35" s="7"/>
    </row>
    <row r="36">
      <c r="A36" s="13">
        <v>44199.0</v>
      </c>
      <c r="B36" s="4">
        <v>871.0</v>
      </c>
      <c r="C36" s="4">
        <v>671.0</v>
      </c>
      <c r="D36" s="4">
        <v>262.0</v>
      </c>
      <c r="E36" s="4">
        <v>170.0</v>
      </c>
      <c r="F36" s="4">
        <v>0.0</v>
      </c>
      <c r="J36" s="13">
        <v>44199.0</v>
      </c>
      <c r="K36" s="7">
        <f t="shared" ref="K36:N36" si="16">B36/$B$6</f>
        <v>0.04338081482</v>
      </c>
      <c r="L36" s="7">
        <f t="shared" si="16"/>
        <v>0.03341966331</v>
      </c>
      <c r="M36" s="7">
        <f t="shared" si="16"/>
        <v>0.01304910848</v>
      </c>
      <c r="N36" s="7">
        <f t="shared" si="16"/>
        <v>0.008466978783</v>
      </c>
      <c r="O36" s="7"/>
      <c r="P36" s="7"/>
    </row>
    <row r="37">
      <c r="A37" s="13">
        <v>44206.0</v>
      </c>
      <c r="B37" s="4">
        <v>863.0</v>
      </c>
      <c r="C37" s="4">
        <v>681.0</v>
      </c>
      <c r="D37" s="4">
        <v>258.0</v>
      </c>
      <c r="E37" s="4">
        <v>16.0</v>
      </c>
      <c r="J37" s="13">
        <v>44206.0</v>
      </c>
      <c r="K37" s="7">
        <f t="shared" ref="K37:N37" si="17">B37/$B$6</f>
        <v>0.04298236876</v>
      </c>
      <c r="L37" s="7">
        <f t="shared" si="17"/>
        <v>0.03391772089</v>
      </c>
      <c r="M37" s="7">
        <f t="shared" si="17"/>
        <v>0.01284988545</v>
      </c>
      <c r="N37" s="7">
        <f t="shared" si="17"/>
        <v>0.0007968921207</v>
      </c>
      <c r="O37" s="7"/>
      <c r="P37" s="7"/>
    </row>
    <row r="38">
      <c r="A38" s="13">
        <v>44213.0</v>
      </c>
      <c r="B38" s="4">
        <v>928.0</v>
      </c>
      <c r="C38" s="4">
        <v>821.0</v>
      </c>
      <c r="D38" s="4">
        <v>33.0</v>
      </c>
      <c r="J38" s="13">
        <v>44213.0</v>
      </c>
      <c r="K38" s="7">
        <f t="shared" ref="K38:M38" si="18">B38/$B$6</f>
        <v>0.046219743</v>
      </c>
      <c r="L38" s="7">
        <f t="shared" si="18"/>
        <v>0.04089052694</v>
      </c>
      <c r="M38" s="7">
        <f t="shared" si="18"/>
        <v>0.001643589999</v>
      </c>
      <c r="N38" s="7"/>
      <c r="O38" s="7"/>
      <c r="P38" s="7"/>
    </row>
    <row r="39">
      <c r="A39" s="13">
        <v>44220.0</v>
      </c>
      <c r="B39" s="4">
        <v>1020.0</v>
      </c>
      <c r="C39" s="4">
        <v>195.0</v>
      </c>
      <c r="J39" s="13">
        <v>44220.0</v>
      </c>
      <c r="K39" s="7">
        <f t="shared" ref="K39:L39" si="19">B39/$B$6</f>
        <v>0.0508018727</v>
      </c>
      <c r="L39" s="7">
        <f t="shared" si="19"/>
        <v>0.009712122721</v>
      </c>
      <c r="M39" s="7"/>
      <c r="N39" s="7"/>
      <c r="O39" s="7"/>
      <c r="P39" s="7"/>
    </row>
    <row r="40">
      <c r="A40" s="13">
        <v>44227.0</v>
      </c>
      <c r="B40" s="4">
        <v>0.0</v>
      </c>
      <c r="J40" s="13">
        <v>44227.0</v>
      </c>
      <c r="K40" s="7"/>
      <c r="L40" s="7"/>
      <c r="M40" s="7"/>
      <c r="N40" s="7"/>
    </row>
    <row r="43">
      <c r="A43" s="14" t="s">
        <v>25</v>
      </c>
    </row>
    <row r="44">
      <c r="A44" s="14" t="s">
        <v>26</v>
      </c>
    </row>
    <row r="45">
      <c r="A45" s="14" t="s">
        <v>27</v>
      </c>
    </row>
    <row r="46">
      <c r="A46" s="14" t="s">
        <v>28</v>
      </c>
    </row>
    <row r="47">
      <c r="A47" s="14" t="s">
        <v>29</v>
      </c>
    </row>
    <row r="48">
      <c r="A48" s="4"/>
    </row>
    <row r="50">
      <c r="A50" s="15" t="s">
        <v>30</v>
      </c>
    </row>
    <row r="51">
      <c r="A51" s="15" t="s">
        <v>31</v>
      </c>
    </row>
    <row r="52">
      <c r="A52" s="15" t="s">
        <v>32</v>
      </c>
    </row>
    <row r="53">
      <c r="A53" s="15" t="s">
        <v>33</v>
      </c>
    </row>
  </sheetData>
  <mergeCells count="21">
    <mergeCell ref="A1:N2"/>
    <mergeCell ref="A3:C4"/>
    <mergeCell ref="D3:G4"/>
    <mergeCell ref="J3:L4"/>
    <mergeCell ref="A20:Z20"/>
    <mergeCell ref="I21:Q21"/>
    <mergeCell ref="A23:Z23"/>
    <mergeCell ref="A45:I45"/>
    <mergeCell ref="A46:I46"/>
    <mergeCell ref="A47:I47"/>
    <mergeCell ref="A50:I50"/>
    <mergeCell ref="A51:I51"/>
    <mergeCell ref="A52:I52"/>
    <mergeCell ref="A53:I53"/>
    <mergeCell ref="A21:H21"/>
    <mergeCell ref="A24:B25"/>
    <mergeCell ref="C24:G25"/>
    <mergeCell ref="J24:K25"/>
    <mergeCell ref="L24:P25"/>
    <mergeCell ref="A43:I43"/>
    <mergeCell ref="A44:I44"/>
  </mergeCells>
  <conditionalFormatting sqref="H24:N40 O24:P39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M3:N19 O5:R19 S6:T19">
    <cfRule type="colorScale" priority="2">
      <colorScale>
        <cfvo type="min"/>
        <cfvo type="max"/>
        <color rgb="FFFFFFFF"/>
        <color rgb="FFFFD666"/>
      </colorScale>
    </cfRule>
  </conditionalFormatting>
  <conditionalFormatting sqref="B6:H19">
    <cfRule type="colorScale" priority="3">
      <colorScale>
        <cfvo type="min"/>
        <cfvo type="max"/>
        <color rgb="FFFFFFFF"/>
        <color rgb="FFFFD666"/>
      </colorScale>
    </cfRule>
  </conditionalFormatting>
  <conditionalFormatting sqref="C24:G40 B26:B40">
    <cfRule type="colorScale" priority="4">
      <colorScale>
        <cfvo type="min"/>
        <cfvo type="max"/>
        <color rgb="FFFFFFFF"/>
        <color rgb="FFE67C73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5"/>
    <col customWidth="1" min="3" max="3" width="16.5"/>
    <col customWidth="1" min="4" max="8" width="15.63"/>
    <col customWidth="1" min="10" max="10" width="15.63"/>
    <col customWidth="1" min="11" max="11" width="14.75"/>
    <col customWidth="1" min="12" max="19" width="15.63"/>
  </cols>
  <sheetData>
    <row r="1">
      <c r="A1" s="16" t="s">
        <v>35</v>
      </c>
    </row>
    <row r="3" ht="28.5" customHeight="1">
      <c r="A3" s="17" t="s">
        <v>2</v>
      </c>
      <c r="B3" s="17" t="s">
        <v>10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</row>
    <row r="4">
      <c r="A4" s="18">
        <v>44192.0</v>
      </c>
      <c r="B4" s="19">
        <v>17059.0</v>
      </c>
      <c r="C4" s="19">
        <v>16526.0</v>
      </c>
      <c r="D4" s="19">
        <v>16136.0</v>
      </c>
      <c r="E4" s="19">
        <v>15967.0</v>
      </c>
      <c r="F4" s="19">
        <v>15869.0</v>
      </c>
      <c r="G4" s="19">
        <v>15774.0</v>
      </c>
      <c r="H4" s="19">
        <v>15770.0</v>
      </c>
    </row>
    <row r="5">
      <c r="A5" s="18">
        <v>44199.0</v>
      </c>
      <c r="B5" s="19">
        <v>23290.0</v>
      </c>
      <c r="C5" s="19">
        <v>22419.0</v>
      </c>
      <c r="D5" s="19">
        <v>21748.0</v>
      </c>
      <c r="E5" s="19">
        <v>21486.0</v>
      </c>
      <c r="F5" s="19">
        <v>21316.0</v>
      </c>
      <c r="G5" s="19">
        <v>21303.0</v>
      </c>
      <c r="H5" s="19">
        <v>21303.0</v>
      </c>
    </row>
    <row r="6">
      <c r="A6" s="18">
        <v>44206.0</v>
      </c>
      <c r="B6" s="19">
        <v>21793.0</v>
      </c>
      <c r="C6" s="19">
        <v>20930.0</v>
      </c>
      <c r="D6" s="19">
        <v>20249.0</v>
      </c>
      <c r="E6" s="19">
        <v>19991.0</v>
      </c>
      <c r="F6" s="19">
        <v>19975.0</v>
      </c>
      <c r="G6" s="19">
        <v>19975.0</v>
      </c>
      <c r="H6" s="19">
        <v>19975.0</v>
      </c>
    </row>
    <row r="7">
      <c r="A7" s="18">
        <v>44213.0</v>
      </c>
      <c r="B7" s="19">
        <v>21052.0</v>
      </c>
      <c r="C7" s="19">
        <v>20124.0</v>
      </c>
      <c r="D7" s="19">
        <v>19303.0</v>
      </c>
      <c r="E7" s="19">
        <v>19270.0</v>
      </c>
      <c r="F7" s="19"/>
      <c r="G7" s="19"/>
      <c r="H7" s="19"/>
    </row>
    <row r="8">
      <c r="A8" s="18">
        <v>44220.0</v>
      </c>
      <c r="B8" s="19">
        <v>19977.0</v>
      </c>
      <c r="C8" s="19">
        <v>18957.0</v>
      </c>
      <c r="D8" s="19">
        <v>18762.0</v>
      </c>
      <c r="E8" s="19"/>
      <c r="F8" s="19"/>
      <c r="G8" s="19"/>
      <c r="H8" s="19"/>
    </row>
    <row r="9">
      <c r="A9" s="18">
        <v>44227.0</v>
      </c>
      <c r="B9" s="19">
        <v>2255.0</v>
      </c>
      <c r="C9" s="19"/>
      <c r="D9" s="19"/>
      <c r="E9" s="19"/>
      <c r="F9" s="19"/>
      <c r="G9" s="19"/>
      <c r="H9" s="19"/>
    </row>
    <row r="12">
      <c r="A12" s="20" t="s">
        <v>36</v>
      </c>
    </row>
    <row r="14" ht="28.5" customHeight="1">
      <c r="A14" s="21" t="s">
        <v>2</v>
      </c>
      <c r="B14" s="22" t="s">
        <v>10</v>
      </c>
      <c r="C14" s="22" t="s">
        <v>15</v>
      </c>
      <c r="D14" s="22" t="s">
        <v>16</v>
      </c>
      <c r="E14" s="22" t="s">
        <v>17</v>
      </c>
      <c r="F14" s="22" t="s">
        <v>18</v>
      </c>
      <c r="G14" s="22" t="s">
        <v>19</v>
      </c>
      <c r="H14" s="22" t="s">
        <v>20</v>
      </c>
    </row>
    <row r="15">
      <c r="A15" s="23">
        <v>44192.0</v>
      </c>
      <c r="B15" s="24">
        <v>1.0</v>
      </c>
      <c r="C15" s="4">
        <v>533.0</v>
      </c>
      <c r="D15" s="4">
        <v>390.0</v>
      </c>
      <c r="E15" s="4">
        <v>169.0</v>
      </c>
      <c r="F15" s="4">
        <v>98.0</v>
      </c>
      <c r="G15" s="4">
        <v>95.0</v>
      </c>
      <c r="H15" s="4">
        <v>4.0</v>
      </c>
      <c r="P15" s="7"/>
      <c r="Q15" s="7"/>
      <c r="R15" s="7"/>
      <c r="S15" s="7"/>
    </row>
    <row r="16">
      <c r="A16" s="23">
        <v>44199.0</v>
      </c>
      <c r="B16" s="24">
        <v>1.0</v>
      </c>
      <c r="C16" s="4">
        <v>871.0</v>
      </c>
      <c r="D16" s="4">
        <v>671.0</v>
      </c>
      <c r="E16" s="4">
        <v>262.0</v>
      </c>
      <c r="F16" s="4">
        <v>170.0</v>
      </c>
      <c r="G16" s="4">
        <v>13.0</v>
      </c>
      <c r="H16" s="4">
        <v>0.0</v>
      </c>
      <c r="P16" s="7"/>
      <c r="Q16" s="7"/>
      <c r="R16" s="7"/>
      <c r="S16" s="7"/>
    </row>
    <row r="17">
      <c r="A17" s="23">
        <v>44206.0</v>
      </c>
      <c r="B17" s="24">
        <v>1.0</v>
      </c>
      <c r="C17" s="4">
        <v>863.0</v>
      </c>
      <c r="D17" s="4">
        <v>681.0</v>
      </c>
      <c r="E17" s="4">
        <v>258.0</v>
      </c>
      <c r="F17" s="4">
        <v>16.0</v>
      </c>
      <c r="P17" s="7"/>
      <c r="Q17" s="7"/>
      <c r="R17" s="7"/>
      <c r="S17" s="7"/>
    </row>
    <row r="18">
      <c r="A18" s="23">
        <v>44213.0</v>
      </c>
      <c r="B18" s="24">
        <v>1.0</v>
      </c>
      <c r="C18" s="4">
        <v>928.0</v>
      </c>
      <c r="D18" s="4">
        <v>821.0</v>
      </c>
      <c r="E18" s="4">
        <v>33.0</v>
      </c>
      <c r="P18" s="7"/>
      <c r="Q18" s="7"/>
      <c r="R18" s="7"/>
      <c r="S18" s="7"/>
    </row>
    <row r="19">
      <c r="A19" s="23">
        <v>44220.0</v>
      </c>
      <c r="B19" s="24">
        <v>1.0</v>
      </c>
      <c r="C19" s="4">
        <v>1020.0</v>
      </c>
      <c r="D19" s="4">
        <v>195.0</v>
      </c>
      <c r="P19" s="7"/>
      <c r="Q19" s="7"/>
      <c r="R19" s="7"/>
      <c r="S19" s="7"/>
    </row>
    <row r="20">
      <c r="A20" s="23">
        <v>44227.0</v>
      </c>
      <c r="B20" s="24">
        <v>1.0</v>
      </c>
      <c r="P20" s="7"/>
      <c r="Q20" s="7"/>
      <c r="R20" s="7"/>
      <c r="S20" s="7"/>
    </row>
    <row r="23">
      <c r="A23" s="16" t="s">
        <v>14</v>
      </c>
    </row>
    <row r="24" ht="8.25" customHeight="1"/>
    <row r="25" ht="26.25" customHeight="1">
      <c r="A25" s="25" t="s">
        <v>2</v>
      </c>
      <c r="B25" s="26" t="s">
        <v>10</v>
      </c>
      <c r="C25" s="26" t="s">
        <v>21</v>
      </c>
      <c r="D25" s="26" t="s">
        <v>22</v>
      </c>
      <c r="E25" s="26" t="s">
        <v>23</v>
      </c>
      <c r="F25" s="26" t="s">
        <v>24</v>
      </c>
      <c r="G25" s="26" t="s">
        <v>37</v>
      </c>
      <c r="H25" s="26" t="s">
        <v>38</v>
      </c>
    </row>
    <row r="26">
      <c r="A26" s="27">
        <v>44192.0</v>
      </c>
      <c r="B26" s="6">
        <v>1.0</v>
      </c>
      <c r="C26" s="28">
        <f t="shared" ref="C26:H26" si="1">C15/$B$4</f>
        <v>0.03124450437</v>
      </c>
      <c r="D26" s="28">
        <f t="shared" si="1"/>
        <v>0.02286183246</v>
      </c>
      <c r="E26" s="28">
        <f t="shared" si="1"/>
        <v>0.009906794068</v>
      </c>
      <c r="F26" s="28">
        <f t="shared" si="1"/>
        <v>0.005744768158</v>
      </c>
      <c r="G26" s="28">
        <f t="shared" si="1"/>
        <v>0.005568907908</v>
      </c>
      <c r="H26" s="28">
        <f t="shared" si="1"/>
        <v>0.000234480333</v>
      </c>
    </row>
    <row r="27">
      <c r="A27" s="27">
        <v>44199.0</v>
      </c>
      <c r="B27" s="24">
        <v>1.0</v>
      </c>
      <c r="C27" s="7">
        <f t="shared" ref="C27:H27" si="2">C16/$B$5</f>
        <v>0.0373980249</v>
      </c>
      <c r="D27" s="7">
        <f t="shared" si="2"/>
        <v>0.02881064835</v>
      </c>
      <c r="E27" s="7">
        <f t="shared" si="2"/>
        <v>0.01124946329</v>
      </c>
      <c r="F27" s="7">
        <f t="shared" si="2"/>
        <v>0.007299270073</v>
      </c>
      <c r="G27" s="7">
        <f t="shared" si="2"/>
        <v>0.0005581794762</v>
      </c>
      <c r="H27" s="7">
        <f t="shared" si="2"/>
        <v>0</v>
      </c>
    </row>
    <row r="28">
      <c r="A28" s="27">
        <v>44206.0</v>
      </c>
      <c r="B28" s="24">
        <v>1.0</v>
      </c>
      <c r="C28" s="28">
        <f t="shared" ref="C28:H28" si="3">C17/$B$4</f>
        <v>0.05058913184</v>
      </c>
      <c r="D28" s="28">
        <f t="shared" si="3"/>
        <v>0.03992027669</v>
      </c>
      <c r="E28" s="28">
        <f t="shared" si="3"/>
        <v>0.01512398148</v>
      </c>
      <c r="F28" s="28">
        <f t="shared" si="3"/>
        <v>0.0009379213318</v>
      </c>
      <c r="G28" s="28">
        <f t="shared" si="3"/>
        <v>0</v>
      </c>
      <c r="H28" s="28">
        <f t="shared" si="3"/>
        <v>0</v>
      </c>
    </row>
    <row r="29">
      <c r="A29" s="27">
        <v>44213.0</v>
      </c>
      <c r="B29" s="24">
        <v>1.0</v>
      </c>
      <c r="C29" s="7">
        <f t="shared" ref="C29:H29" si="4">C18/$B$5</f>
        <v>0.03984542722</v>
      </c>
      <c r="D29" s="7">
        <f t="shared" si="4"/>
        <v>0.03525118076</v>
      </c>
      <c r="E29" s="7">
        <f t="shared" si="4"/>
        <v>0.001416917132</v>
      </c>
      <c r="F29" s="7">
        <f t="shared" si="4"/>
        <v>0</v>
      </c>
      <c r="G29" s="7">
        <f t="shared" si="4"/>
        <v>0</v>
      </c>
      <c r="H29" s="7">
        <f t="shared" si="4"/>
        <v>0</v>
      </c>
    </row>
    <row r="30">
      <c r="A30" s="27">
        <v>44220.0</v>
      </c>
      <c r="B30" s="24">
        <v>1.0</v>
      </c>
      <c r="C30" s="28">
        <f t="shared" ref="C30:H30" si="5">C19/$B$4</f>
        <v>0.05979248491</v>
      </c>
      <c r="D30" s="28">
        <f t="shared" si="5"/>
        <v>0.01143091623</v>
      </c>
      <c r="E30" s="28">
        <f t="shared" si="5"/>
        <v>0</v>
      </c>
      <c r="F30" s="28">
        <f t="shared" si="5"/>
        <v>0</v>
      </c>
      <c r="G30" s="28">
        <f t="shared" si="5"/>
        <v>0</v>
      </c>
      <c r="H30" s="28">
        <f t="shared" si="5"/>
        <v>0</v>
      </c>
    </row>
    <row r="31">
      <c r="A31" s="27">
        <v>44227.0</v>
      </c>
      <c r="B31" s="24">
        <v>1.0</v>
      </c>
      <c r="C31" s="7">
        <f t="shared" ref="C31:H31" si="6">C20/$B$5</f>
        <v>0</v>
      </c>
      <c r="D31" s="7">
        <f t="shared" si="6"/>
        <v>0</v>
      </c>
      <c r="E31" s="7">
        <f t="shared" si="6"/>
        <v>0</v>
      </c>
      <c r="F31" s="7">
        <f t="shared" si="6"/>
        <v>0</v>
      </c>
      <c r="G31" s="7">
        <f t="shared" si="6"/>
        <v>0</v>
      </c>
      <c r="H31" s="7">
        <f t="shared" si="6"/>
        <v>0</v>
      </c>
    </row>
    <row r="34">
      <c r="A34" s="16" t="s">
        <v>1</v>
      </c>
    </row>
    <row r="36" ht="24.75" customHeight="1">
      <c r="A36" s="25" t="s">
        <v>2</v>
      </c>
      <c r="B36" s="26" t="s">
        <v>10</v>
      </c>
      <c r="C36" s="26" t="s">
        <v>21</v>
      </c>
      <c r="D36" s="26" t="s">
        <v>22</v>
      </c>
      <c r="E36" s="26" t="s">
        <v>23</v>
      </c>
      <c r="F36" s="26" t="s">
        <v>24</v>
      </c>
      <c r="G36" s="26" t="s">
        <v>37</v>
      </c>
      <c r="H36" s="26" t="s">
        <v>38</v>
      </c>
    </row>
    <row r="37">
      <c r="A37" s="27">
        <v>44192.0</v>
      </c>
      <c r="B37" s="6">
        <v>1.0</v>
      </c>
      <c r="C37" s="29"/>
      <c r="D37" s="29">
        <f t="shared" ref="D37:D42" si="8">$B$37-D26</f>
        <v>0.9771381675</v>
      </c>
      <c r="E37" s="29">
        <f t="shared" ref="E37:H37" si="7">D37-E26</f>
        <v>0.9672313735</v>
      </c>
      <c r="F37" s="29">
        <f t="shared" si="7"/>
        <v>0.9614866053</v>
      </c>
      <c r="G37" s="29">
        <f t="shared" si="7"/>
        <v>0.9559176974</v>
      </c>
      <c r="H37" s="29">
        <f t="shared" si="7"/>
        <v>0.9556832171</v>
      </c>
    </row>
    <row r="38">
      <c r="A38" s="27">
        <v>44199.0</v>
      </c>
      <c r="B38" s="6">
        <v>1.0</v>
      </c>
      <c r="C38" s="29">
        <f t="shared" ref="C38:C42" si="10">B38-C27</f>
        <v>0.9626019751</v>
      </c>
      <c r="D38" s="29">
        <f t="shared" si="8"/>
        <v>0.9711893517</v>
      </c>
      <c r="E38" s="29">
        <f t="shared" ref="E38:H38" si="9">D38-E27</f>
        <v>0.9599398884</v>
      </c>
      <c r="F38" s="29">
        <f t="shared" si="9"/>
        <v>0.9526406183</v>
      </c>
      <c r="G38" s="29">
        <f t="shared" si="9"/>
        <v>0.9520824388</v>
      </c>
      <c r="H38" s="29">
        <f t="shared" si="9"/>
        <v>0.9520824388</v>
      </c>
    </row>
    <row r="39">
      <c r="A39" s="27">
        <v>44206.0</v>
      </c>
      <c r="B39" s="6">
        <v>1.0</v>
      </c>
      <c r="C39" s="29">
        <f t="shared" si="10"/>
        <v>0.9494108682</v>
      </c>
      <c r="D39" s="29">
        <f t="shared" si="8"/>
        <v>0.9600797233</v>
      </c>
      <c r="E39" s="29">
        <f t="shared" ref="E39:H39" si="11">D39-E28</f>
        <v>0.9449557418</v>
      </c>
      <c r="F39" s="29">
        <f t="shared" si="11"/>
        <v>0.9440178205</v>
      </c>
      <c r="G39" s="29">
        <f t="shared" si="11"/>
        <v>0.9440178205</v>
      </c>
      <c r="H39" s="29">
        <f t="shared" si="11"/>
        <v>0.9440178205</v>
      </c>
    </row>
    <row r="40">
      <c r="A40" s="27">
        <v>44213.0</v>
      </c>
      <c r="B40" s="6">
        <v>1.0</v>
      </c>
      <c r="C40" s="29">
        <f t="shared" si="10"/>
        <v>0.9601545728</v>
      </c>
      <c r="D40" s="29">
        <f t="shared" si="8"/>
        <v>0.9647488192</v>
      </c>
      <c r="E40" s="29">
        <f t="shared" ref="E40:H40" si="12">D40-E29</f>
        <v>0.9633319021</v>
      </c>
      <c r="F40" s="29">
        <f t="shared" si="12"/>
        <v>0.9633319021</v>
      </c>
      <c r="G40" s="29">
        <f t="shared" si="12"/>
        <v>0.9633319021</v>
      </c>
      <c r="H40" s="29">
        <f t="shared" si="12"/>
        <v>0.9633319021</v>
      </c>
    </row>
    <row r="41">
      <c r="A41" s="27">
        <v>44220.0</v>
      </c>
      <c r="B41" s="6">
        <v>1.0</v>
      </c>
      <c r="C41" s="29">
        <f t="shared" si="10"/>
        <v>0.9402075151</v>
      </c>
      <c r="D41" s="29">
        <f t="shared" si="8"/>
        <v>0.9885690838</v>
      </c>
      <c r="E41" s="29">
        <f t="shared" ref="E41:H41" si="13">D41-E30</f>
        <v>0.9885690838</v>
      </c>
      <c r="F41" s="29">
        <f t="shared" si="13"/>
        <v>0.9885690838</v>
      </c>
      <c r="G41" s="29">
        <f t="shared" si="13"/>
        <v>0.9885690838</v>
      </c>
      <c r="H41" s="29">
        <f t="shared" si="13"/>
        <v>0.9885690838</v>
      </c>
    </row>
    <row r="42">
      <c r="A42" s="27">
        <v>44227.0</v>
      </c>
      <c r="B42" s="6">
        <v>1.0</v>
      </c>
      <c r="C42" s="29">
        <f t="shared" si="10"/>
        <v>1</v>
      </c>
      <c r="D42" s="29">
        <f t="shared" si="8"/>
        <v>1</v>
      </c>
      <c r="E42" s="29">
        <f t="shared" ref="E42:H42" si="14">D42-E31</f>
        <v>1</v>
      </c>
      <c r="F42" s="29">
        <f t="shared" si="14"/>
        <v>1</v>
      </c>
      <c r="G42" s="29">
        <f t="shared" si="14"/>
        <v>1</v>
      </c>
      <c r="H42" s="29">
        <f t="shared" si="14"/>
        <v>1</v>
      </c>
    </row>
  </sheetData>
  <mergeCells count="8">
    <mergeCell ref="A1:H2"/>
    <mergeCell ref="I1:O42"/>
    <mergeCell ref="A10:H11"/>
    <mergeCell ref="A12:H13"/>
    <mergeCell ref="A21:H22"/>
    <mergeCell ref="A23:H24"/>
    <mergeCell ref="A32:H33"/>
    <mergeCell ref="A34:H35"/>
  </mergeCells>
  <conditionalFormatting sqref="B3:H9">
    <cfRule type="colorScale" priority="1">
      <colorScale>
        <cfvo type="min"/>
        <cfvo type="percentile" val="50"/>
        <cfvo type="max"/>
        <color rgb="FFFFFFFF"/>
        <color rgb="FFFFF2CC"/>
        <color rgb="FF57BB8A"/>
      </colorScale>
    </cfRule>
  </conditionalFormatting>
  <conditionalFormatting sqref="B15:H20">
    <cfRule type="colorScale" priority="2">
      <colorScale>
        <cfvo type="min"/>
        <cfvo type="max"/>
        <color rgb="FFFFFFFF"/>
        <color rgb="FFE67C73"/>
      </colorScale>
    </cfRule>
  </conditionalFormatting>
  <conditionalFormatting sqref="B15:H20">
    <cfRule type="colorScale" priority="3">
      <colorScale>
        <cfvo type="min"/>
        <cfvo type="max"/>
        <color rgb="FFFFFFFF"/>
        <color rgb="FFFFD666"/>
      </colorScale>
    </cfRule>
  </conditionalFormatting>
  <conditionalFormatting sqref="C26:H31">
    <cfRule type="colorScale" priority="4">
      <colorScale>
        <cfvo type="min"/>
        <cfvo type="max"/>
        <color rgb="FFFFFFFF"/>
        <color rgb="FFC27BA0"/>
      </colorScale>
    </cfRule>
  </conditionalFormatting>
  <conditionalFormatting sqref="B37:H42">
    <cfRule type="colorScale" priority="5">
      <colorScale>
        <cfvo type="min"/>
        <cfvo type="max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8.5"/>
    <col customWidth="1" min="3" max="4" width="16.5"/>
  </cols>
  <sheetData>
    <row r="1">
      <c r="A1" s="4" t="s">
        <v>39</v>
      </c>
    </row>
    <row r="2">
      <c r="A2" s="30"/>
    </row>
    <row r="3">
      <c r="A3" s="30"/>
    </row>
    <row r="4">
      <c r="A4" s="30"/>
    </row>
    <row r="5">
      <c r="A5" s="30"/>
    </row>
    <row r="6">
      <c r="A6" s="30"/>
    </row>
    <row r="7">
      <c r="A7" s="30"/>
    </row>
    <row r="11">
      <c r="A11" s="30"/>
      <c r="B11" s="31"/>
    </row>
    <row r="12">
      <c r="A12" s="30"/>
      <c r="B12" s="31"/>
    </row>
    <row r="13">
      <c r="A13" s="30"/>
      <c r="B13" s="31"/>
    </row>
    <row r="14">
      <c r="A14" s="30"/>
      <c r="B14" s="31"/>
    </row>
    <row r="15">
      <c r="A15" s="30"/>
      <c r="B15" s="31"/>
    </row>
    <row r="16">
      <c r="A16" s="30"/>
      <c r="B16" s="31"/>
    </row>
  </sheetData>
  <conditionalFormatting sqref="B17:B18">
    <cfRule type="notContainsBlanks" dxfId="0" priority="1">
      <formula>LEN(TRIM(B17))&gt;0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10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>
      <c r="A2" s="30">
        <v>44136.0</v>
      </c>
      <c r="B2" s="4">
        <v>20078.0</v>
      </c>
      <c r="C2" s="4">
        <v>18088.0</v>
      </c>
      <c r="D2" s="4">
        <v>17666.0</v>
      </c>
      <c r="E2" s="4">
        <v>17447.0</v>
      </c>
      <c r="F2" s="4">
        <v>17207.0</v>
      </c>
      <c r="G2" s="4">
        <v>17013.0</v>
      </c>
      <c r="H2" s="4">
        <v>16907.0</v>
      </c>
      <c r="I2" s="4">
        <v>1990.0</v>
      </c>
      <c r="J2" s="4">
        <v>422.0</v>
      </c>
      <c r="K2" s="4">
        <v>219.0</v>
      </c>
      <c r="L2" s="4">
        <v>240.0</v>
      </c>
      <c r="M2" s="4">
        <v>194.0</v>
      </c>
      <c r="N2" s="4">
        <v>106.0</v>
      </c>
    </row>
    <row r="3">
      <c r="A3" s="30">
        <v>44143.0</v>
      </c>
      <c r="B3" s="4">
        <v>16244.0</v>
      </c>
      <c r="C3" s="4">
        <v>14533.0</v>
      </c>
      <c r="D3" s="4">
        <v>14253.0</v>
      </c>
      <c r="E3" s="4">
        <v>14045.0</v>
      </c>
      <c r="F3" s="4">
        <v>13843.0</v>
      </c>
      <c r="G3" s="4">
        <v>13746.0</v>
      </c>
      <c r="H3" s="4">
        <v>13698.0</v>
      </c>
      <c r="I3" s="4">
        <v>1711.0</v>
      </c>
      <c r="J3" s="4">
        <v>280.0</v>
      </c>
      <c r="K3" s="4">
        <v>208.0</v>
      </c>
      <c r="L3" s="4">
        <v>202.0</v>
      </c>
      <c r="M3" s="4">
        <v>97.0</v>
      </c>
      <c r="N3" s="4">
        <v>48.0</v>
      </c>
    </row>
    <row r="4">
      <c r="A4" s="30">
        <v>44150.0</v>
      </c>
      <c r="B4" s="4">
        <v>17924.0</v>
      </c>
      <c r="C4" s="4">
        <v>16180.0</v>
      </c>
      <c r="D4" s="4">
        <v>15836.0</v>
      </c>
      <c r="E4" s="4">
        <v>15594.0</v>
      </c>
      <c r="F4" s="4">
        <v>15438.0</v>
      </c>
      <c r="G4" s="4">
        <v>15365.0</v>
      </c>
      <c r="H4" s="4">
        <v>15342.0</v>
      </c>
      <c r="I4" s="4">
        <v>1744.0</v>
      </c>
      <c r="J4" s="4">
        <v>344.0</v>
      </c>
      <c r="K4" s="4">
        <v>242.0</v>
      </c>
      <c r="L4" s="4">
        <v>156.0</v>
      </c>
      <c r="M4" s="4">
        <v>73.0</v>
      </c>
      <c r="N4" s="4">
        <v>23.0</v>
      </c>
    </row>
    <row r="5">
      <c r="A5" s="30">
        <v>44157.0</v>
      </c>
      <c r="B5" s="4">
        <v>19911.0</v>
      </c>
      <c r="C5" s="4">
        <v>18031.0</v>
      </c>
      <c r="D5" s="4">
        <v>17664.0</v>
      </c>
      <c r="E5" s="4">
        <v>17428.0</v>
      </c>
      <c r="F5" s="4">
        <v>17335.0</v>
      </c>
      <c r="G5" s="4">
        <v>17311.0</v>
      </c>
      <c r="H5" s="4">
        <v>17268.0</v>
      </c>
      <c r="I5" s="4">
        <v>1880.0</v>
      </c>
      <c r="J5" s="4">
        <v>367.0</v>
      </c>
      <c r="K5" s="4">
        <v>236.0</v>
      </c>
      <c r="L5" s="4">
        <v>93.0</v>
      </c>
      <c r="M5" s="4">
        <v>24.0</v>
      </c>
      <c r="N5" s="4">
        <v>43.0</v>
      </c>
    </row>
    <row r="6">
      <c r="A6" s="30">
        <v>44164.0</v>
      </c>
      <c r="B6" s="4">
        <v>22278.0</v>
      </c>
      <c r="C6" s="4">
        <v>20176.0</v>
      </c>
      <c r="D6" s="4">
        <v>19799.0</v>
      </c>
      <c r="E6" s="4">
        <v>19676.0</v>
      </c>
      <c r="F6" s="4">
        <v>19629.0</v>
      </c>
      <c r="G6" s="4">
        <v>19572.0</v>
      </c>
      <c r="H6" s="4">
        <v>19510.0</v>
      </c>
      <c r="I6" s="4">
        <v>2102.0</v>
      </c>
      <c r="J6" s="4">
        <v>377.0</v>
      </c>
      <c r="K6" s="4">
        <v>123.0</v>
      </c>
      <c r="L6" s="4">
        <v>47.0</v>
      </c>
      <c r="M6" s="4">
        <v>57.0</v>
      </c>
      <c r="N6" s="4">
        <v>62.0</v>
      </c>
    </row>
    <row r="7">
      <c r="A7" s="30">
        <v>44171.0</v>
      </c>
      <c r="B7" s="4">
        <v>28490.0</v>
      </c>
      <c r="C7" s="4">
        <v>26292.0</v>
      </c>
      <c r="D7" s="4">
        <v>26057.0</v>
      </c>
      <c r="E7" s="4">
        <v>25982.0</v>
      </c>
      <c r="F7" s="4">
        <v>25853.0</v>
      </c>
      <c r="G7" s="4">
        <v>25783.0</v>
      </c>
      <c r="H7" s="4">
        <v>25724.0</v>
      </c>
      <c r="I7" s="4">
        <v>2198.0</v>
      </c>
      <c r="J7" s="4">
        <v>235.0</v>
      </c>
      <c r="K7" s="4">
        <v>75.0</v>
      </c>
      <c r="L7" s="4">
        <v>129.0</v>
      </c>
      <c r="M7" s="4">
        <v>70.0</v>
      </c>
      <c r="N7" s="4">
        <v>59.0</v>
      </c>
    </row>
    <row r="8">
      <c r="A8" s="30">
        <v>44178.0</v>
      </c>
      <c r="B8" s="4">
        <v>25533.0</v>
      </c>
      <c r="C8" s="4">
        <v>23810.0</v>
      </c>
      <c r="D8" s="4">
        <v>23736.0</v>
      </c>
      <c r="E8" s="4">
        <v>23617.0</v>
      </c>
      <c r="F8" s="4">
        <v>23527.0</v>
      </c>
      <c r="G8" s="4">
        <v>23465.0</v>
      </c>
      <c r="H8" s="4">
        <v>23388.0</v>
      </c>
      <c r="I8" s="4">
        <v>1723.0</v>
      </c>
      <c r="J8" s="4">
        <v>74.0</v>
      </c>
      <c r="K8" s="4">
        <v>119.0</v>
      </c>
      <c r="L8" s="4">
        <v>90.0</v>
      </c>
      <c r="M8" s="4">
        <v>62.0</v>
      </c>
      <c r="N8" s="4">
        <v>77.0</v>
      </c>
    </row>
    <row r="9">
      <c r="A9" s="30">
        <v>44185.0</v>
      </c>
      <c r="B9" s="4">
        <v>18101.0</v>
      </c>
      <c r="C9" s="4">
        <v>17240.0</v>
      </c>
      <c r="D9" s="4">
        <v>17131.0</v>
      </c>
      <c r="E9" s="4">
        <v>17048.0</v>
      </c>
      <c r="F9" s="4">
        <v>16982.0</v>
      </c>
      <c r="G9" s="4">
        <v>16934.0</v>
      </c>
      <c r="H9" s="4">
        <v>16931.0</v>
      </c>
      <c r="I9" s="4">
        <v>861.0</v>
      </c>
      <c r="J9" s="4">
        <v>109.0</v>
      </c>
      <c r="K9" s="4">
        <v>83.0</v>
      </c>
      <c r="L9" s="4">
        <v>66.0</v>
      </c>
      <c r="M9" s="4">
        <v>48.0</v>
      </c>
      <c r="N9" s="4">
        <v>3.0</v>
      </c>
    </row>
    <row r="10">
      <c r="A10" s="30">
        <v>44192.0</v>
      </c>
      <c r="B10" s="4">
        <v>17059.0</v>
      </c>
      <c r="C10" s="4">
        <v>16136.0</v>
      </c>
      <c r="D10" s="4">
        <v>15967.0</v>
      </c>
      <c r="E10" s="4">
        <v>15869.0</v>
      </c>
      <c r="F10" s="4">
        <v>15774.0</v>
      </c>
      <c r="G10" s="4">
        <v>15770.0</v>
      </c>
      <c r="H10" s="4">
        <v>15770.0</v>
      </c>
      <c r="I10" s="4">
        <v>923.0</v>
      </c>
      <c r="J10" s="4">
        <v>169.0</v>
      </c>
      <c r="K10" s="4">
        <v>98.0</v>
      </c>
      <c r="L10" s="4">
        <v>95.0</v>
      </c>
      <c r="M10" s="4">
        <v>4.0</v>
      </c>
      <c r="N10" s="4">
        <v>0.0</v>
      </c>
    </row>
    <row r="11">
      <c r="A11" s="30">
        <v>44199.0</v>
      </c>
      <c r="B11" s="4">
        <v>23290.0</v>
      </c>
      <c r="C11" s="4">
        <v>21748.0</v>
      </c>
      <c r="D11" s="4">
        <v>21486.0</v>
      </c>
      <c r="E11" s="4">
        <v>21316.0</v>
      </c>
      <c r="F11" s="4">
        <v>21303.0</v>
      </c>
      <c r="G11" s="4">
        <v>21303.0</v>
      </c>
      <c r="H11" s="4">
        <v>21303.0</v>
      </c>
      <c r="I11" s="4">
        <v>1542.0</v>
      </c>
      <c r="J11" s="4">
        <v>262.0</v>
      </c>
      <c r="K11" s="4">
        <v>170.0</v>
      </c>
      <c r="L11" s="4">
        <v>13.0</v>
      </c>
      <c r="M11" s="4">
        <v>0.0</v>
      </c>
      <c r="N11" s="4">
        <v>0.0</v>
      </c>
    </row>
    <row r="12">
      <c r="A12" s="30">
        <v>44206.0</v>
      </c>
      <c r="B12" s="4">
        <v>21793.0</v>
      </c>
      <c r="C12" s="4">
        <v>20249.0</v>
      </c>
      <c r="D12" s="4">
        <v>19991.0</v>
      </c>
      <c r="E12" s="4">
        <v>19975.0</v>
      </c>
      <c r="F12" s="4">
        <v>19975.0</v>
      </c>
      <c r="G12" s="4">
        <v>19975.0</v>
      </c>
      <c r="H12" s="4">
        <v>19975.0</v>
      </c>
      <c r="I12" s="4">
        <v>1544.0</v>
      </c>
      <c r="J12" s="4">
        <v>258.0</v>
      </c>
      <c r="K12" s="4">
        <v>16.0</v>
      </c>
      <c r="L12" s="4">
        <v>0.0</v>
      </c>
      <c r="M12" s="4">
        <v>0.0</v>
      </c>
      <c r="N12" s="4">
        <v>0.0</v>
      </c>
    </row>
    <row r="13">
      <c r="A13" s="30">
        <v>44213.0</v>
      </c>
      <c r="B13" s="4">
        <v>21052.0</v>
      </c>
      <c r="C13" s="4">
        <v>19303.0</v>
      </c>
      <c r="D13" s="4">
        <v>19270.0</v>
      </c>
      <c r="E13" s="4">
        <v>19270.0</v>
      </c>
      <c r="F13" s="4">
        <v>19270.0</v>
      </c>
      <c r="G13" s="4">
        <v>19270.0</v>
      </c>
      <c r="H13" s="4">
        <v>19270.0</v>
      </c>
      <c r="I13" s="4">
        <v>1749.0</v>
      </c>
      <c r="J13" s="4">
        <v>33.0</v>
      </c>
      <c r="K13" s="4">
        <v>0.0</v>
      </c>
      <c r="L13" s="4">
        <v>0.0</v>
      </c>
      <c r="M13" s="4">
        <v>0.0</v>
      </c>
      <c r="N13" s="4">
        <v>0.0</v>
      </c>
    </row>
    <row r="14">
      <c r="A14" s="30">
        <v>44220.0</v>
      </c>
      <c r="B14" s="4">
        <v>19977.0</v>
      </c>
      <c r="C14" s="4">
        <v>18762.0</v>
      </c>
      <c r="D14" s="4">
        <v>18762.0</v>
      </c>
      <c r="E14" s="4">
        <v>18762.0</v>
      </c>
      <c r="F14" s="4">
        <v>18762.0</v>
      </c>
      <c r="G14" s="4">
        <v>18762.0</v>
      </c>
      <c r="H14" s="4">
        <v>18762.0</v>
      </c>
      <c r="I14" s="4">
        <v>1215.0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</row>
    <row r="15">
      <c r="A15" s="30">
        <v>44227.0</v>
      </c>
      <c r="B15" s="4">
        <v>2255.0</v>
      </c>
      <c r="C15" s="4">
        <v>2255.0</v>
      </c>
      <c r="D15" s="4">
        <v>2255.0</v>
      </c>
      <c r="E15" s="4">
        <v>2255.0</v>
      </c>
      <c r="F15" s="4">
        <v>2255.0</v>
      </c>
      <c r="G15" s="4">
        <v>2255.0</v>
      </c>
      <c r="H15" s="4">
        <v>2255.0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</row>
  </sheetData>
  <drawing r:id="rId1"/>
</worksheet>
</file>