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5"/>
  </bookViews>
  <sheets>
    <sheet name="商家管理" sheetId="4" r:id="rId1"/>
    <sheet name="套餐管理" sheetId="5" state="hidden" r:id="rId2"/>
    <sheet name="会员管理" sheetId="7" r:id="rId3"/>
    <sheet name="微信" sheetId="6" r:id="rId4"/>
    <sheet name="商品分类管理" sheetId="8" r:id="rId5"/>
    <sheet name="现用的管理员权限" sheetId="9" r:id="rId6"/>
  </sheets>
  <calcPr calcId="124519"/>
</workbook>
</file>

<file path=xl/calcChain.xml><?xml version="1.0" encoding="utf-8"?>
<calcChain xmlns="http://schemas.openxmlformats.org/spreadsheetml/2006/main">
  <c r="L76" i="9"/>
  <c r="L75"/>
  <c r="L74"/>
  <c r="L73"/>
  <c r="L72"/>
  <c r="L70"/>
  <c r="L68"/>
  <c r="L67"/>
  <c r="L65"/>
  <c r="L64"/>
  <c r="L63"/>
  <c r="L62"/>
  <c r="L61"/>
  <c r="L59"/>
  <c r="L57"/>
  <c r="L56"/>
  <c r="L54"/>
  <c r="L53"/>
  <c r="L52"/>
  <c r="L51"/>
  <c r="L50"/>
  <c r="L48"/>
  <c r="L46"/>
  <c r="L45"/>
  <c r="L44"/>
  <c r="L43"/>
  <c r="L42"/>
  <c r="L41"/>
  <c r="L40"/>
  <c r="L39"/>
  <c r="L38"/>
  <c r="L36"/>
  <c r="L34"/>
  <c r="L33"/>
  <c r="L32"/>
  <c r="L31"/>
  <c r="L30"/>
  <c r="L29"/>
  <c r="L28"/>
  <c r="L27"/>
  <c r="L26"/>
  <c r="L25"/>
  <c r="L24"/>
  <c r="L23"/>
  <c r="L22"/>
  <c r="L20"/>
  <c r="L18"/>
  <c r="L17"/>
  <c r="L16"/>
  <c r="L15"/>
  <c r="L14"/>
  <c r="L13"/>
  <c r="L12"/>
  <c r="L11"/>
  <c r="L10"/>
  <c r="L9"/>
  <c r="L8"/>
  <c r="L7"/>
  <c r="L6"/>
  <c r="L4"/>
  <c r="L2"/>
  <c r="L1"/>
  <c r="L19" i="4"/>
  <c r="L41"/>
  <c r="L53"/>
  <c r="L63"/>
  <c r="L73"/>
  <c r="L89"/>
  <c r="L99"/>
  <c r="L163" i="6"/>
  <c r="L164"/>
  <c r="L165"/>
  <c r="L16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190"/>
  <c r="L189"/>
  <c r="L188"/>
  <c r="L187"/>
  <c r="L186"/>
  <c r="L185"/>
  <c r="L184"/>
  <c r="L183"/>
  <c r="L182"/>
  <c r="L181"/>
  <c r="L180"/>
  <c r="L178"/>
  <c r="L176"/>
  <c r="L175"/>
  <c r="L173"/>
  <c r="L172"/>
  <c r="L171"/>
  <c r="L170"/>
  <c r="L169"/>
  <c r="L168"/>
  <c r="L167"/>
  <c r="L162"/>
  <c r="L161"/>
  <c r="L159"/>
  <c r="L157"/>
  <c r="L156"/>
  <c r="L154"/>
  <c r="L153"/>
  <c r="L152"/>
  <c r="L151"/>
  <c r="L150"/>
  <c r="L149"/>
  <c r="L148"/>
  <c r="L147"/>
  <c r="L146"/>
  <c r="L144"/>
  <c r="L142"/>
  <c r="L141"/>
  <c r="L139"/>
  <c r="L138"/>
  <c r="L137"/>
  <c r="L136"/>
  <c r="L135"/>
  <c r="L134"/>
  <c r="L133"/>
  <c r="L132"/>
  <c r="L131"/>
  <c r="L130"/>
  <c r="L129"/>
  <c r="L128"/>
  <c r="L127"/>
  <c r="L126"/>
  <c r="L124"/>
  <c r="L122"/>
  <c r="L121"/>
  <c r="L119"/>
  <c r="L118"/>
  <c r="L117"/>
  <c r="L116"/>
  <c r="L115"/>
  <c r="L114"/>
  <c r="L112"/>
  <c r="L110"/>
  <c r="L109"/>
  <c r="L107"/>
  <c r="L106"/>
  <c r="L105"/>
  <c r="L104"/>
  <c r="L103"/>
  <c r="L102"/>
  <c r="L101"/>
  <c r="L100"/>
  <c r="L99"/>
  <c r="L98"/>
  <c r="L97"/>
  <c r="L95"/>
  <c r="L93"/>
  <c r="L92"/>
  <c r="L90"/>
  <c r="L89"/>
  <c r="L88"/>
  <c r="L87"/>
  <c r="L86"/>
  <c r="L85"/>
  <c r="L84"/>
  <c r="L83"/>
  <c r="L82"/>
  <c r="L80"/>
  <c r="L78"/>
  <c r="L77"/>
  <c r="L75"/>
  <c r="L74"/>
  <c r="L73"/>
  <c r="L72"/>
  <c r="L71"/>
  <c r="L70"/>
  <c r="L68"/>
  <c r="L66"/>
  <c r="L65"/>
  <c r="L63"/>
  <c r="L62"/>
  <c r="L61"/>
  <c r="L60"/>
  <c r="L59"/>
  <c r="L58"/>
  <c r="L57"/>
  <c r="L56"/>
  <c r="L55"/>
  <c r="L53"/>
  <c r="L51"/>
  <c r="L50"/>
  <c r="L48"/>
  <c r="L47"/>
  <c r="L46"/>
  <c r="L45"/>
  <c r="L44"/>
  <c r="L43"/>
  <c r="L42"/>
  <c r="L41"/>
  <c r="L40"/>
  <c r="L39"/>
  <c r="L38"/>
  <c r="L37"/>
  <c r="L36"/>
  <c r="L35"/>
  <c r="L34"/>
  <c r="L33"/>
  <c r="L32"/>
  <c r="L30"/>
  <c r="L28"/>
  <c r="L27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<sst xmlns="http://schemas.openxmlformats.org/spreadsheetml/2006/main" count="1996" uniqueCount="774">
  <si>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</si>
  <si>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</si>
  <si>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</si>
  <si>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</si>
  <si>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</si>
  <si>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</si>
  <si>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</si>
  <si>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</si>
  <si>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</si>
  <si>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</si>
  <si>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</si>
  <si>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</si>
  <si>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</si>
  <si>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</si>
  <si>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</si>
  <si>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</si>
  <si>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</si>
  <si>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</si>
  <si>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</si>
  <si>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</si>
  <si>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</si>
  <si>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</si>
  <si>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</si>
  <si>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</si>
  <si>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</si>
  <si>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</si>
  <si>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</si>
  <si>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</si>
  <si>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</si>
  <si>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</si>
  <si>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</si>
  <si>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</si>
  <si>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</si>
  <si>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</si>
  <si>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</si>
  <si>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</si>
  <si>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</si>
  <si>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</si>
  <si>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</si>
  <si>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</si>
  <si>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</si>
  <si>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</si>
  <si>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</si>
  <si>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</si>
  <si>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</si>
  <si>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</si>
  <si>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</si>
  <si>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</si>
  <si>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</si>
  <si>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</si>
  <si>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</si>
  <si>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</si>
  <si>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</si>
  <si>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</si>
  <si>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</si>
  <si>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</si>
  <si>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</si>
  <si>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</si>
  <si>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</si>
  <si>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</si>
  <si>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</si>
  <si>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</si>
  <si>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</si>
  <si>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</si>
  <si>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</si>
  <si>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</si>
  <si>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</si>
  <si>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</si>
  <si>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</si>
  <si>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</si>
  <si>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</si>
  <si>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</si>
  <si>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</si>
  <si>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</si>
  <si>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</si>
  <si>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</si>
  <si>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</si>
  <si>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</si>
  <si>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</si>
  <si>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</si>
  <si>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</si>
  <si>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</si>
  <si>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</si>
  <si>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</si>
  <si>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</si>
  <si>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</si>
  <si>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</si>
  <si>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</si>
  <si>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</si>
  <si>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</si>
  <si>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</si>
  <si>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</si>
  <si>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</si>
  <si>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</si>
  <si>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</si>
  <si>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</si>
  <si>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</si>
  <si>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</si>
  <si>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</si>
  <si>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</si>
  <si>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</si>
  <si>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</si>
  <si>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</si>
  <si>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</si>
  <si>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</si>
  <si>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</si>
  <si>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</si>
  <si>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</si>
  <si>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</si>
  <si>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</si>
  <si>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</si>
  <si>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</si>
  <si>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</si>
  <si>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</si>
  <si>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</si>
  <si>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</si>
  <si>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</si>
  <si>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</si>
  <si>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</si>
  <si>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</si>
  <si>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</si>
  <si>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</si>
  <si>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</si>
  <si>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</si>
  <si>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</si>
  <si>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</si>
  <si>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</si>
  <si>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</si>
  <si>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</si>
  <si>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</si>
  <si>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</si>
  <si>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</si>
  <si>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</si>
  <si>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</si>
  <si>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</si>
  <si>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</si>
  <si>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</si>
  <si>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</si>
  <si>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</si>
  <si>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</si>
  <si>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</si>
  <si>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</si>
  <si>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</si>
  <si>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</si>
  <si>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</si>
  <si>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</si>
  <si>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</si>
  <si>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</si>
  <si>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</si>
  <si>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</si>
  <si>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</si>
  <si>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</si>
  <si>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</si>
  <si>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</si>
  <si>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</si>
  <si>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</si>
  <si>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</si>
  <si>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</si>
  <si>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</si>
  <si>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</si>
  <si>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</si>
  <si>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</si>
  <si>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</si>
  <si>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</si>
  <si>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</si>
  <si>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</si>
  <si>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</si>
  <si>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</si>
  <si>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</si>
  <si>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</si>
  <si>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</si>
  <si>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</si>
  <si>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</si>
  <si>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</si>
  <si>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</si>
  <si>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</si>
  <si>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</si>
  <si>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</si>
  <si>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</si>
  <si>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</si>
  <si>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</si>
  <si>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</si>
  <si>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</si>
  <si>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</si>
  <si>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</si>
  <si>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</si>
  <si>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</si>
  <si>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</si>
  <si>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</si>
  <si>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</si>
  <si>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</si>
  <si>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</si>
  <si>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</si>
  <si>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</si>
  <si>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</si>
  <si>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</si>
  <si>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</si>
  <si>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</si>
  <si>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</si>
  <si>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</si>
  <si>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</si>
  <si>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</si>
  <si>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</si>
  <si>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</si>
  <si>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</si>
  <si>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</si>
  <si>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</si>
  <si>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</si>
  <si>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</si>
  <si>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</si>
  <si>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</si>
  <si>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</si>
  <si>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</si>
  <si>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</si>
  <si>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</si>
  <si>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</si>
  <si>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</si>
  <si>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</si>
  <si>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</si>
  <si>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</si>
  <si>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</si>
  <si>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</si>
  <si>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</si>
  <si>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</si>
  <si>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</si>
  <si>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</si>
  <si>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</si>
  <si>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</si>
  <si>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</si>
  <si>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</si>
  <si>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</si>
  <si>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</si>
  <si>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</si>
  <si>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</si>
  <si>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</si>
  <si>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</si>
  <si>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</si>
  <si>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</si>
  <si>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</si>
  <si>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</si>
  <si>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</si>
  <si>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</si>
  <si>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</si>
  <si>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</si>
  <si>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</si>
  <si>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</si>
  <si>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</si>
  <si>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</si>
  <si>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</si>
  <si>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</si>
  <si>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</si>
  <si>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</si>
  <si>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</si>
  <si>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</si>
  <si>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</si>
  <si>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</si>
  <si>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</si>
  <si>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</si>
  <si>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</si>
  <si>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</si>
  <si>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</si>
  <si>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</si>
  <si>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</si>
  <si>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</si>
  <si>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</si>
  <si>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</si>
  <si>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</si>
  <si>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</si>
  <si>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</si>
  <si>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</si>
  <si>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</si>
  <si>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</si>
  <si>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</si>
  <si>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</si>
  <si>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</si>
  <si>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</si>
  <si>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</si>
  <si>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</si>
  <si>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</si>
  <si>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</si>
  <si>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</si>
  <si>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</si>
  <si>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</si>
  <si>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</si>
  <si>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</si>
  <si>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</si>
  <si>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</si>
  <si>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</si>
  <si>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</si>
  <si>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</si>
  <si>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</si>
  <si>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</si>
  <si>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</si>
  <si>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</si>
  <si>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LZ_WEI_ACCESSTOKEN</t>
    <phoneticPr fontId="1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</si>
  <si>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</si>
  <si>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</si>
  <si>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</si>
  <si>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</si>
  <si>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</si>
  <si>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</si>
  <si>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</si>
  <si>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</si>
  <si>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</si>
  <si>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</si>
  <si>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</si>
  <si>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</si>
  <si>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</si>
  <si>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</si>
  <si>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</si>
  <si>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</si>
  <si>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</si>
  <si>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</si>
  <si>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</si>
  <si>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</si>
  <si>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</si>
  <si>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</si>
  <si>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</si>
  <si>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</si>
  <si>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</si>
  <si>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</si>
  <si>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</si>
  <si>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</si>
  <si>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</si>
  <si>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</si>
  <si>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</si>
  <si>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</si>
  <si>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</si>
  <si>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</si>
  <si>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</si>
  <si>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</si>
  <si>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</si>
  <si>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</si>
  <si>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</si>
  <si>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</si>
  <si>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</si>
  <si>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</si>
  <si>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</si>
  <si>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</si>
  <si>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</si>
  <si>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</si>
  <si>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</si>
  <si>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</si>
  <si>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</si>
  <si>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</si>
  <si>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</si>
  <si>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</si>
  <si>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</si>
  <si>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</si>
  <si>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</si>
  <si>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</si>
  <si>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</si>
  <si>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</si>
  <si>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</si>
  <si>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</si>
  <si>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</si>
  <si>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</si>
  <si>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</si>
  <si>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</si>
  <si>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</si>
  <si>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</si>
  <si>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</si>
  <si>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微信APPID</t>
    <phoneticPr fontId="1" type="noConversion"/>
  </si>
  <si>
    <t>JSON串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</si>
  <si>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</si>
  <si>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</si>
  <si>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</si>
  <si>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</si>
  <si>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</si>
  <si>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</si>
  <si>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</si>
  <si>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</si>
  <si>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</si>
  <si>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</si>
  <si>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</si>
  <si>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</si>
  <si>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</si>
  <si>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</si>
  <si>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</si>
  <si>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</si>
  <si>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</si>
  <si>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</si>
  <si>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</si>
  <si>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</si>
  <si>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</si>
  <si>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</si>
  <si>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</si>
  <si>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</si>
  <si>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</si>
  <si>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</si>
  <si>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</si>
  <si>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</si>
  <si>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</si>
  <si>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</si>
  <si>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</si>
  <si>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</si>
  <si>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0:明文模式 1:加密模式 2:兼容模式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</si>
  <si>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</si>
  <si>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</si>
  <si>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</si>
  <si>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</si>
  <si>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</si>
  <si>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</si>
  <si>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</si>
  <si>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</si>
  <si>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</si>
  <si>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</si>
  <si>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</si>
  <si>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</si>
  <si>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</si>
  <si>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</si>
  <si>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</si>
  <si>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</si>
  <si>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</si>
  <si>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</si>
  <si>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</si>
  <si>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</si>
  <si>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</si>
  <si>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</si>
  <si>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</si>
  <si>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</si>
  <si>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</si>
  <si>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</si>
  <si>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</si>
  <si>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</si>
  <si>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</si>
  <si>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</si>
  <si>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</si>
  <si>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</si>
  <si>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</si>
  <si>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</si>
  <si>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</si>
  <si>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</si>
  <si>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</si>
  <si>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</si>
  <si>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</si>
  <si>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</si>
  <si>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</si>
  <si>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1:关键字回复 2:默认回复 3：关注回复</t>
    <phoneticPr fontId="1" type="noConversion"/>
  </si>
  <si>
    <t>消息类型</t>
    <phoneticPr fontId="1" type="noConversion"/>
  </si>
  <si>
    <t>WMG_MSG_TYPE</t>
    <phoneticPr fontId="1" type="noConversion"/>
  </si>
  <si>
    <t>1:图文信息 2:文字信息 3:图片信息 4:语音信息 5:视频信息 6:音乐信息</t>
    <phoneticPr fontId="1" type="noConversion"/>
  </si>
  <si>
    <t>加密类型</t>
    <phoneticPr fontId="1" type="noConversion"/>
  </si>
  <si>
    <t>WMG_AES_TYPE</t>
    <phoneticPr fontId="1" type="noConversion"/>
  </si>
  <si>
    <t xml:space="preserve">1:加密 2:明文 3:兼容 </t>
    <phoneticPr fontId="1" type="noConversion"/>
  </si>
  <si>
    <t>WMG_STATUS</t>
    <phoneticPr fontId="1" type="noConversion"/>
  </si>
  <si>
    <t xml:space="preserve"> 1000:可用 2000:不可用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</si>
  <si>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</si>
  <si>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</si>
  <si>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</si>
  <si>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</si>
  <si>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</si>
  <si>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</si>
  <si>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</si>
  <si>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</si>
  <si>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</si>
  <si>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</si>
  <si>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</si>
  <si>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</si>
  <si>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</si>
  <si>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</si>
  <si>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</si>
  <si>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</si>
  <si>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</si>
  <si>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</si>
  <si>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</si>
  <si>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</si>
  <si>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</si>
  <si>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</si>
  <si>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</si>
  <si>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</si>
  <si>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</si>
  <si>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</si>
  <si>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</si>
  <si>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</si>
  <si>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</si>
  <si>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</si>
  <si>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</si>
  <si>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</si>
  <si>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</si>
  <si>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</si>
  <si>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</si>
  <si>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</si>
  <si>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</si>
  <si>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</si>
  <si>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</si>
  <si>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</si>
  <si>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</si>
  <si>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</si>
  <si>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</si>
  <si>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</si>
  <si>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</si>
  <si>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</si>
  <si>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</si>
  <si>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</si>
  <si>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</si>
  <si>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</si>
  <si>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</si>
  <si>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</si>
  <si>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</si>
  <si>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</si>
  <si>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</si>
  <si>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</si>
  <si>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</si>
  <si>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</si>
  <si>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</si>
  <si>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</si>
  <si>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</si>
  <si>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</si>
  <si>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</si>
  <si>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</si>
  <si>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</si>
  <si>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</si>
  <si>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</si>
  <si>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</si>
  <si>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</si>
  <si>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</si>
  <si>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</si>
  <si>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</si>
  <si>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</si>
  <si>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</si>
  <si>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</si>
  <si>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</si>
  <si>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</si>
  <si>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</si>
  <si>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</si>
  <si>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</si>
  <si>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</si>
  <si>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</si>
  <si>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</si>
  <si>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</si>
  <si>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</si>
  <si>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</si>
  <si>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</si>
  <si>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</si>
  <si>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</si>
  <si>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</si>
  <si>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</si>
  <si>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</si>
  <si>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</si>
  <si>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</si>
  <si>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</si>
  <si>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</si>
  <si>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</si>
  <si>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</si>
  <si>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</si>
  <si>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</si>
  <si>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</si>
  <si>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</si>
  <si>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</si>
  <si>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</si>
  <si>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</si>
  <si>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</si>
  <si>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</si>
  <si>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</si>
  <si>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</si>
  <si>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</si>
  <si>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</si>
  <si>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</si>
  <si>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</si>
  <si>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</si>
  <si>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</si>
  <si>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</si>
  <si>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</si>
  <si>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</si>
  <si>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</si>
  <si>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</si>
  <si>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</si>
  <si>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</si>
  <si>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</si>
  <si>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</si>
  <si>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</si>
  <si>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</si>
  <si>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</si>
  <si>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</si>
  <si>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</si>
  <si>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</si>
  <si>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</si>
  <si>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LZ_WEI_WATCHER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</si>
  <si>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</si>
  <si>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</si>
  <si>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</si>
  <si>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</si>
  <si>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</si>
  <si>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</si>
  <si>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LZ_WEI_MENU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</si>
  <si>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</si>
  <si>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</si>
  <si>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</si>
  <si>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</si>
  <si>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</si>
  <si>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</si>
  <si>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</si>
  <si>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</si>
  <si>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</si>
  <si>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</si>
  <si>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</si>
  <si>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</si>
  <si>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</si>
  <si>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</si>
  <si>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</si>
  <si>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</si>
  <si>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</si>
  <si>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</si>
  <si>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</si>
  <si>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</si>
  <si>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</si>
  <si>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LZ_WEI_MESSAGE</t>
    <phoneticPr fontId="1" type="noConversion"/>
  </si>
  <si>
    <t>LZ_WEI_KEYWORD_MESSAGE</t>
    <phoneticPr fontId="1" type="noConversion"/>
  </si>
  <si>
    <t>WKG_ID</t>
    <phoneticPr fontId="1" type="noConversion"/>
  </si>
  <si>
    <t>WKG_WEC_ID</t>
    <phoneticPr fontId="1" type="noConversion"/>
  </si>
  <si>
    <t>WKG_APP_ID</t>
    <phoneticPr fontId="1" type="noConversion"/>
  </si>
  <si>
    <t>WKG_KEYWORDS</t>
    <phoneticPr fontId="1" type="noConversion"/>
  </si>
  <si>
    <t>WKG_WMG_ID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</si>
  <si>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</si>
  <si>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</si>
  <si>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</si>
  <si>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</si>
  <si>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</si>
  <si>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</si>
  <si>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</si>
  <si>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</si>
  <si>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</si>
  <si>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</si>
  <si>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</si>
  <si>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</si>
  <si>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</si>
  <si>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</si>
  <si>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</si>
  <si>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</si>
  <si>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</si>
  <si>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</si>
  <si>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</si>
  <si>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</si>
  <si>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</si>
  <si>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</si>
  <si>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</si>
  <si>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</si>
  <si>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</si>
  <si>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</si>
  <si>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</si>
  <si>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</si>
  <si>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</si>
  <si>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</si>
  <si>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</si>
  <si>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</si>
  <si>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</si>
  <si>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</si>
  <si>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</si>
  <si>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</si>
  <si>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</si>
  <si>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</si>
  <si>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</si>
  <si>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</si>
  <si>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</si>
  <si>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</si>
  <si>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</si>
  <si>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</si>
  <si>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</si>
  <si>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</si>
  <si>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商家管理员表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</si>
  <si>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</si>
  <si>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</si>
  <si>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</si>
  <si>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</si>
  <si>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</si>
  <si>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</si>
  <si>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</si>
  <si>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</si>
  <si>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</si>
  <si>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</si>
  <si>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</si>
  <si>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</si>
  <si>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</si>
  <si>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</si>
  <si>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</si>
  <si>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</si>
  <si>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</si>
  <si>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</si>
  <si>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</si>
  <si>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</si>
  <si>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</si>
  <si>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</si>
  <si>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</si>
  <si>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</si>
  <si>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</si>
  <si>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</si>
  <si>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</si>
  <si>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</si>
  <si>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</si>
  <si>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</si>
  <si>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</si>
  <si>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</si>
  <si>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</si>
  <si>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</si>
  <si>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</si>
  <si>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</si>
  <si>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</si>
  <si>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</si>
  <si>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</si>
  <si>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</si>
  <si>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</si>
  <si>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</si>
  <si>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</si>
  <si>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</si>
  <si>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</si>
  <si>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</si>
  <si>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</si>
  <si>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</si>
  <si>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</si>
  <si>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</si>
  <si>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</si>
  <si>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</si>
  <si>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</si>
  <si>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</si>
  <si>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</si>
  <si>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</si>
  <si>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</si>
  <si>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</si>
  <si>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</si>
  <si>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</si>
  <si>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WMG_APP_ID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</si>
  <si>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</si>
  <si>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</si>
  <si>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</si>
  <si>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FWH_APP_ID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</si>
  <si>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</si>
  <si>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</si>
  <si>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</si>
  <si>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</si>
  <si>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</si>
  <si>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</si>
  <si>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</si>
  <si>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</si>
  <si>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</si>
  <si>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</si>
  <si>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FWH_SUBSCRIBE_MSG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</si>
  <si>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</si>
  <si>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</si>
  <si>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</si>
  <si>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</si>
  <si>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</si>
  <si>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</si>
  <si>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</si>
  <si>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</si>
  <si>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</si>
  <si>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</si>
  <si>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</si>
  <si>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</si>
  <si>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</si>
  <si>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</si>
  <si>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</si>
  <si>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</si>
  <si>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商家ID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</si>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</sst>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79" workbookViewId="0">
      <selection activeCell="A101" sqref="A101:XFD177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32" t="s">
        <v>11</v>
      </c>
      <c r="B1" s="133"/>
      <c r="C1" s="130" t="s">
        <v>206</v>
      </c>
      <c r="D1" s="131"/>
      <c r="E1" s="132" t="s">
        <v>12</v>
      </c>
      <c r="F1" s="133"/>
      <c r="G1" s="48"/>
      <c r="H1" s="48"/>
      <c r="I1" s="48"/>
      <c r="J1" s="48"/>
      <c r="K1" s="137" t="s">
        <v>701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2" t="s">
        <v>0</v>
      </c>
      <c r="B2" s="133"/>
      <c r="C2" s="130" t="s">
        <v>523</v>
      </c>
      <c r="D2" s="131"/>
      <c r="E2" s="132" t="s">
        <v>13</v>
      </c>
      <c r="F2" s="133"/>
      <c r="G2" s="48"/>
      <c r="H2" s="48"/>
      <c r="I2" s="48"/>
      <c r="J2" s="48"/>
      <c r="K2" s="138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2" t="s">
        <v>1</v>
      </c>
      <c r="B3" s="133"/>
      <c r="C3" s="134" t="s">
        <v>507</v>
      </c>
      <c r="D3" s="135"/>
      <c r="E3" s="135"/>
      <c r="F3" s="135"/>
      <c r="G3" s="135"/>
      <c r="H3" s="135"/>
      <c r="I3" s="135"/>
      <c r="J3" s="135"/>
      <c r="K3" s="136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569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528</v>
      </c>
      <c r="C8" s="5" t="s">
        <v>702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703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570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534</v>
      </c>
      <c r="C15" s="100" t="s">
        <v>571</v>
      </c>
      <c r="D15" s="100" t="s">
        <v>535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705</v>
      </c>
      <c r="C16" s="100" t="s">
        <v>706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32" t="s">
        <v>11</v>
      </c>
      <c r="B25" s="133"/>
      <c r="C25" s="130" t="s">
        <v>206</v>
      </c>
      <c r="D25" s="131"/>
      <c r="E25" s="132" t="s">
        <v>12</v>
      </c>
      <c r="F25" s="133"/>
      <c r="G25" s="61"/>
      <c r="H25" s="61"/>
      <c r="I25" s="61"/>
      <c r="J25" s="61"/>
      <c r="K25" s="137" t="s">
        <v>272</v>
      </c>
      <c r="L25" s="11" t="str">
        <f>"-- "&amp;C26</f>
        <v>-- 管理员表</v>
      </c>
    </row>
    <row r="26" spans="1:30">
      <c r="A26" s="132" t="s">
        <v>0</v>
      </c>
      <c r="B26" s="133"/>
      <c r="C26" s="130" t="s">
        <v>211</v>
      </c>
      <c r="D26" s="131"/>
      <c r="E26" s="132" t="s">
        <v>13</v>
      </c>
      <c r="F26" s="133"/>
      <c r="G26" s="61"/>
      <c r="H26" s="61"/>
      <c r="I26" s="61"/>
      <c r="J26" s="61"/>
      <c r="K26" s="138"/>
      <c r="L26" s="11" t="str">
        <f>"-- "&amp;C27</f>
        <v xml:space="preserve">-- </v>
      </c>
    </row>
    <row r="27" spans="1:30">
      <c r="A27" s="132" t="s">
        <v>1</v>
      </c>
      <c r="B27" s="133"/>
      <c r="C27" s="134"/>
      <c r="D27" s="135"/>
      <c r="E27" s="135"/>
      <c r="F27" s="135"/>
      <c r="G27" s="135"/>
      <c r="H27" s="135"/>
      <c r="I27" s="135"/>
      <c r="J27" s="135"/>
      <c r="K27" s="136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760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572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573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574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575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508</v>
      </c>
      <c r="C39" s="67" t="s">
        <v>509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32" t="s">
        <v>11</v>
      </c>
      <c r="B42" s="133"/>
      <c r="C42" s="130" t="s">
        <v>219</v>
      </c>
      <c r="D42" s="131"/>
      <c r="E42" s="132" t="s">
        <v>12</v>
      </c>
      <c r="F42" s="133"/>
      <c r="G42" s="61"/>
      <c r="H42" s="61"/>
      <c r="I42" s="61"/>
      <c r="J42" s="61"/>
      <c r="K42" s="137" t="s">
        <v>576</v>
      </c>
      <c r="L42" s="11" t="str">
        <f>"-- "&amp;C43</f>
        <v>-- 角色表</v>
      </c>
    </row>
    <row r="43" spans="1:12">
      <c r="A43" s="132" t="s">
        <v>0</v>
      </c>
      <c r="B43" s="133"/>
      <c r="C43" s="130" t="s">
        <v>217</v>
      </c>
      <c r="D43" s="131"/>
      <c r="E43" s="132" t="s">
        <v>13</v>
      </c>
      <c r="F43" s="133"/>
      <c r="G43" s="61"/>
      <c r="H43" s="61"/>
      <c r="I43" s="61"/>
      <c r="J43" s="61"/>
      <c r="K43" s="138"/>
      <c r="L43" s="11" t="str">
        <f>"-- "&amp;C44</f>
        <v xml:space="preserve">-- </v>
      </c>
    </row>
    <row r="44" spans="1:12">
      <c r="A44" s="132" t="s">
        <v>1</v>
      </c>
      <c r="B44" s="133"/>
      <c r="C44" s="134"/>
      <c r="D44" s="135"/>
      <c r="E44" s="135"/>
      <c r="F44" s="135"/>
      <c r="G44" s="135"/>
      <c r="H44" s="135"/>
      <c r="I44" s="135"/>
      <c r="J44" s="135"/>
      <c r="K44" s="136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32" t="s">
        <v>11</v>
      </c>
      <c r="B54" s="133"/>
      <c r="C54" s="130" t="s">
        <v>220</v>
      </c>
      <c r="D54" s="131"/>
      <c r="E54" s="132" t="s">
        <v>12</v>
      </c>
      <c r="F54" s="133"/>
      <c r="G54" s="61"/>
      <c r="H54" s="61"/>
      <c r="I54" s="61"/>
      <c r="J54" s="61"/>
      <c r="K54" s="137" t="s">
        <v>263</v>
      </c>
      <c r="L54" s="11" t="str">
        <f>"-- "&amp;C55</f>
        <v>-- 管理员-角色表</v>
      </c>
    </row>
    <row r="55" spans="1:12">
      <c r="A55" s="132" t="s">
        <v>0</v>
      </c>
      <c r="B55" s="133"/>
      <c r="C55" s="130" t="s">
        <v>218</v>
      </c>
      <c r="D55" s="131"/>
      <c r="E55" s="132" t="s">
        <v>13</v>
      </c>
      <c r="F55" s="133"/>
      <c r="G55" s="61"/>
      <c r="H55" s="61"/>
      <c r="I55" s="61"/>
      <c r="J55" s="61"/>
      <c r="K55" s="138"/>
      <c r="L55" s="11" t="str">
        <f>"-- "&amp;C56</f>
        <v xml:space="preserve">-- </v>
      </c>
    </row>
    <row r="56" spans="1:12">
      <c r="A56" s="132" t="s">
        <v>1</v>
      </c>
      <c r="B56" s="133"/>
      <c r="C56" s="134"/>
      <c r="D56" s="135"/>
      <c r="E56" s="135"/>
      <c r="F56" s="135"/>
      <c r="G56" s="135"/>
      <c r="H56" s="135"/>
      <c r="I56" s="135"/>
      <c r="J56" s="135"/>
      <c r="K56" s="136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577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32" t="s">
        <v>11</v>
      </c>
      <c r="B64" s="133"/>
      <c r="C64" s="130" t="s">
        <v>221</v>
      </c>
      <c r="D64" s="131"/>
      <c r="E64" s="132" t="s">
        <v>12</v>
      </c>
      <c r="F64" s="133"/>
      <c r="G64" s="61"/>
      <c r="H64" s="61"/>
      <c r="I64" s="61"/>
      <c r="J64" s="61"/>
      <c r="K64" s="137" t="s">
        <v>256</v>
      </c>
      <c r="L64" s="11" t="str">
        <f>"-- "&amp;C65</f>
        <v>-- 管理员-菜单表</v>
      </c>
    </row>
    <row r="65" spans="1:12">
      <c r="A65" s="132" t="s">
        <v>0</v>
      </c>
      <c r="B65" s="133"/>
      <c r="C65" s="130" t="s">
        <v>224</v>
      </c>
      <c r="D65" s="131"/>
      <c r="E65" s="132" t="s">
        <v>13</v>
      </c>
      <c r="F65" s="133"/>
      <c r="G65" s="61"/>
      <c r="H65" s="61"/>
      <c r="I65" s="61"/>
      <c r="J65" s="61"/>
      <c r="K65" s="138"/>
      <c r="L65" s="11" t="str">
        <f>"-- "&amp;C66</f>
        <v xml:space="preserve">-- </v>
      </c>
    </row>
    <row r="66" spans="1:12">
      <c r="A66" s="132" t="s">
        <v>1</v>
      </c>
      <c r="B66" s="133"/>
      <c r="C66" s="134"/>
      <c r="D66" s="135"/>
      <c r="E66" s="135"/>
      <c r="F66" s="135"/>
      <c r="G66" s="135"/>
      <c r="H66" s="135"/>
      <c r="I66" s="135"/>
      <c r="J66" s="135"/>
      <c r="K66" s="136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32" t="s">
        <v>11</v>
      </c>
      <c r="B74" s="133"/>
      <c r="C74" s="130" t="s">
        <v>221</v>
      </c>
      <c r="D74" s="131"/>
      <c r="E74" s="132" t="s">
        <v>12</v>
      </c>
      <c r="F74" s="133"/>
      <c r="G74" s="61"/>
      <c r="H74" s="61"/>
      <c r="I74" s="61"/>
      <c r="J74" s="61"/>
      <c r="K74" s="137" t="s">
        <v>265</v>
      </c>
      <c r="L74" s="11" t="str">
        <f>"-- "&amp;C75</f>
        <v>-- 菜单表</v>
      </c>
    </row>
    <row r="75" spans="1:12">
      <c r="A75" s="132" t="s">
        <v>0</v>
      </c>
      <c r="B75" s="133"/>
      <c r="C75" s="130" t="s">
        <v>222</v>
      </c>
      <c r="D75" s="131"/>
      <c r="E75" s="132" t="s">
        <v>13</v>
      </c>
      <c r="F75" s="133"/>
      <c r="G75" s="61"/>
      <c r="H75" s="61"/>
      <c r="I75" s="61"/>
      <c r="J75" s="61"/>
      <c r="K75" s="138"/>
      <c r="L75" s="11" t="str">
        <f>"-- "&amp;C76</f>
        <v xml:space="preserve">-- </v>
      </c>
    </row>
    <row r="76" spans="1:12">
      <c r="A76" s="132" t="s">
        <v>1</v>
      </c>
      <c r="B76" s="133"/>
      <c r="C76" s="134"/>
      <c r="D76" s="135"/>
      <c r="E76" s="135"/>
      <c r="F76" s="135"/>
      <c r="G76" s="135"/>
      <c r="H76" s="135"/>
      <c r="I76" s="135"/>
      <c r="J76" s="135"/>
      <c r="K76" s="136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32" t="s">
        <v>11</v>
      </c>
      <c r="B90" s="133"/>
      <c r="C90" s="130" t="s">
        <v>221</v>
      </c>
      <c r="D90" s="131"/>
      <c r="E90" s="132" t="s">
        <v>12</v>
      </c>
      <c r="F90" s="133"/>
      <c r="G90" s="61"/>
      <c r="H90" s="61"/>
      <c r="I90" s="61"/>
      <c r="J90" s="61"/>
      <c r="K90" s="137" t="s">
        <v>257</v>
      </c>
      <c r="L90" s="11" t="str">
        <f>"-- "&amp;C91</f>
        <v>-- 角色-菜单表</v>
      </c>
    </row>
    <row r="91" spans="1:12">
      <c r="A91" s="132" t="s">
        <v>0</v>
      </c>
      <c r="B91" s="133"/>
      <c r="C91" s="130" t="s">
        <v>223</v>
      </c>
      <c r="D91" s="131"/>
      <c r="E91" s="132" t="s">
        <v>13</v>
      </c>
      <c r="F91" s="133"/>
      <c r="G91" s="61"/>
      <c r="H91" s="61"/>
      <c r="I91" s="61"/>
      <c r="J91" s="61"/>
      <c r="K91" s="138"/>
      <c r="L91" s="11" t="str">
        <f>"-- "&amp;C92</f>
        <v xml:space="preserve">-- </v>
      </c>
    </row>
    <row r="92" spans="1:12">
      <c r="A92" s="132" t="s">
        <v>1</v>
      </c>
      <c r="B92" s="133"/>
      <c r="C92" s="134"/>
      <c r="D92" s="135"/>
      <c r="E92" s="135"/>
      <c r="F92" s="135"/>
      <c r="G92" s="135"/>
      <c r="H92" s="135"/>
      <c r="I92" s="135"/>
      <c r="J92" s="135"/>
      <c r="K92" s="136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A25:B25"/>
    <mergeCell ref="C25:D25"/>
    <mergeCell ref="E25:F25"/>
    <mergeCell ref="K25:K26"/>
    <mergeCell ref="A26:B26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32" t="s">
        <v>11</v>
      </c>
      <c r="B1" s="133"/>
      <c r="C1" s="141" t="s">
        <v>22</v>
      </c>
      <c r="D1" s="141"/>
      <c r="E1" s="142" t="s">
        <v>12</v>
      </c>
      <c r="F1" s="142"/>
      <c r="G1" s="22"/>
      <c r="H1" s="22"/>
      <c r="I1" s="22"/>
      <c r="J1" s="143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32" t="s">
        <v>0</v>
      </c>
      <c r="B2" s="133"/>
      <c r="C2" s="140" t="s">
        <v>137</v>
      </c>
      <c r="D2" s="141"/>
      <c r="E2" s="142" t="s">
        <v>13</v>
      </c>
      <c r="F2" s="142"/>
      <c r="G2" s="22"/>
      <c r="H2" s="22"/>
      <c r="I2" s="22"/>
      <c r="J2" s="144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32" t="s">
        <v>1</v>
      </c>
      <c r="B3" s="133"/>
      <c r="C3" s="145" t="s">
        <v>23</v>
      </c>
      <c r="D3" s="146"/>
      <c r="E3" s="146"/>
      <c r="F3" s="146"/>
      <c r="G3" s="146"/>
      <c r="H3" s="146"/>
      <c r="I3" s="146"/>
      <c r="J3" s="146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32" t="s">
        <v>11</v>
      </c>
      <c r="B29" s="139"/>
      <c r="C29" s="140" t="s">
        <v>59</v>
      </c>
      <c r="D29" s="141"/>
      <c r="E29" s="142" t="s">
        <v>12</v>
      </c>
      <c r="F29" s="142"/>
      <c r="G29" s="31"/>
      <c r="H29" s="31"/>
      <c r="I29" s="31"/>
      <c r="J29" s="143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32" t="s">
        <v>0</v>
      </c>
      <c r="B30" s="139"/>
      <c r="C30" s="140" t="s">
        <v>138</v>
      </c>
      <c r="D30" s="141"/>
      <c r="E30" s="142" t="s">
        <v>13</v>
      </c>
      <c r="F30" s="142"/>
      <c r="G30" s="31"/>
      <c r="H30" s="31"/>
      <c r="I30" s="31"/>
      <c r="J30" s="144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32" t="s">
        <v>1</v>
      </c>
      <c r="B31" s="139"/>
      <c r="C31" s="145" t="s">
        <v>40</v>
      </c>
      <c r="D31" s="146"/>
      <c r="E31" s="146"/>
      <c r="F31" s="146"/>
      <c r="G31" s="146"/>
      <c r="H31" s="146"/>
      <c r="I31" s="146"/>
      <c r="J31" s="146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32" t="s">
        <v>11</v>
      </c>
      <c r="B52" s="139"/>
      <c r="C52" s="140" t="s">
        <v>77</v>
      </c>
      <c r="D52" s="141"/>
      <c r="E52" s="142" t="s">
        <v>12</v>
      </c>
      <c r="F52" s="142"/>
      <c r="G52" s="31"/>
      <c r="H52" s="31"/>
      <c r="I52" s="31"/>
      <c r="J52" s="143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32" t="s">
        <v>0</v>
      </c>
      <c r="B53" s="139"/>
      <c r="C53" s="140" t="s">
        <v>69</v>
      </c>
      <c r="D53" s="141"/>
      <c r="E53" s="142" t="s">
        <v>13</v>
      </c>
      <c r="F53" s="142"/>
      <c r="G53" s="31"/>
      <c r="H53" s="31"/>
      <c r="I53" s="31"/>
      <c r="J53" s="144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32" t="s">
        <v>1</v>
      </c>
      <c r="B54" s="139"/>
      <c r="C54" s="145" t="s">
        <v>78</v>
      </c>
      <c r="D54" s="146"/>
      <c r="E54" s="146"/>
      <c r="F54" s="146"/>
      <c r="G54" s="146"/>
      <c r="H54" s="146"/>
      <c r="I54" s="146"/>
      <c r="J54" s="146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32" t="s">
        <v>11</v>
      </c>
      <c r="B74" s="139"/>
      <c r="C74" s="140" t="s">
        <v>99</v>
      </c>
      <c r="D74" s="141"/>
      <c r="E74" s="142" t="s">
        <v>12</v>
      </c>
      <c r="F74" s="142"/>
      <c r="G74" s="31"/>
      <c r="H74" s="31"/>
      <c r="I74" s="31"/>
      <c r="J74" s="143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32" t="s">
        <v>0</v>
      </c>
      <c r="B75" s="139"/>
      <c r="C75" s="140" t="s">
        <v>100</v>
      </c>
      <c r="D75" s="141"/>
      <c r="E75" s="142" t="s">
        <v>13</v>
      </c>
      <c r="F75" s="142"/>
      <c r="G75" s="31"/>
      <c r="H75" s="31"/>
      <c r="I75" s="31"/>
      <c r="J75" s="144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32" t="s">
        <v>1</v>
      </c>
      <c r="B76" s="139"/>
      <c r="C76" s="145" t="s">
        <v>145</v>
      </c>
      <c r="D76" s="146"/>
      <c r="E76" s="146"/>
      <c r="F76" s="146"/>
      <c r="G76" s="146"/>
      <c r="H76" s="146"/>
      <c r="I76" s="146"/>
      <c r="J76" s="146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32" t="s">
        <v>11</v>
      </c>
      <c r="B89" s="133"/>
      <c r="C89" s="140" t="s">
        <v>106</v>
      </c>
      <c r="D89" s="141"/>
      <c r="E89" s="142" t="s">
        <v>12</v>
      </c>
      <c r="F89" s="142"/>
      <c r="G89" s="31"/>
      <c r="H89" s="31"/>
      <c r="I89" s="31"/>
      <c r="J89" s="143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32" t="s">
        <v>0</v>
      </c>
      <c r="B90" s="133"/>
      <c r="C90" s="140" t="s">
        <v>164</v>
      </c>
      <c r="D90" s="141"/>
      <c r="E90" s="142" t="s">
        <v>13</v>
      </c>
      <c r="F90" s="142"/>
      <c r="G90" s="31"/>
      <c r="H90" s="31"/>
      <c r="I90" s="31"/>
      <c r="J90" s="144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32" t="s">
        <v>1</v>
      </c>
      <c r="B91" s="133"/>
      <c r="C91" s="145"/>
      <c r="D91" s="146"/>
      <c r="E91" s="146"/>
      <c r="F91" s="146"/>
      <c r="G91" s="146"/>
      <c r="H91" s="146"/>
      <c r="I91" s="146"/>
      <c r="J91" s="146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32" t="s">
        <v>11</v>
      </c>
      <c r="B111" s="133"/>
      <c r="C111" s="140" t="s">
        <v>107</v>
      </c>
      <c r="D111" s="141"/>
      <c r="E111" s="142" t="s">
        <v>12</v>
      </c>
      <c r="F111" s="142"/>
      <c r="G111" s="22"/>
      <c r="H111" s="22"/>
      <c r="I111" s="17"/>
      <c r="J111" s="143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32" t="s">
        <v>0</v>
      </c>
      <c r="B112" s="133"/>
      <c r="C112" s="140" t="s">
        <v>108</v>
      </c>
      <c r="D112" s="141"/>
      <c r="E112" s="142" t="s">
        <v>13</v>
      </c>
      <c r="F112" s="142"/>
      <c r="G112" s="22"/>
      <c r="H112" s="22"/>
      <c r="I112" s="17"/>
      <c r="J112" s="144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32" t="s">
        <v>1</v>
      </c>
      <c r="B113" s="133"/>
      <c r="C113" s="145"/>
      <c r="D113" s="146"/>
      <c r="E113" s="146"/>
      <c r="F113" s="146"/>
      <c r="G113" s="146"/>
      <c r="H113" s="146"/>
      <c r="I113" s="146"/>
      <c r="J113" s="146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  <mergeCell ref="A1:B1"/>
    <mergeCell ref="C1:D1"/>
    <mergeCell ref="E1:F1"/>
    <mergeCell ref="J1:J2"/>
    <mergeCell ref="A2:B2"/>
    <mergeCell ref="C2:D2"/>
    <mergeCell ref="E2:F2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52:B52"/>
    <mergeCell ref="C52:D52"/>
    <mergeCell ref="E52:F52"/>
    <mergeCell ref="J52:J53"/>
    <mergeCell ref="A53:B53"/>
    <mergeCell ref="C53:D53"/>
    <mergeCell ref="E53:F5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I26" sqref="I26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32" t="s">
        <v>11</v>
      </c>
      <c r="B1" s="133"/>
      <c r="C1" s="130" t="s">
        <v>387</v>
      </c>
      <c r="D1" s="131"/>
      <c r="E1" s="132" t="s">
        <v>12</v>
      </c>
      <c r="F1" s="133"/>
      <c r="G1" s="94"/>
      <c r="H1" s="94"/>
      <c r="I1" s="94"/>
      <c r="J1" s="94"/>
      <c r="K1" s="137" t="s">
        <v>698</v>
      </c>
      <c r="L1" s="11" t="str">
        <f>"-- "&amp;C2</f>
        <v>-- 会员表</v>
      </c>
    </row>
    <row r="2" spans="1:12">
      <c r="A2" s="132" t="s">
        <v>0</v>
      </c>
      <c r="B2" s="133"/>
      <c r="C2" s="147" t="s">
        <v>510</v>
      </c>
      <c r="D2" s="131"/>
      <c r="E2" s="132" t="s">
        <v>13</v>
      </c>
      <c r="F2" s="133"/>
      <c r="G2" s="94"/>
      <c r="H2" s="94"/>
      <c r="I2" s="94"/>
      <c r="J2" s="94"/>
      <c r="K2" s="138"/>
      <c r="L2" s="11" t="str">
        <f>"-- "&amp;C3</f>
        <v xml:space="preserve">-- </v>
      </c>
    </row>
    <row r="3" spans="1:12">
      <c r="A3" s="132" t="s">
        <v>1</v>
      </c>
      <c r="B3" s="133"/>
      <c r="C3" s="134"/>
      <c r="D3" s="135"/>
      <c r="E3" s="135"/>
      <c r="F3" s="135"/>
      <c r="G3" s="135"/>
      <c r="H3" s="135"/>
      <c r="I3" s="135"/>
      <c r="J3" s="135"/>
      <c r="K3" s="136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512</v>
      </c>
      <c r="C7" s="82" t="s">
        <v>699</v>
      </c>
      <c r="D7" s="82" t="s">
        <v>44</v>
      </c>
      <c r="E7" s="82"/>
      <c r="F7" s="82" t="s">
        <v>25</v>
      </c>
      <c r="G7" s="83"/>
      <c r="H7" s="82"/>
      <c r="I7" s="82" t="s">
        <v>466</v>
      </c>
      <c r="J7" s="82"/>
      <c r="K7" s="55" t="s">
        <v>310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511</v>
      </c>
      <c r="C8" s="82" t="s">
        <v>618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516</v>
      </c>
      <c r="L8" s="76" t="str">
        <f t="shared" ca="1" si="0"/>
        <v>WMB_WEC_ID INT   not null,</v>
      </c>
    </row>
    <row r="9" spans="1:12">
      <c r="A9" s="81">
        <v>3</v>
      </c>
      <c r="B9" s="82" t="s">
        <v>522</v>
      </c>
      <c r="C9" s="82" t="s">
        <v>619</v>
      </c>
      <c r="D9" s="82" t="s">
        <v>524</v>
      </c>
      <c r="E9" s="82"/>
      <c r="F9" s="82"/>
      <c r="G9" s="83"/>
      <c r="H9" s="82"/>
      <c r="I9" s="82"/>
      <c r="J9" s="82" t="s">
        <v>525</v>
      </c>
      <c r="K9" s="55" t="s">
        <v>526</v>
      </c>
      <c r="L9" s="76" t="str">
        <f t="shared" ca="1" si="0"/>
        <v>WEB_WCS_ID INT   not null,</v>
      </c>
    </row>
    <row r="10" spans="1:12">
      <c r="A10" s="81">
        <v>4</v>
      </c>
      <c r="B10" s="82" t="s">
        <v>513</v>
      </c>
      <c r="C10" s="85" t="s">
        <v>620</v>
      </c>
      <c r="D10" s="82" t="s">
        <v>202</v>
      </c>
      <c r="E10" s="82">
        <v>80</v>
      </c>
      <c r="F10" s="82"/>
      <c r="G10" s="83"/>
      <c r="H10" s="82"/>
      <c r="I10" s="82" t="s">
        <v>530</v>
      </c>
      <c r="J10" s="82"/>
      <c r="K10" s="55" t="s">
        <v>514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515</v>
      </c>
      <c r="C11" s="82" t="s">
        <v>621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392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519</v>
      </c>
      <c r="C12" s="82" t="s">
        <v>622</v>
      </c>
      <c r="D12" s="82" t="s">
        <v>401</v>
      </c>
      <c r="E12" s="82">
        <v>20</v>
      </c>
      <c r="F12" s="82"/>
      <c r="G12" s="83"/>
      <c r="H12" s="82"/>
      <c r="I12" s="82"/>
      <c r="J12" s="82"/>
      <c r="K12" s="55" t="s">
        <v>520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700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521</v>
      </c>
      <c r="C14" s="82" t="s">
        <v>623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321</v>
      </c>
      <c r="C15" s="82" t="s">
        <v>624</v>
      </c>
      <c r="D15" s="82" t="s">
        <v>401</v>
      </c>
      <c r="E15" s="82">
        <v>20</v>
      </c>
      <c r="F15" s="82"/>
      <c r="G15" s="83"/>
      <c r="H15" s="82"/>
      <c r="I15" s="82"/>
      <c r="J15" s="82"/>
      <c r="K15" s="55" t="s">
        <v>402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625</v>
      </c>
      <c r="D16" s="82" t="s">
        <v>401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517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518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opLeftCell="A28" zoomScaleNormal="115" workbookViewId="0">
      <selection activeCell="K9" sqref="K9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32" t="s">
        <v>291</v>
      </c>
      <c r="B1" s="133"/>
      <c r="C1" s="130" t="s">
        <v>722</v>
      </c>
      <c r="D1" s="131"/>
      <c r="E1" s="132" t="s">
        <v>293</v>
      </c>
      <c r="F1" s="133"/>
      <c r="G1" s="75"/>
      <c r="H1" s="75"/>
      <c r="I1" s="75"/>
      <c r="J1" s="75"/>
      <c r="K1" s="137" t="s">
        <v>741</v>
      </c>
      <c r="L1" s="11" t="str">
        <f>"-- "&amp;C2</f>
        <v>-- 微信账号-站点关系表</v>
      </c>
    </row>
    <row r="2" spans="1:12">
      <c r="A2" s="132" t="s">
        <v>295</v>
      </c>
      <c r="B2" s="133"/>
      <c r="C2" s="147" t="s">
        <v>465</v>
      </c>
      <c r="D2" s="131"/>
      <c r="E2" s="132" t="s">
        <v>297</v>
      </c>
      <c r="F2" s="133"/>
      <c r="G2" s="75"/>
      <c r="H2" s="75"/>
      <c r="I2" s="75"/>
      <c r="J2" s="75"/>
      <c r="K2" s="138"/>
      <c r="L2" s="11" t="str">
        <f>"-- "&amp;C3</f>
        <v xml:space="preserve">-- </v>
      </c>
    </row>
    <row r="3" spans="1:12">
      <c r="A3" s="132" t="s">
        <v>298</v>
      </c>
      <c r="B3" s="133"/>
      <c r="C3" s="134"/>
      <c r="D3" s="135"/>
      <c r="E3" s="135"/>
      <c r="F3" s="135"/>
      <c r="G3" s="135"/>
      <c r="H3" s="135"/>
      <c r="I3" s="135"/>
      <c r="J3" s="135"/>
      <c r="K3" s="136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299</v>
      </c>
      <c r="B6" s="80" t="s">
        <v>300</v>
      </c>
      <c r="C6" s="80" t="s">
        <v>301</v>
      </c>
      <c r="D6" s="80" t="s">
        <v>302</v>
      </c>
      <c r="E6" s="80" t="s">
        <v>303</v>
      </c>
      <c r="F6" s="80" t="s">
        <v>304</v>
      </c>
      <c r="G6" s="80" t="s">
        <v>148</v>
      </c>
      <c r="H6" s="80" t="s">
        <v>199</v>
      </c>
      <c r="I6" s="80" t="s">
        <v>147</v>
      </c>
      <c r="J6" s="33" t="s">
        <v>305</v>
      </c>
      <c r="K6" s="80" t="s">
        <v>306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742</v>
      </c>
      <c r="C7" s="82" t="s">
        <v>723</v>
      </c>
      <c r="D7" s="82" t="s">
        <v>308</v>
      </c>
      <c r="E7" s="82"/>
      <c r="F7" s="82" t="s">
        <v>309</v>
      </c>
      <c r="G7" s="83"/>
      <c r="H7" s="82"/>
      <c r="I7" s="82" t="s">
        <v>466</v>
      </c>
      <c r="J7" s="82"/>
      <c r="K7" s="55" t="s">
        <v>310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743</v>
      </c>
      <c r="C8" s="82" t="s">
        <v>724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389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744</v>
      </c>
      <c r="C9" s="85" t="s">
        <v>725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391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745</v>
      </c>
      <c r="C10" s="82" t="s">
        <v>726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392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746</v>
      </c>
      <c r="C11" s="82" t="s">
        <v>727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393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747</v>
      </c>
      <c r="C12" s="82" t="s">
        <v>728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394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748</v>
      </c>
      <c r="C13" s="82" t="s">
        <v>729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395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749</v>
      </c>
      <c r="C14" s="82" t="s">
        <v>730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396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750</v>
      </c>
      <c r="C15" s="82" t="s">
        <v>731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397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751</v>
      </c>
      <c r="C16" s="82" t="s">
        <v>732</v>
      </c>
      <c r="D16" s="82" t="s">
        <v>398</v>
      </c>
      <c r="E16" s="82">
        <v>1</v>
      </c>
      <c r="F16" s="82"/>
      <c r="G16" s="83"/>
      <c r="H16" s="82"/>
      <c r="I16" s="82"/>
      <c r="J16" s="82"/>
      <c r="K16" s="55" t="s">
        <v>399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752</v>
      </c>
      <c r="C17" s="82" t="s">
        <v>733</v>
      </c>
      <c r="D17" s="82" t="s">
        <v>398</v>
      </c>
      <c r="E17" s="82">
        <v>1</v>
      </c>
      <c r="F17" s="82"/>
      <c r="G17" s="83"/>
      <c r="H17" s="82"/>
      <c r="I17" s="82"/>
      <c r="J17" s="82"/>
      <c r="K17" s="55" t="s">
        <v>400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753</v>
      </c>
      <c r="C18" s="87" t="s">
        <v>734</v>
      </c>
      <c r="D18" s="87" t="s">
        <v>308</v>
      </c>
      <c r="E18" s="87"/>
      <c r="F18" s="87"/>
      <c r="G18" s="88"/>
      <c r="H18" s="87"/>
      <c r="I18" s="87"/>
      <c r="J18" s="87"/>
      <c r="K18" s="89" t="s">
        <v>529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754</v>
      </c>
      <c r="C19" s="67" t="s">
        <v>735</v>
      </c>
      <c r="D19" s="67" t="s">
        <v>308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755</v>
      </c>
      <c r="C20" s="67" t="s">
        <v>736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756</v>
      </c>
      <c r="C21" s="82" t="s">
        <v>737</v>
      </c>
      <c r="D21" s="82" t="s">
        <v>401</v>
      </c>
      <c r="E21" s="82">
        <v>20</v>
      </c>
      <c r="F21" s="82"/>
      <c r="G21" s="83"/>
      <c r="H21" s="82"/>
      <c r="I21" s="82"/>
      <c r="J21" s="82"/>
      <c r="K21" s="55" t="s">
        <v>402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757</v>
      </c>
      <c r="C22" s="82" t="s">
        <v>738</v>
      </c>
      <c r="D22" s="82" t="s">
        <v>401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758</v>
      </c>
      <c r="C23" s="82" t="s">
        <v>739</v>
      </c>
      <c r="D23" s="82" t="s">
        <v>308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759</v>
      </c>
      <c r="C24" s="82" t="s">
        <v>740</v>
      </c>
      <c r="D24" s="82" t="s">
        <v>403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7" spans="1:12">
      <c r="A27" s="132" t="s">
        <v>291</v>
      </c>
      <c r="B27" s="133"/>
      <c r="C27" s="130" t="s">
        <v>333</v>
      </c>
      <c r="D27" s="131"/>
      <c r="E27" s="132" t="s">
        <v>293</v>
      </c>
      <c r="F27" s="133"/>
      <c r="G27" s="75"/>
      <c r="H27" s="75"/>
      <c r="I27" s="75"/>
      <c r="J27" s="75"/>
      <c r="K27" s="137" t="s">
        <v>578</v>
      </c>
      <c r="L27" s="11" t="str">
        <f>"-- "&amp;C28</f>
        <v>-- 微信平台关注用户本地表</v>
      </c>
    </row>
    <row r="28" spans="1:12">
      <c r="A28" s="132" t="s">
        <v>295</v>
      </c>
      <c r="B28" s="133"/>
      <c r="C28" s="147" t="s">
        <v>334</v>
      </c>
      <c r="D28" s="131"/>
      <c r="E28" s="132" t="s">
        <v>297</v>
      </c>
      <c r="F28" s="133"/>
      <c r="G28" s="75"/>
      <c r="H28" s="75"/>
      <c r="I28" s="75"/>
      <c r="J28" s="75"/>
      <c r="K28" s="138"/>
      <c r="L28" s="11" t="str">
        <f>"-- "&amp;C29</f>
        <v xml:space="preserve">-- </v>
      </c>
    </row>
    <row r="29" spans="1:12">
      <c r="A29" s="132" t="s">
        <v>298</v>
      </c>
      <c r="B29" s="133"/>
      <c r="C29" s="134"/>
      <c r="D29" s="135"/>
      <c r="E29" s="135"/>
      <c r="F29" s="135"/>
      <c r="G29" s="135"/>
      <c r="H29" s="135"/>
      <c r="I29" s="135"/>
      <c r="J29" s="135"/>
      <c r="K29" s="136"/>
      <c r="L29" s="49"/>
    </row>
    <row r="30" spans="1:12">
      <c r="A30" s="72"/>
      <c r="B30" s="73"/>
      <c r="C30" s="77"/>
      <c r="D30" s="77"/>
      <c r="E30" s="77"/>
      <c r="F30" s="77"/>
      <c r="G30" s="77"/>
      <c r="H30" s="77"/>
      <c r="I30" s="77"/>
      <c r="J30" s="74"/>
      <c r="K30" s="77"/>
      <c r="L30" s="49" t="str">
        <f>"DROP TABLE IF EXISTS "&amp;K27&amp;";"</f>
        <v>DROP TABLE IF EXISTS LZ_WEI_WATCHER;</v>
      </c>
    </row>
    <row r="31" spans="1:12">
      <c r="A31" s="78"/>
      <c r="B31" s="78"/>
      <c r="C31" s="78"/>
      <c r="D31" s="79"/>
      <c r="E31" s="78"/>
      <c r="F31" s="78"/>
      <c r="G31" s="78"/>
      <c r="H31" s="78"/>
      <c r="I31" s="78"/>
      <c r="J31" s="32"/>
      <c r="K31" s="78"/>
      <c r="L31" s="76"/>
    </row>
    <row r="32" spans="1:12">
      <c r="A32" s="80" t="s">
        <v>299</v>
      </c>
      <c r="B32" s="80" t="s">
        <v>300</v>
      </c>
      <c r="C32" s="80" t="s">
        <v>301</v>
      </c>
      <c r="D32" s="80" t="s">
        <v>302</v>
      </c>
      <c r="E32" s="80" t="s">
        <v>303</v>
      </c>
      <c r="F32" s="80" t="s">
        <v>304</v>
      </c>
      <c r="G32" s="80" t="s">
        <v>148</v>
      </c>
      <c r="H32" s="80" t="s">
        <v>199</v>
      </c>
      <c r="I32" s="80" t="s">
        <v>147</v>
      </c>
      <c r="J32" s="33" t="s">
        <v>305</v>
      </c>
      <c r="K32" s="80" t="s">
        <v>306</v>
      </c>
      <c r="L32" s="76" t="str">
        <f>"CREATE TABLE "&amp;K27&amp;"("</f>
        <v>CREATE TABLE LZ_WEI_WATCHER(</v>
      </c>
    </row>
    <row r="33" spans="1:12">
      <c r="A33" s="81">
        <v>1</v>
      </c>
      <c r="B33" s="82" t="s">
        <v>204</v>
      </c>
      <c r="C33" s="82" t="s">
        <v>579</v>
      </c>
      <c r="D33" s="82" t="s">
        <v>308</v>
      </c>
      <c r="E33" s="82"/>
      <c r="F33" s="82" t="s">
        <v>309</v>
      </c>
      <c r="G33" s="83"/>
      <c r="H33" s="82"/>
      <c r="I33" s="82" t="s">
        <v>466</v>
      </c>
      <c r="J33" s="82" t="s">
        <v>68</v>
      </c>
      <c r="K33" s="55" t="s">
        <v>310</v>
      </c>
      <c r="L33" s="76" t="str">
        <f t="shared" ref="L33:L47" ca="1" si="1">C33&amp;" "&amp;D33&amp;IF(OR(D33="DATETIME",D33="INT",D33="DATE",D33="TEXT"),E33,"("&amp;E33&amp;")")&amp;" "&amp;" "&amp;H33&amp;" "&amp;J33&amp;IF(G33&lt;&gt;""," default "&amp;G33&amp;" ","")&amp;IF(I33&lt;&gt;""," "&amp;I33&amp;" ","")&amp;IF(OFFSET(C33,1,0,1,1)="",",",",")</f>
        <v>WAC_ID INT   not null AUTO_INCREMENT ,</v>
      </c>
    </row>
    <row r="34" spans="1:12">
      <c r="A34" s="81">
        <v>2</v>
      </c>
      <c r="B34" s="67" t="s">
        <v>311</v>
      </c>
      <c r="C34" s="67" t="s">
        <v>580</v>
      </c>
      <c r="D34" s="67" t="s">
        <v>201</v>
      </c>
      <c r="E34" s="67"/>
      <c r="F34" s="67"/>
      <c r="G34" s="84"/>
      <c r="H34" s="67"/>
      <c r="I34" s="67"/>
      <c r="J34" s="67"/>
      <c r="K34" s="70"/>
      <c r="L34" s="76" t="str">
        <f t="shared" ca="1" si="1"/>
        <v>WAC_WEC_ID INT   ,</v>
      </c>
    </row>
    <row r="35" spans="1:12">
      <c r="A35" s="81">
        <v>3</v>
      </c>
      <c r="B35" s="67" t="s">
        <v>335</v>
      </c>
      <c r="C35" s="67" t="s">
        <v>581</v>
      </c>
      <c r="D35" s="67" t="s">
        <v>202</v>
      </c>
      <c r="E35" s="67">
        <v>200</v>
      </c>
      <c r="F35" s="67"/>
      <c r="G35" s="84"/>
      <c r="H35" s="67"/>
      <c r="I35" s="67"/>
      <c r="J35" s="67"/>
      <c r="K35" s="70"/>
      <c r="L35" s="76" t="str">
        <f t="shared" ca="1" si="1"/>
        <v>WAC_APPID VARCHAR(200)   ,</v>
      </c>
    </row>
    <row r="36" spans="1:12">
      <c r="A36" s="81">
        <v>4</v>
      </c>
      <c r="B36" s="82" t="s">
        <v>336</v>
      </c>
      <c r="C36" s="85" t="s">
        <v>582</v>
      </c>
      <c r="D36" s="82" t="s">
        <v>202</v>
      </c>
      <c r="E36" s="82">
        <v>200</v>
      </c>
      <c r="F36" s="82"/>
      <c r="G36" s="83"/>
      <c r="H36" s="82"/>
      <c r="I36" s="82"/>
      <c r="J36" s="82"/>
      <c r="K36" s="55"/>
      <c r="L36" s="76" t="str">
        <f t="shared" ca="1" si="1"/>
        <v>WAC_OPENID VARCHAR(200)   ,</v>
      </c>
    </row>
    <row r="37" spans="1:12">
      <c r="A37" s="81">
        <v>5</v>
      </c>
      <c r="B37" s="82" t="s">
        <v>337</v>
      </c>
      <c r="C37" s="82" t="s">
        <v>583</v>
      </c>
      <c r="D37" s="82" t="s">
        <v>201</v>
      </c>
      <c r="E37" s="82"/>
      <c r="F37" s="82"/>
      <c r="G37" s="83"/>
      <c r="H37" s="82"/>
      <c r="I37" s="82"/>
      <c r="K37" s="55" t="s">
        <v>338</v>
      </c>
      <c r="L37" s="76" t="str">
        <f t="shared" ca="1" si="1"/>
        <v>WAC_SUBSCRIBE INT   ,</v>
      </c>
    </row>
    <row r="38" spans="1:12">
      <c r="A38" s="81">
        <v>6</v>
      </c>
      <c r="B38" s="82" t="s">
        <v>339</v>
      </c>
      <c r="C38" s="82" t="s">
        <v>340</v>
      </c>
      <c r="D38" s="82" t="s">
        <v>202</v>
      </c>
      <c r="E38" s="82">
        <v>400</v>
      </c>
      <c r="F38" s="82"/>
      <c r="G38" s="83"/>
      <c r="H38" s="82"/>
      <c r="I38" s="82"/>
      <c r="J38" s="82"/>
      <c r="K38" s="55"/>
      <c r="L38" s="76" t="str">
        <f t="shared" ca="1" si="1"/>
        <v>WAC_NICK_NAME VARCHAR(400)   ,</v>
      </c>
    </row>
    <row r="39" spans="1:12">
      <c r="A39" s="81">
        <v>7</v>
      </c>
      <c r="B39" s="82" t="s">
        <v>214</v>
      </c>
      <c r="C39" s="82" t="s">
        <v>341</v>
      </c>
      <c r="D39" s="82" t="s">
        <v>203</v>
      </c>
      <c r="E39" s="82">
        <v>1</v>
      </c>
      <c r="F39" s="82"/>
      <c r="G39" s="83"/>
      <c r="H39" s="82"/>
      <c r="I39" s="82"/>
      <c r="J39" s="82"/>
      <c r="K39" s="55" t="s">
        <v>342</v>
      </c>
      <c r="L39" s="76" t="str">
        <f t="shared" ca="1" si="1"/>
        <v>WAC_SEX CHAR(1)   ,</v>
      </c>
    </row>
    <row r="40" spans="1:12">
      <c r="A40" s="81">
        <v>8</v>
      </c>
      <c r="B40" s="82" t="s">
        <v>343</v>
      </c>
      <c r="C40" s="82" t="s">
        <v>344</v>
      </c>
      <c r="D40" s="82" t="s">
        <v>202</v>
      </c>
      <c r="E40" s="82">
        <v>20</v>
      </c>
      <c r="F40" s="82"/>
      <c r="G40" s="83"/>
      <c r="H40" s="82"/>
      <c r="I40" s="82"/>
      <c r="J40" s="82"/>
      <c r="K40" s="55" t="s">
        <v>345</v>
      </c>
      <c r="L40" s="76" t="str">
        <f t="shared" ca="1" si="1"/>
        <v>WAC_LANGUAGE VARCHAR(20)   ,</v>
      </c>
    </row>
    <row r="41" spans="1:12">
      <c r="A41" s="81">
        <v>9</v>
      </c>
      <c r="B41" s="82" t="s">
        <v>346</v>
      </c>
      <c r="C41" s="82" t="s">
        <v>347</v>
      </c>
      <c r="D41" s="82" t="s">
        <v>202</v>
      </c>
      <c r="E41" s="82">
        <v>100</v>
      </c>
      <c r="F41" s="82"/>
      <c r="G41" s="83"/>
      <c r="H41" s="82"/>
      <c r="I41" s="82"/>
      <c r="J41" s="82"/>
      <c r="K41" s="55"/>
      <c r="L41" s="76" t="str">
        <f t="shared" ca="1" si="1"/>
        <v>WAC_CITY VARCHAR(100)   ,</v>
      </c>
    </row>
    <row r="42" spans="1:12">
      <c r="A42" s="81">
        <v>10</v>
      </c>
      <c r="B42" s="82" t="s">
        <v>348</v>
      </c>
      <c r="C42" s="82" t="s">
        <v>349</v>
      </c>
      <c r="D42" s="82" t="s">
        <v>202</v>
      </c>
      <c r="E42" s="82">
        <v>100</v>
      </c>
      <c r="F42" s="82"/>
      <c r="G42" s="83"/>
      <c r="H42" s="82"/>
      <c r="I42" s="82"/>
      <c r="J42" s="82"/>
      <c r="K42" s="55"/>
      <c r="L42" s="76" t="str">
        <f t="shared" ca="1" si="1"/>
        <v>WAC_PROVINCE VARCHAR(100)   ,</v>
      </c>
    </row>
    <row r="43" spans="1:12">
      <c r="A43" s="81">
        <v>11</v>
      </c>
      <c r="B43" s="82" t="s">
        <v>350</v>
      </c>
      <c r="C43" s="82" t="s">
        <v>351</v>
      </c>
      <c r="D43" s="82" t="s">
        <v>202</v>
      </c>
      <c r="E43" s="82">
        <v>100</v>
      </c>
      <c r="F43" s="82"/>
      <c r="G43" s="83"/>
      <c r="H43" s="82"/>
      <c r="I43" s="82"/>
      <c r="J43" s="82"/>
      <c r="K43" s="55"/>
      <c r="L43" s="76" t="str">
        <f t="shared" ca="1" si="1"/>
        <v>WAC_COUNTRY VARCHAR(100)   ,</v>
      </c>
    </row>
    <row r="44" spans="1:12">
      <c r="A44" s="81">
        <v>12</v>
      </c>
      <c r="B44" s="82" t="s">
        <v>352</v>
      </c>
      <c r="C44" s="82" t="s">
        <v>353</v>
      </c>
      <c r="D44" s="82" t="s">
        <v>202</v>
      </c>
      <c r="E44" s="82">
        <v>400</v>
      </c>
      <c r="F44" s="82"/>
      <c r="G44" s="83"/>
      <c r="H44" s="82"/>
      <c r="I44" s="82"/>
      <c r="J44" s="82"/>
      <c r="K44" s="55" t="s">
        <v>354</v>
      </c>
      <c r="L44" s="76" t="str">
        <f t="shared" ca="1" si="1"/>
        <v>WAC_HEAD_IMG_URL VARCHAR(400)   ,</v>
      </c>
    </row>
    <row r="45" spans="1:12">
      <c r="A45" s="81">
        <v>13</v>
      </c>
      <c r="B45" s="82" t="s">
        <v>355</v>
      </c>
      <c r="C45" s="82" t="s">
        <v>356</v>
      </c>
      <c r="D45" s="82" t="s">
        <v>200</v>
      </c>
      <c r="E45" s="82"/>
      <c r="F45" s="82"/>
      <c r="G45" s="83"/>
      <c r="H45" s="82"/>
      <c r="I45" s="82"/>
      <c r="J45" s="82"/>
      <c r="K45" s="55" t="s">
        <v>357</v>
      </c>
      <c r="L45" s="76" t="str">
        <f t="shared" ca="1" si="1"/>
        <v>WAC_SUBSCRIBE_TIME DATETIME   ,</v>
      </c>
    </row>
    <row r="46" spans="1:12">
      <c r="A46" s="81">
        <v>14</v>
      </c>
      <c r="B46" s="82" t="s">
        <v>321</v>
      </c>
      <c r="C46" s="82" t="s">
        <v>358</v>
      </c>
      <c r="D46" s="82" t="s">
        <v>203</v>
      </c>
      <c r="E46" s="82">
        <v>1</v>
      </c>
      <c r="F46" s="82"/>
      <c r="G46" s="83"/>
      <c r="H46" s="82"/>
      <c r="I46" s="82"/>
      <c r="J46" s="82"/>
      <c r="K46" s="55" t="s">
        <v>323</v>
      </c>
      <c r="L46" s="76" t="str">
        <f t="shared" ca="1" si="1"/>
        <v>WAC_STATUS  CHAR(1)   ,</v>
      </c>
    </row>
    <row r="47" spans="1:12">
      <c r="A47" s="81">
        <v>15</v>
      </c>
      <c r="B47" s="82" t="s">
        <v>331</v>
      </c>
      <c r="C47" s="82" t="s">
        <v>359</v>
      </c>
      <c r="D47" s="82" t="s">
        <v>200</v>
      </c>
      <c r="E47" s="82"/>
      <c r="F47" s="82"/>
      <c r="G47" s="83"/>
      <c r="H47" s="82"/>
      <c r="I47" s="82"/>
      <c r="J47" s="82"/>
      <c r="K47" s="55"/>
      <c r="L47" s="76" t="str">
        <f t="shared" ca="1" si="1"/>
        <v>WAC_REGISTOR_DATE DATETIME   ,</v>
      </c>
    </row>
    <row r="48" spans="1:12">
      <c r="L48" s="76" t="str">
        <f ca="1">"PRIMARY KEY("&amp;IF(OFFSET(C33,0,3,1,1)="PK",C33&amp;IF(OFFSET(C33,1,3,1,1)="","",","),"")&amp;IF(OFFSET(C33,1,3,1,1)="PK",OFFSET(C33,1,0,1,1)&amp;IF(OFFSET(C33,1,0,1,1)="",",",""),"")&amp;"));"</f>
        <v>PRIMARY KEY(WAC_ID));</v>
      </c>
    </row>
    <row r="49" spans="1:12">
      <c r="L49" s="76"/>
    </row>
    <row r="50" spans="1:12">
      <c r="A50" s="132" t="s">
        <v>291</v>
      </c>
      <c r="B50" s="133"/>
      <c r="C50" s="130" t="s">
        <v>292</v>
      </c>
      <c r="D50" s="131"/>
      <c r="E50" s="132" t="s">
        <v>293</v>
      </c>
      <c r="F50" s="133"/>
      <c r="G50" s="75"/>
      <c r="H50" s="75"/>
      <c r="I50" s="75"/>
      <c r="J50" s="75"/>
      <c r="K50" s="137" t="s">
        <v>294</v>
      </c>
      <c r="L50" s="11" t="str">
        <f>"-- "&amp;C51</f>
        <v>-- 获取AccessToken记录表</v>
      </c>
    </row>
    <row r="51" spans="1:12">
      <c r="A51" s="132" t="s">
        <v>295</v>
      </c>
      <c r="B51" s="133"/>
      <c r="C51" s="147" t="s">
        <v>296</v>
      </c>
      <c r="D51" s="131"/>
      <c r="E51" s="132" t="s">
        <v>297</v>
      </c>
      <c r="F51" s="133"/>
      <c r="G51" s="75"/>
      <c r="H51" s="75"/>
      <c r="I51" s="75"/>
      <c r="J51" s="75"/>
      <c r="K51" s="138"/>
      <c r="L51" s="11" t="str">
        <f>"-- "&amp;C52</f>
        <v xml:space="preserve">-- </v>
      </c>
    </row>
    <row r="52" spans="1:12">
      <c r="A52" s="132" t="s">
        <v>298</v>
      </c>
      <c r="B52" s="133"/>
      <c r="C52" s="134"/>
      <c r="D52" s="135"/>
      <c r="E52" s="135"/>
      <c r="F52" s="135"/>
      <c r="G52" s="135"/>
      <c r="H52" s="135"/>
      <c r="I52" s="135"/>
      <c r="J52" s="135"/>
      <c r="K52" s="136"/>
      <c r="L52" s="49"/>
    </row>
    <row r="53" spans="1:12">
      <c r="A53" s="72"/>
      <c r="B53" s="73"/>
      <c r="C53" s="77"/>
      <c r="D53" s="77"/>
      <c r="E53" s="77"/>
      <c r="F53" s="77"/>
      <c r="G53" s="77"/>
      <c r="H53" s="77"/>
      <c r="I53" s="77"/>
      <c r="J53" s="74"/>
      <c r="K53" s="77"/>
      <c r="L53" s="49" t="str">
        <f>"DROP TABLE IF EXISTS "&amp;K50&amp;";"</f>
        <v>DROP TABLE IF EXISTS LZ_WEI_ACCESSTOKEN;</v>
      </c>
    </row>
    <row r="54" spans="1:12">
      <c r="A54" s="78"/>
      <c r="B54" s="78"/>
      <c r="C54" s="78"/>
      <c r="D54" s="79"/>
      <c r="E54" s="78"/>
      <c r="F54" s="78"/>
      <c r="G54" s="78"/>
      <c r="H54" s="78"/>
      <c r="I54" s="78"/>
      <c r="J54" s="32"/>
      <c r="K54" s="78"/>
      <c r="L54" s="76"/>
    </row>
    <row r="55" spans="1:12">
      <c r="A55" s="80" t="s">
        <v>299</v>
      </c>
      <c r="B55" s="80" t="s">
        <v>300</v>
      </c>
      <c r="C55" s="80" t="s">
        <v>301</v>
      </c>
      <c r="D55" s="80" t="s">
        <v>302</v>
      </c>
      <c r="E55" s="80" t="s">
        <v>303</v>
      </c>
      <c r="F55" s="80" t="s">
        <v>304</v>
      </c>
      <c r="G55" s="80" t="s">
        <v>148</v>
      </c>
      <c r="H55" s="80" t="s">
        <v>199</v>
      </c>
      <c r="I55" s="80" t="s">
        <v>147</v>
      </c>
      <c r="J55" s="33" t="s">
        <v>305</v>
      </c>
      <c r="K55" s="80" t="s">
        <v>306</v>
      </c>
      <c r="L55" s="76" t="str">
        <f>"CREATE TABLE "&amp;K50&amp;"("</f>
        <v>CREATE TABLE LZ_WEI_ACCESSTOKEN(</v>
      </c>
    </row>
    <row r="56" spans="1:12">
      <c r="A56" s="81">
        <v>1</v>
      </c>
      <c r="B56" s="82" t="s">
        <v>204</v>
      </c>
      <c r="C56" s="82" t="s">
        <v>307</v>
      </c>
      <c r="D56" s="82" t="s">
        <v>308</v>
      </c>
      <c r="E56" s="82"/>
      <c r="F56" s="82" t="s">
        <v>309</v>
      </c>
      <c r="G56" s="83"/>
      <c r="H56" s="82"/>
      <c r="I56" s="9" t="s">
        <v>208</v>
      </c>
      <c r="J56" s="82" t="s">
        <v>68</v>
      </c>
      <c r="K56" s="55" t="s">
        <v>310</v>
      </c>
      <c r="L56" s="76" t="str">
        <f t="shared" ref="L56:L62" ca="1" si="2">C56&amp;" "&amp;D56&amp;IF(OR(D56="DATETIME",D56="INT",D56="DATE",D56="TEXT"),E56,"("&amp;E56&amp;")")&amp;" "&amp;" "&amp;H56&amp;" "&amp;J56&amp;IF(G56&lt;&gt;""," default "&amp;G56&amp;" ","")&amp;IF(I56&lt;&gt;""," "&amp;I56&amp;" ","")&amp;IF(OFFSET(C56,1,0,1,1)="",",",",")</f>
        <v>WAT_ID INT   not null AUTO_INCREMENT ,</v>
      </c>
    </row>
    <row r="57" spans="1:12">
      <c r="A57" s="81">
        <v>2</v>
      </c>
      <c r="B57" s="67" t="s">
        <v>311</v>
      </c>
      <c r="C57" s="67" t="s">
        <v>312</v>
      </c>
      <c r="D57" s="67" t="s">
        <v>201</v>
      </c>
      <c r="E57" s="67"/>
      <c r="F57" s="67"/>
      <c r="G57" s="84"/>
      <c r="H57" s="67"/>
      <c r="I57" s="67"/>
      <c r="J57" s="67"/>
      <c r="K57" s="70"/>
      <c r="L57" s="76" t="str">
        <f t="shared" ca="1" si="2"/>
        <v>WAT_WEC_ID INT   ,</v>
      </c>
    </row>
    <row r="58" spans="1:12">
      <c r="A58" s="81">
        <v>3</v>
      </c>
      <c r="B58" s="67" t="s">
        <v>313</v>
      </c>
      <c r="C58" s="67" t="s">
        <v>314</v>
      </c>
      <c r="D58" s="67" t="s">
        <v>202</v>
      </c>
      <c r="E58" s="67">
        <v>80</v>
      </c>
      <c r="F58" s="67"/>
      <c r="G58" s="84"/>
      <c r="H58" s="67"/>
      <c r="I58" s="67"/>
      <c r="J58" s="67"/>
      <c r="K58" s="70"/>
      <c r="L58" s="76" t="str">
        <f t="shared" ca="1" si="2"/>
        <v>WAT_APPID VARCHAR(80)   ,</v>
      </c>
    </row>
    <row r="59" spans="1:12">
      <c r="A59" s="81">
        <v>4</v>
      </c>
      <c r="B59" s="82" t="s">
        <v>315</v>
      </c>
      <c r="C59" s="85" t="s">
        <v>316</v>
      </c>
      <c r="D59" s="82" t="s">
        <v>202</v>
      </c>
      <c r="E59" s="82">
        <v>200</v>
      </c>
      <c r="F59" s="82"/>
      <c r="G59" s="83"/>
      <c r="H59" s="82"/>
      <c r="I59" s="82"/>
      <c r="J59" s="82"/>
      <c r="K59" s="55"/>
      <c r="L59" s="76" t="str">
        <f t="shared" ca="1" si="2"/>
        <v>WAT_TOKEN VARCHAR(200)   ,</v>
      </c>
    </row>
    <row r="60" spans="1:12">
      <c r="A60" s="81">
        <v>5</v>
      </c>
      <c r="B60" s="82" t="s">
        <v>317</v>
      </c>
      <c r="C60" s="82" t="s">
        <v>318</v>
      </c>
      <c r="D60" s="82" t="s">
        <v>200</v>
      </c>
      <c r="E60" s="82"/>
      <c r="F60" s="82"/>
      <c r="G60" s="83"/>
      <c r="H60" s="82"/>
      <c r="I60" s="82"/>
      <c r="K60" s="55"/>
      <c r="L60" s="76" t="str">
        <f t="shared" ca="1" si="2"/>
        <v>WAT_EXPIRES_IN DATETIME   ,</v>
      </c>
    </row>
    <row r="61" spans="1:12">
      <c r="A61" s="81">
        <v>6</v>
      </c>
      <c r="B61" s="82" t="s">
        <v>319</v>
      </c>
      <c r="C61" s="82" t="s">
        <v>320</v>
      </c>
      <c r="D61" s="82" t="s">
        <v>200</v>
      </c>
      <c r="E61" s="82"/>
      <c r="F61" s="82"/>
      <c r="G61" s="83"/>
      <c r="H61" s="82"/>
      <c r="I61" s="82"/>
      <c r="J61" s="82"/>
      <c r="K61" s="55"/>
      <c r="L61" s="76" t="str">
        <f t="shared" ca="1" si="2"/>
        <v>WAT_CREAT_TIME DATETIME   ,</v>
      </c>
    </row>
    <row r="62" spans="1:12">
      <c r="A62" s="81">
        <v>7</v>
      </c>
      <c r="B62" s="82" t="s">
        <v>321</v>
      </c>
      <c r="C62" s="82" t="s">
        <v>322</v>
      </c>
      <c r="D62" s="82" t="s">
        <v>203</v>
      </c>
      <c r="E62" s="82">
        <v>1</v>
      </c>
      <c r="F62" s="82"/>
      <c r="G62" s="83"/>
      <c r="H62" s="82"/>
      <c r="I62" s="82"/>
      <c r="J62" s="82"/>
      <c r="K62" s="55" t="s">
        <v>323</v>
      </c>
      <c r="L62" s="76" t="str">
        <f t="shared" ca="1" si="2"/>
        <v>WAT_STATUS  CHAR(1)   ,</v>
      </c>
    </row>
    <row r="63" spans="1:12">
      <c r="L63" s="76" t="str">
        <f ca="1">"PRIMARY KEY("&amp;IF(OFFSET(C56,0,3,1,1)="PK",C56&amp;IF(OFFSET(C56,1,3,1,1)="","",","),"")&amp;IF(OFFSET(C56,1,3,1,1)="PK",OFFSET(C56,1,0,1,1)&amp;IF(OFFSET(C56,1,0,1,1)="",",",""),"")&amp;"));"</f>
        <v>PRIMARY KEY(WAT_ID));</v>
      </c>
    </row>
    <row r="64" spans="1:12">
      <c r="L64" s="76"/>
    </row>
    <row r="65" spans="1:12">
      <c r="A65" s="132" t="s">
        <v>291</v>
      </c>
      <c r="B65" s="133"/>
      <c r="C65" s="130" t="s">
        <v>324</v>
      </c>
      <c r="D65" s="131"/>
      <c r="E65" s="132" t="s">
        <v>293</v>
      </c>
      <c r="F65" s="133"/>
      <c r="G65" s="75"/>
      <c r="H65" s="75"/>
      <c r="I65" s="75"/>
      <c r="J65" s="75"/>
      <c r="K65" s="137" t="s">
        <v>325</v>
      </c>
      <c r="L65" s="11" t="str">
        <f>"-- "&amp;C66</f>
        <v>-- 错误代码返回表</v>
      </c>
    </row>
    <row r="66" spans="1:12">
      <c r="A66" s="132" t="s">
        <v>295</v>
      </c>
      <c r="B66" s="133"/>
      <c r="C66" s="147" t="s">
        <v>326</v>
      </c>
      <c r="D66" s="131"/>
      <c r="E66" s="132" t="s">
        <v>297</v>
      </c>
      <c r="F66" s="133"/>
      <c r="G66" s="75"/>
      <c r="H66" s="75"/>
      <c r="I66" s="75"/>
      <c r="J66" s="75"/>
      <c r="K66" s="138"/>
      <c r="L66" s="11" t="str">
        <f>"-- "&amp;C67</f>
        <v xml:space="preserve">-- </v>
      </c>
    </row>
    <row r="67" spans="1:12">
      <c r="A67" s="132" t="s">
        <v>298</v>
      </c>
      <c r="B67" s="133"/>
      <c r="C67" s="134"/>
      <c r="D67" s="135"/>
      <c r="E67" s="135"/>
      <c r="F67" s="135"/>
      <c r="G67" s="135"/>
      <c r="H67" s="135"/>
      <c r="I67" s="135"/>
      <c r="J67" s="135"/>
      <c r="K67" s="136"/>
      <c r="L67" s="49"/>
    </row>
    <row r="68" spans="1:12">
      <c r="A68" s="72"/>
      <c r="B68" s="73"/>
      <c r="C68" s="77"/>
      <c r="D68" s="77"/>
      <c r="E68" s="77"/>
      <c r="F68" s="77"/>
      <c r="G68" s="77"/>
      <c r="H68" s="77"/>
      <c r="I68" s="77"/>
      <c r="J68" s="74"/>
      <c r="K68" s="77"/>
      <c r="L68" s="49" t="str">
        <f>"DROP TABLE IF EXISTS "&amp;K65&amp;";"</f>
        <v>DROP TABLE IF EXISTS LZ_WEI_ERRORCODE;</v>
      </c>
    </row>
    <row r="69" spans="1:12">
      <c r="A69" s="78"/>
      <c r="B69" s="78"/>
      <c r="C69" s="78"/>
      <c r="D69" s="79"/>
      <c r="E69" s="78"/>
      <c r="F69" s="78"/>
      <c r="G69" s="78"/>
      <c r="H69" s="78"/>
      <c r="I69" s="78"/>
      <c r="J69" s="32"/>
      <c r="K69" s="78"/>
      <c r="L69" s="76"/>
    </row>
    <row r="70" spans="1:12">
      <c r="A70" s="80" t="s">
        <v>299</v>
      </c>
      <c r="B70" s="80" t="s">
        <v>300</v>
      </c>
      <c r="C70" s="80" t="s">
        <v>301</v>
      </c>
      <c r="D70" s="80" t="s">
        <v>302</v>
      </c>
      <c r="E70" s="80" t="s">
        <v>303</v>
      </c>
      <c r="F70" s="80" t="s">
        <v>304</v>
      </c>
      <c r="G70" s="80" t="s">
        <v>148</v>
      </c>
      <c r="H70" s="80" t="s">
        <v>199</v>
      </c>
      <c r="I70" s="80" t="s">
        <v>147</v>
      </c>
      <c r="J70" s="33" t="s">
        <v>305</v>
      </c>
      <c r="K70" s="80" t="s">
        <v>306</v>
      </c>
      <c r="L70" s="76" t="str">
        <f>"CREATE TABLE "&amp;K65&amp;"("</f>
        <v>CREATE TABLE LZ_WEI_ERRORCODE(</v>
      </c>
    </row>
    <row r="71" spans="1:12">
      <c r="A71" s="81">
        <v>1</v>
      </c>
      <c r="B71" s="82" t="s">
        <v>204</v>
      </c>
      <c r="C71" s="82" t="s">
        <v>327</v>
      </c>
      <c r="D71" s="82" t="s">
        <v>308</v>
      </c>
      <c r="E71" s="82"/>
      <c r="F71" s="82" t="s">
        <v>309</v>
      </c>
      <c r="G71" s="83"/>
      <c r="H71" s="82"/>
      <c r="I71" s="82" t="s">
        <v>466</v>
      </c>
      <c r="J71" s="82" t="s">
        <v>68</v>
      </c>
      <c r="K71" s="55" t="s">
        <v>310</v>
      </c>
      <c r="L71" s="76" t="str">
        <f t="shared" ref="L71:L74" ca="1" si="3">C71&amp;" "&amp;D71&amp;IF(OR(D71="DATETIME",D71="INT",D71="DATE",D71="TEXT"),E71,"("&amp;E71&amp;")")&amp;" "&amp;" "&amp;H71&amp;" "&amp;J71&amp;IF(G71&lt;&gt;""," default "&amp;G71&amp;" ","")&amp;IF(I71&lt;&gt;""," "&amp;I71&amp;" ","")&amp;IF(OFFSET(C71,1,0,1,1)="",",",",")</f>
        <v>WAE_ID INT   not null AUTO_INCREMENT ,</v>
      </c>
    </row>
    <row r="72" spans="1:12">
      <c r="A72" s="81">
        <v>2</v>
      </c>
      <c r="B72" s="82" t="s">
        <v>328</v>
      </c>
      <c r="C72" s="85" t="s">
        <v>329</v>
      </c>
      <c r="D72" s="82" t="s">
        <v>202</v>
      </c>
      <c r="E72" s="82">
        <v>20</v>
      </c>
      <c r="F72" s="82"/>
      <c r="G72" s="83"/>
      <c r="H72" s="82"/>
      <c r="I72" s="82"/>
      <c r="J72" s="82"/>
      <c r="K72" s="55"/>
      <c r="L72" s="76" t="str">
        <f t="shared" ca="1" si="3"/>
        <v>WAE_CODE VARCHAR(20)   ,</v>
      </c>
    </row>
    <row r="73" spans="1:12">
      <c r="A73" s="81">
        <v>3</v>
      </c>
      <c r="B73" s="82" t="s">
        <v>330</v>
      </c>
      <c r="C73" s="82" t="s">
        <v>584</v>
      </c>
      <c r="D73" s="82" t="s">
        <v>202</v>
      </c>
      <c r="E73" s="82">
        <v>400</v>
      </c>
      <c r="F73" s="82"/>
      <c r="G73" s="83"/>
      <c r="H73" s="82"/>
      <c r="I73" s="82"/>
      <c r="K73" s="55"/>
      <c r="L73" s="76" t="str">
        <f t="shared" ca="1" si="3"/>
        <v>WAE_DESC VARCHAR(400)   ,</v>
      </c>
    </row>
    <row r="74" spans="1:12">
      <c r="A74" s="81">
        <v>4</v>
      </c>
      <c r="B74" s="82" t="s">
        <v>331</v>
      </c>
      <c r="C74" s="82" t="s">
        <v>332</v>
      </c>
      <c r="D74" s="82" t="s">
        <v>200</v>
      </c>
      <c r="E74" s="82"/>
      <c r="F74" s="82"/>
      <c r="G74" s="83"/>
      <c r="H74" s="82"/>
      <c r="I74" s="82"/>
      <c r="J74" s="82"/>
      <c r="K74" s="55"/>
      <c r="L74" s="76" t="str">
        <f t="shared" ca="1" si="3"/>
        <v>WAE_CREAT_TIME DATETIME   ,</v>
      </c>
    </row>
    <row r="75" spans="1:12">
      <c r="L75" s="76" t="str">
        <f ca="1">"PRIMARY KEY("&amp;IF(OFFSET(C71,0,3,1,1)="PK",C71&amp;IF(OFFSET(C71,1,3,1,1)="","",","),"")&amp;IF(OFFSET(C71,1,3,1,1)="PK",OFFSET(C71,1,0,1,1)&amp;IF(OFFSET(C71,1,0,1,1)="",",",""),"")&amp;"));"</f>
        <v>PRIMARY KEY(WAE_ID));</v>
      </c>
    </row>
    <row r="76" spans="1:12">
      <c r="L76" s="76"/>
    </row>
    <row r="77" spans="1:12">
      <c r="A77" s="132" t="s">
        <v>291</v>
      </c>
      <c r="B77" s="133"/>
      <c r="C77" s="130" t="s">
        <v>333</v>
      </c>
      <c r="D77" s="131"/>
      <c r="E77" s="132" t="s">
        <v>293</v>
      </c>
      <c r="F77" s="133"/>
      <c r="G77" s="75"/>
      <c r="H77" s="75"/>
      <c r="I77" s="75"/>
      <c r="J77" s="75"/>
      <c r="K77" s="137" t="s">
        <v>585</v>
      </c>
      <c r="L77" s="11" t="str">
        <f>"-- "&amp;C78</f>
        <v>-- 微信自定义菜单表</v>
      </c>
    </row>
    <row r="78" spans="1:12">
      <c r="A78" s="132" t="s">
        <v>295</v>
      </c>
      <c r="B78" s="133"/>
      <c r="C78" s="147" t="s">
        <v>360</v>
      </c>
      <c r="D78" s="131"/>
      <c r="E78" s="132" t="s">
        <v>297</v>
      </c>
      <c r="F78" s="133"/>
      <c r="G78" s="75"/>
      <c r="H78" s="75"/>
      <c r="I78" s="75"/>
      <c r="J78" s="75"/>
      <c r="K78" s="138"/>
      <c r="L78" s="11" t="str">
        <f>"-- "&amp;C79</f>
        <v xml:space="preserve">-- </v>
      </c>
    </row>
    <row r="79" spans="1:12">
      <c r="A79" s="132" t="s">
        <v>298</v>
      </c>
      <c r="B79" s="133"/>
      <c r="C79" s="134"/>
      <c r="D79" s="135"/>
      <c r="E79" s="135"/>
      <c r="F79" s="135"/>
      <c r="G79" s="135"/>
      <c r="H79" s="135"/>
      <c r="I79" s="135"/>
      <c r="J79" s="135"/>
      <c r="K79" s="136"/>
      <c r="L79" s="49"/>
    </row>
    <row r="80" spans="1:12">
      <c r="A80" s="72"/>
      <c r="B80" s="73"/>
      <c r="C80" s="77"/>
      <c r="D80" s="77"/>
      <c r="E80" s="77"/>
      <c r="F80" s="77"/>
      <c r="G80" s="77"/>
      <c r="H80" s="77"/>
      <c r="I80" s="77"/>
      <c r="J80" s="74"/>
      <c r="K80" s="77"/>
      <c r="L80" s="49" t="str">
        <f>"DROP TABLE IF EXISTS "&amp;K77&amp;";"</f>
        <v>DROP TABLE IF EXISTS LZ_WEI_MENU;</v>
      </c>
    </row>
    <row r="81" spans="1:12">
      <c r="A81" s="78"/>
      <c r="B81" s="78"/>
      <c r="C81" s="78"/>
      <c r="D81" s="79"/>
      <c r="E81" s="78"/>
      <c r="F81" s="78"/>
      <c r="G81" s="78"/>
      <c r="H81" s="78"/>
      <c r="I81" s="78"/>
      <c r="J81" s="32"/>
      <c r="K81" s="78"/>
      <c r="L81" s="76"/>
    </row>
    <row r="82" spans="1:12">
      <c r="A82" s="80" t="s">
        <v>299</v>
      </c>
      <c r="B82" s="80" t="s">
        <v>300</v>
      </c>
      <c r="C82" s="80" t="s">
        <v>301</v>
      </c>
      <c r="D82" s="80" t="s">
        <v>302</v>
      </c>
      <c r="E82" s="80" t="s">
        <v>303</v>
      </c>
      <c r="F82" s="80" t="s">
        <v>304</v>
      </c>
      <c r="G82" s="80" t="s">
        <v>148</v>
      </c>
      <c r="H82" s="80" t="s">
        <v>199</v>
      </c>
      <c r="I82" s="80" t="s">
        <v>147</v>
      </c>
      <c r="J82" s="33" t="s">
        <v>305</v>
      </c>
      <c r="K82" s="80" t="s">
        <v>306</v>
      </c>
      <c r="L82" s="76" t="str">
        <f>"CREATE TABLE "&amp;K77&amp;"("</f>
        <v>CREATE TABLE LZ_WEI_MENU(</v>
      </c>
    </row>
    <row r="83" spans="1:12">
      <c r="A83" s="81">
        <v>1</v>
      </c>
      <c r="B83" s="82" t="s">
        <v>204</v>
      </c>
      <c r="C83" s="82" t="s">
        <v>586</v>
      </c>
      <c r="D83" s="82" t="s">
        <v>308</v>
      </c>
      <c r="E83" s="82"/>
      <c r="F83" s="82" t="s">
        <v>309</v>
      </c>
      <c r="G83" s="83"/>
      <c r="H83" s="82"/>
      <c r="I83" s="82" t="s">
        <v>466</v>
      </c>
      <c r="J83" s="82" t="s">
        <v>68</v>
      </c>
      <c r="K83" s="55" t="s">
        <v>310</v>
      </c>
      <c r="L83" s="76" t="str">
        <f t="shared" ref="L83:L89" ca="1" si="4">C83&amp;" "&amp;D83&amp;IF(OR(D83="DATETIME",D83="INT",D83="DATE",D83="TEXT"),E83,"("&amp;E83&amp;")")&amp;" "&amp;" "&amp;H83&amp;" "&amp;J83&amp;IF(G83&lt;&gt;""," default "&amp;G83&amp;" ","")&amp;IF(I83&lt;&gt;""," "&amp;I83&amp;" ","")&amp;IF(OFFSET(C83,1,0,1,1)="",",",",")</f>
        <v>WMU_ID INT   not null AUTO_INCREMENT ,</v>
      </c>
    </row>
    <row r="84" spans="1:12">
      <c r="A84" s="81">
        <v>2</v>
      </c>
      <c r="B84" s="82" t="s">
        <v>361</v>
      </c>
      <c r="C84" s="82" t="s">
        <v>587</v>
      </c>
      <c r="D84" s="82" t="s">
        <v>308</v>
      </c>
      <c r="E84" s="82"/>
      <c r="F84" s="82"/>
      <c r="G84" s="83"/>
      <c r="H84" s="82"/>
      <c r="I84" s="82"/>
      <c r="J84" s="82"/>
      <c r="K84" s="55"/>
      <c r="L84" s="76" t="str">
        <f t="shared" ca="1" si="4"/>
        <v>WMU_WEC_ID INT   ,</v>
      </c>
    </row>
    <row r="85" spans="1:12">
      <c r="A85" s="81">
        <v>3</v>
      </c>
      <c r="B85" s="82" t="s">
        <v>362</v>
      </c>
      <c r="C85" s="85" t="s">
        <v>588</v>
      </c>
      <c r="D85" s="82" t="s">
        <v>202</v>
      </c>
      <c r="E85" s="82">
        <v>200</v>
      </c>
      <c r="F85" s="82"/>
      <c r="G85" s="83"/>
      <c r="H85" s="82"/>
      <c r="I85" s="82"/>
      <c r="J85" s="82"/>
      <c r="K85" s="55"/>
      <c r="L85" s="76" t="str">
        <f t="shared" ca="1" si="4"/>
        <v>WMU_APP_ID VARCHAR(200)   ,</v>
      </c>
    </row>
    <row r="86" spans="1:12">
      <c r="A86" s="81">
        <v>4</v>
      </c>
      <c r="B86" s="82" t="s">
        <v>363</v>
      </c>
      <c r="C86" s="85" t="s">
        <v>589</v>
      </c>
      <c r="D86" s="82" t="s">
        <v>364</v>
      </c>
      <c r="E86" s="82"/>
      <c r="F86" s="82"/>
      <c r="G86" s="83"/>
      <c r="H86" s="82"/>
      <c r="I86" s="82"/>
      <c r="J86" s="82"/>
      <c r="K86" s="55"/>
      <c r="L86" s="76" t="str">
        <f t="shared" ca="1" si="4"/>
        <v>WMU_JSON TEXT   ,</v>
      </c>
    </row>
    <row r="87" spans="1:12">
      <c r="A87" s="81">
        <v>5</v>
      </c>
      <c r="B87" s="82" t="s">
        <v>197</v>
      </c>
      <c r="C87" s="85" t="s">
        <v>590</v>
      </c>
      <c r="D87" s="82" t="s">
        <v>202</v>
      </c>
      <c r="E87" s="82">
        <v>200</v>
      </c>
      <c r="F87" s="82"/>
      <c r="G87" s="83"/>
      <c r="H87" s="82"/>
      <c r="I87" s="82"/>
      <c r="J87" s="82"/>
      <c r="K87" s="55"/>
      <c r="L87" s="76" t="str">
        <f t="shared" ca="1" si="4"/>
        <v>WMU_DESC VARCHAR(200)   ,</v>
      </c>
    </row>
    <row r="88" spans="1:12">
      <c r="A88" s="81">
        <v>6</v>
      </c>
      <c r="B88" s="82" t="s">
        <v>321</v>
      </c>
      <c r="C88" s="82" t="s">
        <v>365</v>
      </c>
      <c r="D88" s="82" t="s">
        <v>203</v>
      </c>
      <c r="E88" s="82">
        <v>1</v>
      </c>
      <c r="F88" s="82"/>
      <c r="G88" s="83"/>
      <c r="H88" s="82"/>
      <c r="I88" s="82"/>
      <c r="J88" s="82"/>
      <c r="K88" s="55" t="s">
        <v>323</v>
      </c>
      <c r="L88" s="76" t="str">
        <f t="shared" ca="1" si="4"/>
        <v>WMU_STATUS  CHAR(1)   ,</v>
      </c>
    </row>
    <row r="89" spans="1:12">
      <c r="A89" s="81">
        <v>7</v>
      </c>
      <c r="B89" s="82" t="s">
        <v>331</v>
      </c>
      <c r="C89" s="82" t="s">
        <v>366</v>
      </c>
      <c r="D89" s="82" t="s">
        <v>200</v>
      </c>
      <c r="E89" s="82"/>
      <c r="F89" s="82"/>
      <c r="G89" s="83"/>
      <c r="H89" s="82"/>
      <c r="I89" s="82"/>
      <c r="J89" s="82"/>
      <c r="K89" s="55"/>
      <c r="L89" s="76" t="str">
        <f t="shared" ca="1" si="4"/>
        <v>WMU_REGISTOR_DATE DATETIME   ,</v>
      </c>
    </row>
    <row r="90" spans="1:12">
      <c r="L90" s="76" t="str">
        <f ca="1">"PRIMARY KEY("&amp;IF(OFFSET(C83,0,3,1,1)="PK",C83&amp;IF(OFFSET(C83,1,3,1,1)="","",","),"")&amp;IF(OFFSET(C83,1,3,1,1)="PK",OFFSET(C83,1,0,1,1)&amp;IF(OFFSET(C83,1,0,1,1)="",",",""),"")&amp;"));"</f>
        <v>PRIMARY KEY(WMU_ID));</v>
      </c>
    </row>
    <row r="91" spans="1:12">
      <c r="L91" s="76"/>
    </row>
    <row r="92" spans="1:12">
      <c r="A92" s="132" t="s">
        <v>291</v>
      </c>
      <c r="B92" s="133"/>
      <c r="C92" s="130" t="s">
        <v>367</v>
      </c>
      <c r="D92" s="131"/>
      <c r="E92" s="132" t="s">
        <v>293</v>
      </c>
      <c r="F92" s="133"/>
      <c r="G92" s="75"/>
      <c r="H92" s="75"/>
      <c r="I92" s="75"/>
      <c r="J92" s="75"/>
      <c r="K92" s="137" t="s">
        <v>591</v>
      </c>
      <c r="L92" s="11" t="str">
        <f>"-- "&amp;C93</f>
        <v>-- 微信按钮</v>
      </c>
    </row>
    <row r="93" spans="1:12">
      <c r="A93" s="132" t="s">
        <v>295</v>
      </c>
      <c r="B93" s="133"/>
      <c r="C93" s="147" t="s">
        <v>368</v>
      </c>
      <c r="D93" s="131"/>
      <c r="E93" s="132" t="s">
        <v>297</v>
      </c>
      <c r="F93" s="133"/>
      <c r="G93" s="75"/>
      <c r="H93" s="75"/>
      <c r="I93" s="75"/>
      <c r="J93" s="75"/>
      <c r="K93" s="138"/>
      <c r="L93" s="11" t="str">
        <f>"-- "&amp;C94</f>
        <v xml:space="preserve">-- </v>
      </c>
    </row>
    <row r="94" spans="1:12">
      <c r="A94" s="132" t="s">
        <v>298</v>
      </c>
      <c r="B94" s="133"/>
      <c r="C94" s="134"/>
      <c r="D94" s="135"/>
      <c r="E94" s="135"/>
      <c r="F94" s="135"/>
      <c r="G94" s="135"/>
      <c r="H94" s="135"/>
      <c r="I94" s="135"/>
      <c r="J94" s="135"/>
      <c r="K94" s="136"/>
      <c r="L94" s="49"/>
    </row>
    <row r="95" spans="1:12">
      <c r="A95" s="72"/>
      <c r="B95" s="73"/>
      <c r="C95" s="77"/>
      <c r="D95" s="77"/>
      <c r="E95" s="77"/>
      <c r="F95" s="77"/>
      <c r="G95" s="77"/>
      <c r="H95" s="77"/>
      <c r="I95" s="77"/>
      <c r="J95" s="74"/>
      <c r="K95" s="77"/>
      <c r="L95" s="49" t="str">
        <f>"DROP TABLE IF EXISTS "&amp;K92&amp;";"</f>
        <v>DROP TABLE IF EXISTS LZ_WEI_BUTTON;</v>
      </c>
    </row>
    <row r="96" spans="1:12">
      <c r="A96" s="78"/>
      <c r="B96" s="78"/>
      <c r="C96" s="78"/>
      <c r="D96" s="79"/>
      <c r="E96" s="78"/>
      <c r="F96" s="78"/>
      <c r="G96" s="78"/>
      <c r="H96" s="78"/>
      <c r="I96" s="78"/>
      <c r="J96" s="32"/>
      <c r="K96" s="78"/>
      <c r="L96" s="76"/>
    </row>
    <row r="97" spans="1:12">
      <c r="A97" s="80" t="s">
        <v>299</v>
      </c>
      <c r="B97" s="80" t="s">
        <v>300</v>
      </c>
      <c r="C97" s="80" t="s">
        <v>301</v>
      </c>
      <c r="D97" s="80" t="s">
        <v>302</v>
      </c>
      <c r="E97" s="80" t="s">
        <v>303</v>
      </c>
      <c r="F97" s="80" t="s">
        <v>304</v>
      </c>
      <c r="G97" s="80" t="s">
        <v>148</v>
      </c>
      <c r="H97" s="80" t="s">
        <v>199</v>
      </c>
      <c r="I97" s="80" t="s">
        <v>147</v>
      </c>
      <c r="J97" s="33" t="s">
        <v>305</v>
      </c>
      <c r="K97" s="80" t="s">
        <v>306</v>
      </c>
      <c r="L97" s="76" t="str">
        <f>"CREATE TABLE "&amp;K92&amp;"("</f>
        <v>CREATE TABLE LZ_WEI_BUTTON(</v>
      </c>
    </row>
    <row r="98" spans="1:12">
      <c r="A98" s="81">
        <v>1</v>
      </c>
      <c r="B98" s="82" t="s">
        <v>204</v>
      </c>
      <c r="C98" s="82" t="s">
        <v>592</v>
      </c>
      <c r="D98" s="82" t="s">
        <v>308</v>
      </c>
      <c r="E98" s="82"/>
      <c r="F98" s="82" t="s">
        <v>309</v>
      </c>
      <c r="G98" s="83"/>
      <c r="H98" s="82"/>
      <c r="I98" s="82" t="s">
        <v>466</v>
      </c>
      <c r="J98" s="82" t="s">
        <v>68</v>
      </c>
      <c r="K98" s="55" t="s">
        <v>310</v>
      </c>
      <c r="L98" s="76" t="str">
        <f t="shared" ref="L98:L106" ca="1" si="5">C98&amp;" "&amp;D98&amp;IF(OR(D98="DATETIME",D98="INT",D98="DATE",D98="TEXT"),E98,"("&amp;E98&amp;")")&amp;" "&amp;" "&amp;H98&amp;" "&amp;J98&amp;IF(G98&lt;&gt;""," default "&amp;G98&amp;" ","")&amp;IF(I98&lt;&gt;""," "&amp;I98&amp;" ","")&amp;IF(OFFSET(C98,1,0,1,1)="",",",",")</f>
        <v>WBT_ID INT   not null AUTO_INCREMENT ,</v>
      </c>
    </row>
    <row r="99" spans="1:12">
      <c r="A99" s="81">
        <v>2</v>
      </c>
      <c r="B99" s="82" t="s">
        <v>369</v>
      </c>
      <c r="C99" s="85" t="s">
        <v>593</v>
      </c>
      <c r="D99" s="82" t="s">
        <v>202</v>
      </c>
      <c r="E99" s="82">
        <v>200</v>
      </c>
      <c r="F99" s="82"/>
      <c r="G99" s="83"/>
      <c r="H99" s="82"/>
      <c r="I99" s="82"/>
      <c r="J99" s="82"/>
      <c r="K99" s="55"/>
      <c r="L99" s="76" t="str">
        <f t="shared" ca="1" si="5"/>
        <v>WBT_APP_ID VARCHAR(200)   ,</v>
      </c>
    </row>
    <row r="100" spans="1:12">
      <c r="A100" s="81">
        <v>3</v>
      </c>
      <c r="B100" s="82" t="s">
        <v>370</v>
      </c>
      <c r="C100" s="85" t="s">
        <v>371</v>
      </c>
      <c r="D100" s="82" t="s">
        <v>364</v>
      </c>
      <c r="E100" s="82"/>
      <c r="F100" s="82"/>
      <c r="G100" s="83"/>
      <c r="H100" s="82"/>
      <c r="I100" s="82"/>
      <c r="K100" s="55"/>
      <c r="L100" s="76" t="str">
        <f t="shared" ca="1" si="5"/>
        <v>WBT_JSON TEXT   ,</v>
      </c>
    </row>
    <row r="101" spans="1:12">
      <c r="A101" s="81">
        <v>4</v>
      </c>
      <c r="B101" s="82" t="s">
        <v>372</v>
      </c>
      <c r="C101" s="82" t="s">
        <v>373</v>
      </c>
      <c r="D101" s="82" t="s">
        <v>202</v>
      </c>
      <c r="E101" s="82">
        <v>200</v>
      </c>
      <c r="F101" s="82"/>
      <c r="G101" s="83"/>
      <c r="H101" s="82"/>
      <c r="I101" s="82"/>
      <c r="J101" s="82"/>
      <c r="K101" s="55"/>
      <c r="L101" s="76" t="str">
        <f t="shared" ca="1" si="5"/>
        <v>WBT_URL  VARCHAR(200)   ,</v>
      </c>
    </row>
    <row r="102" spans="1:12">
      <c r="A102" s="81">
        <v>5</v>
      </c>
      <c r="B102" s="82" t="s">
        <v>374</v>
      </c>
      <c r="C102" s="82" t="s">
        <v>375</v>
      </c>
      <c r="D102" s="82" t="s">
        <v>202</v>
      </c>
      <c r="E102" s="82">
        <v>200</v>
      </c>
      <c r="F102" s="82"/>
      <c r="G102" s="83"/>
      <c r="H102" s="82"/>
      <c r="I102" s="82"/>
      <c r="J102" s="82"/>
      <c r="K102" s="55"/>
      <c r="L102" s="76" t="str">
        <f t="shared" ca="1" si="5"/>
        <v>WBT_KEY VARCHAR(200)   ,</v>
      </c>
    </row>
    <row r="103" spans="1:12">
      <c r="A103" s="81">
        <v>6</v>
      </c>
      <c r="B103" s="82" t="s">
        <v>376</v>
      </c>
      <c r="C103" s="82" t="s">
        <v>377</v>
      </c>
      <c r="D103" s="82" t="s">
        <v>201</v>
      </c>
      <c r="E103" s="82"/>
      <c r="F103" s="82"/>
      <c r="G103" s="83"/>
      <c r="H103" s="82"/>
      <c r="I103" s="82"/>
      <c r="J103" s="82"/>
      <c r="K103" s="55"/>
      <c r="L103" s="76" t="str">
        <f t="shared" ca="1" si="5"/>
        <v>WBT_LEVEL INT   ,</v>
      </c>
    </row>
    <row r="104" spans="1:12">
      <c r="A104" s="81">
        <v>7</v>
      </c>
      <c r="B104" s="82" t="s">
        <v>378</v>
      </c>
      <c r="C104" s="82" t="s">
        <v>379</v>
      </c>
      <c r="D104" s="82" t="s">
        <v>201</v>
      </c>
      <c r="E104" s="82"/>
      <c r="F104" s="82"/>
      <c r="G104" s="83"/>
      <c r="H104" s="82"/>
      <c r="I104" s="82"/>
      <c r="J104" s="82"/>
      <c r="K104" s="55"/>
      <c r="L104" s="76" t="str">
        <f t="shared" ca="1" si="5"/>
        <v>WBT_PARENT INT   ,</v>
      </c>
    </row>
    <row r="105" spans="1:12">
      <c r="A105" s="81">
        <v>8</v>
      </c>
      <c r="B105" s="82" t="s">
        <v>321</v>
      </c>
      <c r="C105" s="82" t="s">
        <v>380</v>
      </c>
      <c r="D105" s="82" t="s">
        <v>202</v>
      </c>
      <c r="E105" s="82">
        <v>20</v>
      </c>
      <c r="F105" s="82"/>
      <c r="G105" s="83"/>
      <c r="H105" s="82"/>
      <c r="I105" s="82"/>
      <c r="J105" s="82"/>
      <c r="K105" s="55"/>
      <c r="L105" s="76" t="str">
        <f t="shared" ca="1" si="5"/>
        <v>WBT_STATUS  VARCHAR(20)   ,</v>
      </c>
    </row>
    <row r="106" spans="1:12">
      <c r="A106" s="81">
        <v>9</v>
      </c>
      <c r="B106" s="82" t="s">
        <v>331</v>
      </c>
      <c r="C106" s="82" t="s">
        <v>381</v>
      </c>
      <c r="D106" s="82" t="s">
        <v>200</v>
      </c>
      <c r="E106" s="82"/>
      <c r="F106" s="82"/>
      <c r="G106" s="83"/>
      <c r="H106" s="82"/>
      <c r="I106" s="82"/>
      <c r="J106" s="82"/>
      <c r="K106" s="55"/>
      <c r="L106" s="76" t="str">
        <f t="shared" ca="1" si="5"/>
        <v>WBT_REGISTOR_DATE DATETIME   ,</v>
      </c>
    </row>
    <row r="107" spans="1:12">
      <c r="L107" s="76" t="str">
        <f ca="1">"PRIMARY KEY("&amp;IF(OFFSET(C98,0,3,1,1)="PK",C98&amp;IF(OFFSET(C98,1,3,1,1)="","",","),"")&amp;IF(OFFSET(C98,1,3,1,1)="PK",OFFSET(C98,1,0,1,1)&amp;IF(OFFSET(C98,1,0,1,1)="",",",""),"")&amp;"));"</f>
        <v>PRIMARY KEY(WBT_ID));</v>
      </c>
    </row>
    <row r="108" spans="1:12">
      <c r="L108" s="76"/>
    </row>
    <row r="109" spans="1:12">
      <c r="A109" s="132" t="s">
        <v>291</v>
      </c>
      <c r="B109" s="133"/>
      <c r="C109" s="130" t="s">
        <v>367</v>
      </c>
      <c r="D109" s="131"/>
      <c r="E109" s="132" t="s">
        <v>293</v>
      </c>
      <c r="F109" s="133"/>
      <c r="G109" s="75"/>
      <c r="H109" s="75"/>
      <c r="I109" s="75"/>
      <c r="J109" s="75"/>
      <c r="K109" s="137" t="s">
        <v>594</v>
      </c>
      <c r="L109" s="11" t="str">
        <f>"-- "&amp;C110</f>
        <v>-- 微信按钮-菜单关系</v>
      </c>
    </row>
    <row r="110" spans="1:12">
      <c r="A110" s="132" t="s">
        <v>295</v>
      </c>
      <c r="B110" s="133"/>
      <c r="C110" s="147" t="s">
        <v>382</v>
      </c>
      <c r="D110" s="131"/>
      <c r="E110" s="132" t="s">
        <v>297</v>
      </c>
      <c r="F110" s="133"/>
      <c r="G110" s="75"/>
      <c r="H110" s="75"/>
      <c r="I110" s="75"/>
      <c r="J110" s="75"/>
      <c r="K110" s="138"/>
      <c r="L110" s="11" t="str">
        <f>"-- "&amp;C111</f>
        <v xml:space="preserve">-- </v>
      </c>
    </row>
    <row r="111" spans="1:12">
      <c r="A111" s="132" t="s">
        <v>298</v>
      </c>
      <c r="B111" s="133"/>
      <c r="C111" s="134"/>
      <c r="D111" s="135"/>
      <c r="E111" s="135"/>
      <c r="F111" s="135"/>
      <c r="G111" s="135"/>
      <c r="H111" s="135"/>
      <c r="I111" s="135"/>
      <c r="J111" s="135"/>
      <c r="K111" s="136"/>
      <c r="L111" s="49"/>
    </row>
    <row r="112" spans="1:12">
      <c r="A112" s="72"/>
      <c r="B112" s="73"/>
      <c r="C112" s="77"/>
      <c r="D112" s="77"/>
      <c r="E112" s="77"/>
      <c r="F112" s="77"/>
      <c r="G112" s="77"/>
      <c r="H112" s="77"/>
      <c r="I112" s="77"/>
      <c r="J112" s="74"/>
      <c r="K112" s="77"/>
      <c r="L112" s="49" t="str">
        <f>"DROP TABLE IF EXISTS "&amp;K109&amp;";"</f>
        <v>DROP TABLE IF EXISTS LZ_WEI_MENU_BUTTON;</v>
      </c>
    </row>
    <row r="113" spans="1:12">
      <c r="A113" s="78"/>
      <c r="B113" s="78"/>
      <c r="C113" s="78"/>
      <c r="D113" s="79"/>
      <c r="E113" s="78"/>
      <c r="F113" s="78"/>
      <c r="G113" s="78"/>
      <c r="H113" s="78"/>
      <c r="I113" s="78"/>
      <c r="J113" s="32"/>
      <c r="K113" s="78"/>
      <c r="L113" s="76"/>
    </row>
    <row r="114" spans="1:12">
      <c r="A114" s="80" t="s">
        <v>299</v>
      </c>
      <c r="B114" s="80" t="s">
        <v>300</v>
      </c>
      <c r="C114" s="80" t="s">
        <v>301</v>
      </c>
      <c r="D114" s="80" t="s">
        <v>302</v>
      </c>
      <c r="E114" s="80" t="s">
        <v>303</v>
      </c>
      <c r="F114" s="80" t="s">
        <v>304</v>
      </c>
      <c r="G114" s="80" t="s">
        <v>148</v>
      </c>
      <c r="H114" s="80" t="s">
        <v>199</v>
      </c>
      <c r="I114" s="80" t="s">
        <v>147</v>
      </c>
      <c r="J114" s="33" t="s">
        <v>305</v>
      </c>
      <c r="K114" s="80" t="s">
        <v>306</v>
      </c>
      <c r="L114" s="76" t="str">
        <f>"CREATE TABLE "&amp;K109&amp;"("</f>
        <v>CREATE TABLE LZ_WEI_MENU_BUTTON(</v>
      </c>
    </row>
    <row r="115" spans="1:12">
      <c r="A115" s="81">
        <v>1</v>
      </c>
      <c r="B115" s="82" t="s">
        <v>383</v>
      </c>
      <c r="C115" s="82" t="s">
        <v>595</v>
      </c>
      <c r="D115" s="82" t="s">
        <v>308</v>
      </c>
      <c r="E115" s="82"/>
      <c r="F115" s="82" t="s">
        <v>309</v>
      </c>
      <c r="G115" s="83"/>
      <c r="H115" s="82"/>
      <c r="I115" s="82"/>
      <c r="J115" s="82" t="s">
        <v>68</v>
      </c>
      <c r="K115" s="55" t="s">
        <v>310</v>
      </c>
      <c r="L115" s="76" t="str">
        <f t="shared" ref="L115:L118" ca="1" si="6">C115&amp;" "&amp;D115&amp;IF(OR(D115="DATETIME",D115="INT",D115="DATE",D115="TEXT"),E115,"("&amp;E115&amp;")")&amp;" "&amp;" "&amp;H115&amp;" "&amp;J115&amp;IF(G115&lt;&gt;""," default "&amp;G115&amp;" ","")&amp;IF(I115&lt;&gt;""," "&amp;I115&amp;" ","")&amp;IF(OFFSET(C115,1,0,1,1)="",",",",")</f>
        <v>WMB_BUTTON_ID INT   not null,</v>
      </c>
    </row>
    <row r="116" spans="1:12">
      <c r="A116" s="81">
        <v>2</v>
      </c>
      <c r="B116" s="82" t="s">
        <v>384</v>
      </c>
      <c r="C116" s="85" t="s">
        <v>596</v>
      </c>
      <c r="D116" s="82" t="s">
        <v>201</v>
      </c>
      <c r="E116" s="82"/>
      <c r="F116" s="82" t="s">
        <v>309</v>
      </c>
      <c r="G116" s="83"/>
      <c r="H116" s="82"/>
      <c r="I116" s="82"/>
      <c r="J116" s="82" t="s">
        <v>68</v>
      </c>
      <c r="K116" s="55" t="s">
        <v>310</v>
      </c>
      <c r="L116" s="76" t="str">
        <f t="shared" ca="1" si="6"/>
        <v>WMB_MENU_ID INT   not null,</v>
      </c>
    </row>
    <row r="117" spans="1:12">
      <c r="A117" s="81">
        <v>8</v>
      </c>
      <c r="B117" s="82" t="s">
        <v>321</v>
      </c>
      <c r="C117" s="82" t="s">
        <v>385</v>
      </c>
      <c r="D117" s="82" t="s">
        <v>202</v>
      </c>
      <c r="E117" s="82">
        <v>20</v>
      </c>
      <c r="F117" s="82"/>
      <c r="G117" s="83"/>
      <c r="H117" s="82"/>
      <c r="I117" s="82"/>
      <c r="J117" s="82"/>
      <c r="K117" s="55"/>
      <c r="L117" s="76" t="str">
        <f t="shared" ca="1" si="6"/>
        <v>WMB_STATUS  VARCHAR(20)   ,</v>
      </c>
    </row>
    <row r="118" spans="1:12">
      <c r="A118" s="81">
        <v>9</v>
      </c>
      <c r="B118" s="82" t="s">
        <v>331</v>
      </c>
      <c r="C118" s="82" t="s">
        <v>386</v>
      </c>
      <c r="D118" s="82" t="s">
        <v>200</v>
      </c>
      <c r="E118" s="82"/>
      <c r="F118" s="82"/>
      <c r="G118" s="83"/>
      <c r="H118" s="82"/>
      <c r="I118" s="82"/>
      <c r="J118" s="82"/>
      <c r="K118" s="55"/>
      <c r="L118" s="76" t="str">
        <f t="shared" ca="1" si="6"/>
        <v>WMB_REGISTOR_DATE DATETIME   ,</v>
      </c>
    </row>
    <row r="119" spans="1:12">
      <c r="L119" s="76" t="str">
        <f ca="1">"PRIMARY KEY("&amp;IF(OFFSET(C115,0,3,1,1)="PK",C115&amp;IF(OFFSET(C115,1,3,1,1)="","",","),"")&amp;IF(OFFSET(C115,1,3,1,1)="PK",OFFSET(C115,1,0,1,1)&amp;IF(OFFSET(C115,1,0,1,1)="",",",""),"")&amp;"));"</f>
        <v>PRIMARY KEY(WMB_BUTTON_ID,WMB_MENU_ID));</v>
      </c>
    </row>
    <row r="120" spans="1:12">
      <c r="L120" s="76"/>
    </row>
    <row r="121" spans="1:12">
      <c r="A121" s="132" t="s">
        <v>291</v>
      </c>
      <c r="B121" s="133"/>
      <c r="C121" s="130" t="s">
        <v>387</v>
      </c>
      <c r="D121" s="131"/>
      <c r="E121" s="132" t="s">
        <v>293</v>
      </c>
      <c r="F121" s="133"/>
      <c r="G121" s="75"/>
      <c r="H121" s="75"/>
      <c r="I121" s="75"/>
      <c r="J121" s="75"/>
      <c r="K121" s="137" t="s">
        <v>597</v>
      </c>
      <c r="L121" s="11" t="str">
        <f>"-- "&amp;C122</f>
        <v>-- 微信-客户的客户关系表</v>
      </c>
    </row>
    <row r="122" spans="1:12">
      <c r="A122" s="132" t="s">
        <v>295</v>
      </c>
      <c r="B122" s="133"/>
      <c r="C122" s="147" t="s">
        <v>404</v>
      </c>
      <c r="D122" s="131"/>
      <c r="E122" s="132" t="s">
        <v>297</v>
      </c>
      <c r="F122" s="133"/>
      <c r="G122" s="75"/>
      <c r="H122" s="75"/>
      <c r="I122" s="75"/>
      <c r="J122" s="75"/>
      <c r="K122" s="138"/>
      <c r="L122" s="11" t="str">
        <f>"-- "&amp;C123</f>
        <v xml:space="preserve">-- </v>
      </c>
    </row>
    <row r="123" spans="1:12">
      <c r="A123" s="132" t="s">
        <v>298</v>
      </c>
      <c r="B123" s="133"/>
      <c r="C123" s="134"/>
      <c r="D123" s="135"/>
      <c r="E123" s="135"/>
      <c r="F123" s="135"/>
      <c r="G123" s="135"/>
      <c r="H123" s="135"/>
      <c r="I123" s="135"/>
      <c r="J123" s="135"/>
      <c r="K123" s="136"/>
      <c r="L123" s="49"/>
    </row>
    <row r="124" spans="1:12">
      <c r="A124" s="72"/>
      <c r="B124" s="73"/>
      <c r="C124" s="77"/>
      <c r="D124" s="77"/>
      <c r="E124" s="77"/>
      <c r="F124" s="77"/>
      <c r="G124" s="77"/>
      <c r="H124" s="77"/>
      <c r="I124" s="77"/>
      <c r="J124" s="74"/>
      <c r="K124" s="77"/>
      <c r="L124" s="49" t="str">
        <f>"DROP TABLE IF EXISTS "&amp;K121&amp;";"</f>
        <v>DROP TABLE IF EXISTS LZ_WEI_ENTER_CUST;</v>
      </c>
    </row>
    <row r="125" spans="1:12">
      <c r="A125" s="78"/>
      <c r="B125" s="78"/>
      <c r="C125" s="78"/>
      <c r="D125" s="79"/>
      <c r="E125" s="78"/>
      <c r="F125" s="78"/>
      <c r="G125" s="78"/>
      <c r="H125" s="78"/>
      <c r="I125" s="78"/>
      <c r="J125" s="32"/>
      <c r="K125" s="78"/>
      <c r="L125" s="76"/>
    </row>
    <row r="126" spans="1:12">
      <c r="A126" s="80" t="s">
        <v>299</v>
      </c>
      <c r="B126" s="80" t="s">
        <v>300</v>
      </c>
      <c r="C126" s="80" t="s">
        <v>301</v>
      </c>
      <c r="D126" s="80" t="s">
        <v>302</v>
      </c>
      <c r="E126" s="80" t="s">
        <v>303</v>
      </c>
      <c r="F126" s="80" t="s">
        <v>304</v>
      </c>
      <c r="G126" s="80" t="s">
        <v>148</v>
      </c>
      <c r="H126" s="80" t="s">
        <v>199</v>
      </c>
      <c r="I126" s="80" t="s">
        <v>147</v>
      </c>
      <c r="J126" s="33" t="s">
        <v>305</v>
      </c>
      <c r="K126" s="80" t="s">
        <v>306</v>
      </c>
      <c r="L126" s="76" t="str">
        <f>"CREATE TABLE "&amp;K121&amp;"("</f>
        <v>CREATE TABLE LZ_WEI_ENTER_CUST(</v>
      </c>
    </row>
    <row r="127" spans="1:12">
      <c r="A127" s="81">
        <v>1</v>
      </c>
      <c r="B127" s="82" t="s">
        <v>204</v>
      </c>
      <c r="C127" s="82" t="s">
        <v>598</v>
      </c>
      <c r="D127" s="82" t="s">
        <v>308</v>
      </c>
      <c r="E127" s="82"/>
      <c r="F127" s="82" t="s">
        <v>309</v>
      </c>
      <c r="G127" s="83"/>
      <c r="H127" s="82"/>
      <c r="I127" s="82" t="s">
        <v>466</v>
      </c>
      <c r="J127" s="82"/>
      <c r="K127" s="55" t="s">
        <v>310</v>
      </c>
      <c r="L127" s="76" t="str">
        <f t="shared" ref="L127:L138" ca="1" si="7">C127&amp;" "&amp;D127&amp;IF(OR(D127="DATETIME",D127="INT",D127="DATE",D127="TEXT"),E127,"("&amp;E127&amp;")")&amp;" "&amp;" "&amp;H127&amp;" "&amp;J127&amp;IF(G127&lt;&gt;""," default "&amp;G127&amp;" ","")&amp;IF(I127&lt;&gt;""," "&amp;I127&amp;" ","")&amp;IF(OFFSET(C127,1,0,1,1)="",",",",")</f>
        <v>WET_ID INT    AUTO_INCREMENT ,</v>
      </c>
    </row>
    <row r="128" spans="1:12">
      <c r="A128" s="81">
        <v>2</v>
      </c>
      <c r="B128" s="82" t="s">
        <v>336</v>
      </c>
      <c r="C128" s="82" t="s">
        <v>599</v>
      </c>
      <c r="D128" s="82" t="s">
        <v>401</v>
      </c>
      <c r="E128" s="82">
        <v>200</v>
      </c>
      <c r="F128" s="82"/>
      <c r="G128" s="83"/>
      <c r="H128" s="82"/>
      <c r="I128" s="82"/>
      <c r="J128" s="82"/>
      <c r="K128" s="55"/>
      <c r="L128" s="76" t="str">
        <f t="shared" ca="1" si="7"/>
        <v>WET_OPEN_ID VARCHAR(200)   ,</v>
      </c>
    </row>
    <row r="129" spans="1:12">
      <c r="A129" s="81">
        <v>3</v>
      </c>
      <c r="B129" s="82" t="s">
        <v>406</v>
      </c>
      <c r="C129" s="82" t="s">
        <v>600</v>
      </c>
      <c r="D129" s="82" t="s">
        <v>202</v>
      </c>
      <c r="E129" s="82">
        <v>200</v>
      </c>
      <c r="F129" s="82"/>
      <c r="G129" s="83"/>
      <c r="H129" s="82"/>
      <c r="I129" s="82"/>
      <c r="J129" s="82"/>
      <c r="K129" s="55"/>
      <c r="L129" s="76" t="str">
        <f t="shared" ca="1" si="7"/>
        <v>WET_CUSTENTER_NAME VARCHAR(200)   ,</v>
      </c>
    </row>
    <row r="130" spans="1:12">
      <c r="A130" s="81">
        <v>4</v>
      </c>
      <c r="B130" s="82" t="s">
        <v>407</v>
      </c>
      <c r="C130" s="82" t="s">
        <v>601</v>
      </c>
      <c r="D130" s="82" t="s">
        <v>202</v>
      </c>
      <c r="E130" s="82">
        <v>20</v>
      </c>
      <c r="F130" s="82"/>
      <c r="G130" s="83"/>
      <c r="H130" s="82"/>
      <c r="I130" s="82"/>
      <c r="J130" s="82"/>
      <c r="K130" s="55"/>
      <c r="L130" s="76" t="str">
        <f t="shared" ca="1" si="7"/>
        <v>WET_MOBILE VARCHAR(20)   ,</v>
      </c>
    </row>
    <row r="131" spans="1:12">
      <c r="A131" s="81">
        <v>5</v>
      </c>
      <c r="B131" s="82" t="s">
        <v>213</v>
      </c>
      <c r="C131" s="82" t="s">
        <v>408</v>
      </c>
      <c r="D131" s="82" t="s">
        <v>202</v>
      </c>
      <c r="E131" s="82">
        <v>40</v>
      </c>
      <c r="F131" s="82"/>
      <c r="G131" s="83"/>
      <c r="H131" s="82"/>
      <c r="I131" s="82"/>
      <c r="J131" s="82"/>
      <c r="K131" s="55"/>
      <c r="L131" s="76" t="str">
        <f t="shared" ca="1" si="7"/>
        <v>WET_NAME VARCHAR(40)   ,</v>
      </c>
    </row>
    <row r="132" spans="1:12" ht="13.5" customHeight="1">
      <c r="A132" s="81">
        <v>6</v>
      </c>
      <c r="B132" s="82" t="s">
        <v>370</v>
      </c>
      <c r="C132" s="82" t="s">
        <v>409</v>
      </c>
      <c r="D132" s="82" t="s">
        <v>401</v>
      </c>
      <c r="E132" s="82">
        <v>1</v>
      </c>
      <c r="F132" s="82"/>
      <c r="G132" s="83"/>
      <c r="H132" s="82"/>
      <c r="I132" s="82"/>
      <c r="J132" s="82"/>
      <c r="K132" s="55" t="s">
        <v>410</v>
      </c>
      <c r="L132" s="76" t="str">
        <f t="shared" ca="1" si="7"/>
        <v>WET_TYPE VARCHAR(1)   ,</v>
      </c>
    </row>
    <row r="133" spans="1:12">
      <c r="A133" s="81">
        <v>7</v>
      </c>
      <c r="B133" s="82" t="s">
        <v>411</v>
      </c>
      <c r="C133" s="82" t="s">
        <v>602</v>
      </c>
      <c r="D133" s="82" t="s">
        <v>201</v>
      </c>
      <c r="E133" s="82"/>
      <c r="F133" s="82"/>
      <c r="G133" s="83"/>
      <c r="H133" s="82"/>
      <c r="I133" s="82"/>
      <c r="J133" s="82"/>
      <c r="K133" s="55"/>
      <c r="L133" s="76" t="str">
        <f t="shared" ca="1" si="7"/>
        <v>WET_CUE_ID INT   ,</v>
      </c>
    </row>
    <row r="134" spans="1:12">
      <c r="A134" s="81">
        <v>8</v>
      </c>
      <c r="B134" s="82" t="s">
        <v>412</v>
      </c>
      <c r="C134" s="82" t="s">
        <v>603</v>
      </c>
      <c r="D134" s="82" t="s">
        <v>201</v>
      </c>
      <c r="E134" s="82"/>
      <c r="F134" s="82"/>
      <c r="G134" s="83"/>
      <c r="H134" s="82"/>
      <c r="I134" s="82"/>
      <c r="J134" s="82"/>
      <c r="K134" s="55"/>
      <c r="L134" s="76" t="str">
        <f t="shared" ca="1" si="7"/>
        <v>WET_CUU_ID INT   ,</v>
      </c>
    </row>
    <row r="135" spans="1:12">
      <c r="A135" s="81">
        <v>9</v>
      </c>
      <c r="B135" s="82" t="s">
        <v>321</v>
      </c>
      <c r="C135" s="82" t="s">
        <v>413</v>
      </c>
      <c r="D135" s="82" t="s">
        <v>202</v>
      </c>
      <c r="E135" s="82">
        <v>20</v>
      </c>
      <c r="F135" s="82"/>
      <c r="G135" s="83"/>
      <c r="H135" s="82"/>
      <c r="I135" s="82"/>
      <c r="J135" s="82"/>
      <c r="K135" s="55"/>
      <c r="L135" s="76" t="str">
        <f t="shared" ca="1" si="7"/>
        <v>WET_STATUS VARCHAR(20)   ,</v>
      </c>
    </row>
    <row r="136" spans="1:12">
      <c r="A136" s="81">
        <v>10</v>
      </c>
      <c r="B136" s="82" t="s">
        <v>197</v>
      </c>
      <c r="C136" s="82" t="s">
        <v>414</v>
      </c>
      <c r="D136" s="82" t="s">
        <v>202</v>
      </c>
      <c r="E136" s="82">
        <v>200</v>
      </c>
      <c r="F136" s="82"/>
      <c r="G136" s="83"/>
      <c r="H136" s="82"/>
      <c r="I136" s="82"/>
      <c r="J136" s="82"/>
      <c r="K136" s="55"/>
      <c r="L136" s="76" t="str">
        <f t="shared" ca="1" si="7"/>
        <v>WET_DESC VARCHAR(200)   ,</v>
      </c>
    </row>
    <row r="137" spans="1:12">
      <c r="A137" s="81">
        <v>11</v>
      </c>
      <c r="B137" s="82" t="s">
        <v>235</v>
      </c>
      <c r="C137" s="82" t="s">
        <v>415</v>
      </c>
      <c r="D137" s="82" t="s">
        <v>201</v>
      </c>
      <c r="E137" s="82"/>
      <c r="F137" s="82"/>
      <c r="G137" s="83"/>
      <c r="H137" s="82"/>
      <c r="I137" s="82"/>
      <c r="J137" s="82"/>
      <c r="K137" s="55"/>
      <c r="L137" s="76" t="str">
        <f t="shared" ca="1" si="7"/>
        <v>WET_REGISTOR INT   ,</v>
      </c>
    </row>
    <row r="138" spans="1:12">
      <c r="A138" s="81">
        <v>12</v>
      </c>
      <c r="B138" s="82" t="s">
        <v>236</v>
      </c>
      <c r="C138" s="82" t="s">
        <v>416</v>
      </c>
      <c r="D138" s="82" t="s">
        <v>200</v>
      </c>
      <c r="E138" s="82"/>
      <c r="F138" s="82"/>
      <c r="G138" s="83"/>
      <c r="H138" s="82"/>
      <c r="I138" s="82"/>
      <c r="J138" s="82"/>
      <c r="K138" s="55"/>
      <c r="L138" s="76" t="str">
        <f t="shared" ca="1" si="7"/>
        <v>WET_REGISTDATE DATETIME   ,</v>
      </c>
    </row>
    <row r="139" spans="1:12">
      <c r="L139" s="76" t="str">
        <f ca="1">"PRIMARY KEY("&amp;IF(OFFSET(C127,0,3,1,1)="PK",C127&amp;IF(OFFSET(C127,1,3,1,1)="","",","),"")&amp;IF(OFFSET(C127,1,3,1,1)="PK",OFFSET(C127,1,0,1,1)&amp;IF(OFFSET(C127,1,0,1,1)="",",",""),"")&amp;"));"</f>
        <v>PRIMARY KEY(WET_ID));</v>
      </c>
    </row>
    <row r="140" spans="1:12">
      <c r="L140" s="76"/>
    </row>
    <row r="141" spans="1:12">
      <c r="A141" s="132" t="s">
        <v>291</v>
      </c>
      <c r="B141" s="133"/>
      <c r="C141" s="130" t="s">
        <v>387</v>
      </c>
      <c r="D141" s="131"/>
      <c r="E141" s="132" t="s">
        <v>293</v>
      </c>
      <c r="F141" s="133"/>
      <c r="G141" s="75"/>
      <c r="H141" s="75"/>
      <c r="I141" s="75"/>
      <c r="J141" s="75"/>
      <c r="K141" s="137" t="s">
        <v>417</v>
      </c>
      <c r="L141" s="11" t="str">
        <f>"-- "&amp;C142</f>
        <v>-- 微信-订单表</v>
      </c>
    </row>
    <row r="142" spans="1:12">
      <c r="A142" s="132" t="s">
        <v>295</v>
      </c>
      <c r="B142" s="133"/>
      <c r="C142" s="147" t="s">
        <v>418</v>
      </c>
      <c r="D142" s="131"/>
      <c r="E142" s="132" t="s">
        <v>297</v>
      </c>
      <c r="F142" s="133"/>
      <c r="G142" s="75"/>
      <c r="H142" s="75"/>
      <c r="I142" s="75"/>
      <c r="J142" s="75"/>
      <c r="K142" s="138"/>
      <c r="L142" s="11" t="str">
        <f>"-- "&amp;C143</f>
        <v xml:space="preserve">-- </v>
      </c>
    </row>
    <row r="143" spans="1:12">
      <c r="A143" s="132" t="s">
        <v>298</v>
      </c>
      <c r="B143" s="133"/>
      <c r="C143" s="134"/>
      <c r="D143" s="135"/>
      <c r="E143" s="135"/>
      <c r="F143" s="135"/>
      <c r="G143" s="135"/>
      <c r="H143" s="135"/>
      <c r="I143" s="135"/>
      <c r="J143" s="135"/>
      <c r="K143" s="136"/>
      <c r="L143" s="49"/>
    </row>
    <row r="144" spans="1:12">
      <c r="A144" s="72"/>
      <c r="B144" s="73"/>
      <c r="C144" s="77"/>
      <c r="D144" s="77"/>
      <c r="E144" s="77"/>
      <c r="F144" s="77"/>
      <c r="G144" s="77"/>
      <c r="H144" s="77"/>
      <c r="I144" s="77"/>
      <c r="J144" s="74"/>
      <c r="K144" s="77"/>
      <c r="L144" s="49" t="str">
        <f>"DROP TABLE IF EXISTS "&amp;K141&amp;";"</f>
        <v>DROP TABLE IF EXISTS LZ_WEI_ENTER_ORDER;</v>
      </c>
    </row>
    <row r="145" spans="1:12">
      <c r="A145" s="78"/>
      <c r="B145" s="78"/>
      <c r="C145" s="78"/>
      <c r="D145" s="79"/>
      <c r="E145" s="78"/>
      <c r="F145" s="78"/>
      <c r="G145" s="78"/>
      <c r="H145" s="78"/>
      <c r="I145" s="78"/>
      <c r="J145" s="32"/>
      <c r="K145" s="78"/>
      <c r="L145" s="76"/>
    </row>
    <row r="146" spans="1:12">
      <c r="A146" s="80" t="s">
        <v>299</v>
      </c>
      <c r="B146" s="80" t="s">
        <v>300</v>
      </c>
      <c r="C146" s="80" t="s">
        <v>301</v>
      </c>
      <c r="D146" s="80" t="s">
        <v>302</v>
      </c>
      <c r="E146" s="80" t="s">
        <v>303</v>
      </c>
      <c r="F146" s="80" t="s">
        <v>304</v>
      </c>
      <c r="G146" s="80" t="s">
        <v>148</v>
      </c>
      <c r="H146" s="80" t="s">
        <v>199</v>
      </c>
      <c r="I146" s="80" t="s">
        <v>147</v>
      </c>
      <c r="J146" s="33" t="s">
        <v>305</v>
      </c>
      <c r="K146" s="80" t="s">
        <v>306</v>
      </c>
      <c r="L146" s="76" t="str">
        <f>"CREATE TABLE "&amp;K141&amp;"("</f>
        <v>CREATE TABLE LZ_WEI_ENTER_ORDER(</v>
      </c>
    </row>
    <row r="147" spans="1:12">
      <c r="A147" s="81">
        <v>1</v>
      </c>
      <c r="B147" s="82" t="s">
        <v>419</v>
      </c>
      <c r="C147" s="82" t="s">
        <v>420</v>
      </c>
      <c r="D147" s="82" t="s">
        <v>308</v>
      </c>
      <c r="E147" s="82"/>
      <c r="F147" s="82" t="s">
        <v>309</v>
      </c>
      <c r="G147" s="83"/>
      <c r="H147" s="82"/>
      <c r="I147" s="82" t="s">
        <v>466</v>
      </c>
      <c r="J147" s="82"/>
      <c r="K147" s="55" t="s">
        <v>310</v>
      </c>
      <c r="L147" s="76" t="str">
        <f t="shared" ref="L147:L153" ca="1" si="8">C147&amp;" "&amp;D147&amp;IF(OR(D147="DATETIME",D147="INT",D147="DATE",D147="TEXT"),E147,"("&amp;E147&amp;")")&amp;" "&amp;" "&amp;H147&amp;" "&amp;J147&amp;IF(G147&lt;&gt;""," default "&amp;G147&amp;" ","")&amp;IF(I147&lt;&gt;""," "&amp;I147&amp;" ","")&amp;IF(OFFSET(C147,1,0,1,1)="",",",",")</f>
        <v>WEO_ID INT    AUTO_INCREMENT ,</v>
      </c>
    </row>
    <row r="148" spans="1:12">
      <c r="A148" s="81">
        <v>2</v>
      </c>
      <c r="B148" s="82" t="s">
        <v>421</v>
      </c>
      <c r="C148" s="82" t="s">
        <v>422</v>
      </c>
      <c r="D148" s="82" t="s">
        <v>201</v>
      </c>
      <c r="E148" s="82"/>
      <c r="F148" s="82"/>
      <c r="G148" s="83"/>
      <c r="H148" s="82"/>
      <c r="I148" s="82"/>
      <c r="J148" s="82"/>
      <c r="K148" s="55" t="s">
        <v>423</v>
      </c>
      <c r="L148" s="76" t="str">
        <f t="shared" ca="1" si="8"/>
        <v>WEO_GQ_ID INT   ,</v>
      </c>
    </row>
    <row r="149" spans="1:12">
      <c r="A149" s="81">
        <v>3</v>
      </c>
      <c r="B149" s="82" t="s">
        <v>405</v>
      </c>
      <c r="C149" s="82" t="s">
        <v>424</v>
      </c>
      <c r="D149" s="82" t="s">
        <v>201</v>
      </c>
      <c r="E149" s="82"/>
      <c r="F149" s="82"/>
      <c r="G149" s="83"/>
      <c r="H149" s="82"/>
      <c r="I149" s="82"/>
      <c r="J149" s="82"/>
      <c r="K149" s="55" t="s">
        <v>425</v>
      </c>
      <c r="L149" s="76" t="str">
        <f t="shared" ca="1" si="8"/>
        <v>WEO_WET_ID INT   ,</v>
      </c>
    </row>
    <row r="150" spans="1:12">
      <c r="A150" s="81">
        <v>4</v>
      </c>
      <c r="B150" s="82" t="s">
        <v>321</v>
      </c>
      <c r="C150" s="82" t="s">
        <v>426</v>
      </c>
      <c r="D150" s="82" t="s">
        <v>202</v>
      </c>
      <c r="E150" s="82">
        <v>20</v>
      </c>
      <c r="F150" s="82"/>
      <c r="G150" s="83"/>
      <c r="H150" s="82"/>
      <c r="I150" s="82"/>
      <c r="J150" s="82"/>
      <c r="K150" s="55" t="s">
        <v>427</v>
      </c>
      <c r="L150" s="76" t="str">
        <f t="shared" ca="1" si="8"/>
        <v>WEO_STATUS VARCHAR(20)   ,</v>
      </c>
    </row>
    <row r="151" spans="1:12">
      <c r="A151" s="81">
        <v>5</v>
      </c>
      <c r="B151" s="82" t="s">
        <v>197</v>
      </c>
      <c r="C151" s="82" t="s">
        <v>428</v>
      </c>
      <c r="D151" s="82" t="s">
        <v>401</v>
      </c>
      <c r="E151" s="82">
        <v>200</v>
      </c>
      <c r="F151" s="82"/>
      <c r="G151" s="83"/>
      <c r="H151" s="82"/>
      <c r="I151" s="82"/>
      <c r="J151" s="82"/>
      <c r="K151" s="55"/>
      <c r="L151" s="76" t="str">
        <f t="shared" ca="1" si="8"/>
        <v>WEO_DESC VARCHAR(200)   ,</v>
      </c>
    </row>
    <row r="152" spans="1:12">
      <c r="A152" s="81">
        <v>6</v>
      </c>
      <c r="B152" s="82" t="s">
        <v>235</v>
      </c>
      <c r="C152" s="82" t="s">
        <v>429</v>
      </c>
      <c r="D152" s="82" t="s">
        <v>201</v>
      </c>
      <c r="E152" s="82"/>
      <c r="F152" s="82"/>
      <c r="G152" s="83"/>
      <c r="H152" s="82"/>
      <c r="I152" s="82"/>
      <c r="J152" s="82"/>
      <c r="K152" s="55"/>
      <c r="L152" s="76" t="str">
        <f t="shared" ca="1" si="8"/>
        <v>WEO_REGISTOR INT   ,</v>
      </c>
    </row>
    <row r="153" spans="1:12">
      <c r="A153" s="81">
        <v>7</v>
      </c>
      <c r="B153" s="82" t="s">
        <v>236</v>
      </c>
      <c r="C153" s="82" t="s">
        <v>430</v>
      </c>
      <c r="D153" s="82" t="s">
        <v>200</v>
      </c>
      <c r="E153" s="82"/>
      <c r="F153" s="82"/>
      <c r="G153" s="83"/>
      <c r="H153" s="82"/>
      <c r="I153" s="82"/>
      <c r="J153" s="82"/>
      <c r="K153" s="55"/>
      <c r="L153" s="76" t="str">
        <f t="shared" ca="1" si="8"/>
        <v>WEO_REGISTDATE DATETIME   ,</v>
      </c>
    </row>
    <row r="154" spans="1:12">
      <c r="L154" s="76" t="str">
        <f ca="1">"PRIMARY KEY("&amp;IF(OFFSET(C147,0,3,1,1)="PK",C147&amp;IF(OFFSET(C147,1,3,1,1)="","",","),"")&amp;IF(OFFSET(C147,1,3,1,1)="PK",OFFSET(C147,1,0,1,1)&amp;IF(OFFSET(C147,1,0,1,1)="",",",""),"")&amp;"));"</f>
        <v>PRIMARY KEY(WEO_ID));</v>
      </c>
    </row>
    <row r="155" spans="1:12" ht="15" customHeight="1">
      <c r="L155" s="76"/>
    </row>
    <row r="156" spans="1:12">
      <c r="A156" s="132" t="s">
        <v>291</v>
      </c>
      <c r="B156" s="133"/>
      <c r="C156" s="130" t="s">
        <v>431</v>
      </c>
      <c r="D156" s="131"/>
      <c r="E156" s="132" t="s">
        <v>293</v>
      </c>
      <c r="F156" s="133"/>
      <c r="G156" s="75"/>
      <c r="H156" s="75"/>
      <c r="I156" s="75"/>
      <c r="J156" s="75"/>
      <c r="K156" s="137" t="s">
        <v>607</v>
      </c>
      <c r="L156" s="11" t="str">
        <f>"-- "&amp;C157</f>
        <v>-- 微信回复消息表</v>
      </c>
    </row>
    <row r="157" spans="1:12">
      <c r="A157" s="132" t="s">
        <v>295</v>
      </c>
      <c r="B157" s="133"/>
      <c r="C157" s="147" t="s">
        <v>432</v>
      </c>
      <c r="D157" s="131"/>
      <c r="E157" s="132" t="s">
        <v>297</v>
      </c>
      <c r="F157" s="133"/>
      <c r="G157" s="75"/>
      <c r="H157" s="75"/>
      <c r="I157" s="75"/>
      <c r="J157" s="75"/>
      <c r="K157" s="138"/>
      <c r="L157" s="11" t="str">
        <f>"-- "&amp;C158</f>
        <v xml:space="preserve">-- </v>
      </c>
    </row>
    <row r="158" spans="1:12">
      <c r="A158" s="132" t="s">
        <v>298</v>
      </c>
      <c r="B158" s="133"/>
      <c r="C158" s="134"/>
      <c r="D158" s="135"/>
      <c r="E158" s="135"/>
      <c r="F158" s="135"/>
      <c r="G158" s="135"/>
      <c r="H158" s="135"/>
      <c r="I158" s="135"/>
      <c r="J158" s="135"/>
      <c r="K158" s="136"/>
      <c r="L158" s="49"/>
    </row>
    <row r="159" spans="1:12">
      <c r="A159" s="72"/>
      <c r="B159" s="73"/>
      <c r="C159" s="77"/>
      <c r="D159" s="77"/>
      <c r="E159" s="77"/>
      <c r="F159" s="77"/>
      <c r="G159" s="77"/>
      <c r="H159" s="77"/>
      <c r="I159" s="77"/>
      <c r="J159" s="74"/>
      <c r="K159" s="77"/>
      <c r="L159" s="49" t="str">
        <f>"DROP TABLE IF EXISTS "&amp;K156&amp;";"</f>
        <v>DROP TABLE IF EXISTS LZ_WEI_MESSAGE;</v>
      </c>
    </row>
    <row r="160" spans="1:12">
      <c r="A160" s="78"/>
      <c r="B160" s="78"/>
      <c r="C160" s="78"/>
      <c r="D160" s="79"/>
      <c r="E160" s="78"/>
      <c r="F160" s="78"/>
      <c r="G160" s="78"/>
      <c r="H160" s="78"/>
      <c r="I160" s="78"/>
      <c r="J160" s="32"/>
      <c r="K160" s="78"/>
      <c r="L160" s="76"/>
    </row>
    <row r="161" spans="1:12">
      <c r="A161" s="80" t="s">
        <v>299</v>
      </c>
      <c r="B161" s="80" t="s">
        <v>300</v>
      </c>
      <c r="C161" s="80" t="s">
        <v>301</v>
      </c>
      <c r="D161" s="80" t="s">
        <v>302</v>
      </c>
      <c r="E161" s="80" t="s">
        <v>303</v>
      </c>
      <c r="F161" s="80" t="s">
        <v>304</v>
      </c>
      <c r="G161" s="80" t="s">
        <v>148</v>
      </c>
      <c r="H161" s="80" t="s">
        <v>199</v>
      </c>
      <c r="I161" s="80" t="s">
        <v>147</v>
      </c>
      <c r="J161" s="33" t="s">
        <v>305</v>
      </c>
      <c r="K161" s="80" t="s">
        <v>306</v>
      </c>
      <c r="L161" s="76" t="str">
        <f>"CREATE TABLE "&amp;K156&amp;"("</f>
        <v>CREATE TABLE LZ_WEI_MESSAGE(</v>
      </c>
    </row>
    <row r="162" spans="1:12" ht="12.75" customHeight="1">
      <c r="A162" s="81">
        <v>1</v>
      </c>
      <c r="B162" s="82" t="s">
        <v>204</v>
      </c>
      <c r="C162" s="82" t="s">
        <v>720</v>
      </c>
      <c r="D162" s="82" t="s">
        <v>308</v>
      </c>
      <c r="E162" s="82"/>
      <c r="F162" s="82" t="s">
        <v>309</v>
      </c>
      <c r="G162" s="83"/>
      <c r="H162" s="82"/>
      <c r="I162" s="82" t="s">
        <v>466</v>
      </c>
      <c r="J162" s="82"/>
      <c r="K162" s="55" t="s">
        <v>310</v>
      </c>
      <c r="L162" s="76" t="str">
        <f t="shared" ref="L162:L172" ca="1" si="9">C162&amp;" "&amp;D162&amp;IF(OR(D162="DATETIME",D162="INT",D162="DATE",D162="TEXT"),E162,"("&amp;E162&amp;")")&amp;" "&amp;" "&amp;H162&amp;" "&amp;J162&amp;IF(G162&lt;&gt;""," default "&amp;G162&amp;" ","")&amp;IF(I162&lt;&gt;""," "&amp;I162&amp;" ","")&amp;IF(OFFSET(C162,1,0,1,1)="",",",",")</f>
        <v>WMG_ID INT    AUTO_INCREMENT ,</v>
      </c>
    </row>
    <row r="163" spans="1:12" ht="12.75" customHeight="1">
      <c r="A163" s="81">
        <v>2</v>
      </c>
      <c r="B163" s="67" t="s">
        <v>719</v>
      </c>
      <c r="C163" s="67" t="s">
        <v>721</v>
      </c>
      <c r="D163" s="67" t="s">
        <v>202</v>
      </c>
      <c r="E163" s="67">
        <v>200</v>
      </c>
      <c r="F163" s="67"/>
      <c r="G163" s="84"/>
      <c r="H163" s="67"/>
      <c r="I163" s="67"/>
      <c r="J163" s="67"/>
      <c r="K163" s="70" t="s">
        <v>719</v>
      </c>
      <c r="L163" s="127" t="str">
        <f t="shared" ca="1" si="9"/>
        <v>WMG_APP_ID VARCHAR(200)   ,</v>
      </c>
    </row>
    <row r="164" spans="1:12">
      <c r="A164" s="81">
        <v>3</v>
      </c>
      <c r="B164" s="82" t="s">
        <v>433</v>
      </c>
      <c r="C164" s="82" t="s">
        <v>604</v>
      </c>
      <c r="D164" s="82" t="s">
        <v>202</v>
      </c>
      <c r="E164" s="82">
        <v>800</v>
      </c>
      <c r="F164" s="82"/>
      <c r="G164" s="83"/>
      <c r="H164" s="82"/>
      <c r="I164" s="82"/>
      <c r="J164" s="82"/>
      <c r="K164" s="55" t="s">
        <v>434</v>
      </c>
      <c r="L164" s="76" t="str">
        <f t="shared" ca="1" si="9"/>
        <v>WMG_CONTENT VARCHAR(800)   ,</v>
      </c>
    </row>
    <row r="165" spans="1:12">
      <c r="A165" s="81">
        <v>4</v>
      </c>
      <c r="B165" s="67" t="s">
        <v>435</v>
      </c>
      <c r="C165" s="67" t="s">
        <v>605</v>
      </c>
      <c r="D165" s="67" t="s">
        <v>401</v>
      </c>
      <c r="E165" s="67">
        <v>2000</v>
      </c>
      <c r="F165" s="67"/>
      <c r="G165" s="84"/>
      <c r="H165" s="67"/>
      <c r="I165" s="67"/>
      <c r="J165" s="67"/>
      <c r="K165" s="70" t="s">
        <v>436</v>
      </c>
      <c r="L165" s="76" t="str">
        <f t="shared" ca="1" si="9"/>
        <v>WMG_CONTENT_XML VARCHAR(2000)   ,</v>
      </c>
    </row>
    <row r="166" spans="1:12">
      <c r="A166" s="81">
        <v>5</v>
      </c>
      <c r="B166" s="82" t="s">
        <v>437</v>
      </c>
      <c r="C166" s="82" t="s">
        <v>606</v>
      </c>
      <c r="D166" s="82" t="s">
        <v>203</v>
      </c>
      <c r="E166" s="82">
        <v>1</v>
      </c>
      <c r="F166" s="82"/>
      <c r="G166" s="83"/>
      <c r="H166" s="82"/>
      <c r="I166" s="82"/>
      <c r="J166" s="82"/>
      <c r="K166" s="55" t="s">
        <v>438</v>
      </c>
      <c r="L166" s="76" t="str">
        <f t="shared" ca="1" si="9"/>
        <v>WMG_REPLY_TYPE CHAR(1)   ,</v>
      </c>
    </row>
    <row r="167" spans="1:12">
      <c r="A167" s="81">
        <v>6</v>
      </c>
      <c r="B167" s="82" t="s">
        <v>439</v>
      </c>
      <c r="C167" s="82" t="s">
        <v>440</v>
      </c>
      <c r="D167" s="82" t="s">
        <v>203</v>
      </c>
      <c r="E167" s="82">
        <v>1</v>
      </c>
      <c r="F167" s="82"/>
      <c r="G167" s="83"/>
      <c r="H167" s="82"/>
      <c r="I167" s="82"/>
      <c r="J167" s="82"/>
      <c r="K167" s="55" t="s">
        <v>441</v>
      </c>
      <c r="L167" s="76" t="str">
        <f t="shared" ca="1" si="9"/>
        <v>WMG_MSG_TYPE CHAR(1)   ,</v>
      </c>
    </row>
    <row r="168" spans="1:12">
      <c r="A168" s="81">
        <v>7</v>
      </c>
      <c r="B168" s="82" t="s">
        <v>442</v>
      </c>
      <c r="C168" s="82" t="s">
        <v>443</v>
      </c>
      <c r="D168" s="82" t="s">
        <v>203</v>
      </c>
      <c r="E168" s="82">
        <v>1</v>
      </c>
      <c r="F168" s="82"/>
      <c r="G168" s="83"/>
      <c r="H168" s="82"/>
      <c r="I168" s="82"/>
      <c r="J168" s="82"/>
      <c r="K168" s="55" t="s">
        <v>444</v>
      </c>
      <c r="L168" s="76" t="str">
        <f t="shared" ca="1" si="9"/>
        <v>WMG_AES_TYPE CHAR(1)   ,</v>
      </c>
    </row>
    <row r="169" spans="1:12">
      <c r="A169" s="81">
        <v>8</v>
      </c>
      <c r="B169" s="82" t="s">
        <v>321</v>
      </c>
      <c r="C169" s="82" t="s">
        <v>445</v>
      </c>
      <c r="D169" s="82" t="s">
        <v>202</v>
      </c>
      <c r="E169" s="82">
        <v>20</v>
      </c>
      <c r="F169" s="82"/>
      <c r="G169" s="83"/>
      <c r="H169" s="82"/>
      <c r="I169" s="82"/>
      <c r="J169" s="82"/>
      <c r="K169" s="55" t="s">
        <v>446</v>
      </c>
      <c r="L169" s="76" t="str">
        <f t="shared" ca="1" si="9"/>
        <v>WMG_STATUS VARCHAR(20)   ,</v>
      </c>
    </row>
    <row r="170" spans="1:12">
      <c r="A170" s="81">
        <v>9</v>
      </c>
      <c r="B170" s="82" t="s">
        <v>197</v>
      </c>
      <c r="C170" s="82" t="s">
        <v>447</v>
      </c>
      <c r="D170" s="82" t="s">
        <v>401</v>
      </c>
      <c r="E170" s="82">
        <v>800</v>
      </c>
      <c r="F170" s="82"/>
      <c r="G170" s="83"/>
      <c r="H170" s="82"/>
      <c r="I170" s="82"/>
      <c r="J170" s="82"/>
      <c r="K170" s="55"/>
      <c r="L170" s="76" t="str">
        <f t="shared" ca="1" si="9"/>
        <v>WMG_DESC VARCHAR(800)   ,</v>
      </c>
    </row>
    <row r="171" spans="1:12">
      <c r="A171" s="81">
        <v>10</v>
      </c>
      <c r="B171" s="82" t="s">
        <v>235</v>
      </c>
      <c r="C171" s="82" t="s">
        <v>448</v>
      </c>
      <c r="D171" s="82" t="s">
        <v>201</v>
      </c>
      <c r="E171" s="82"/>
      <c r="F171" s="82"/>
      <c r="G171" s="83"/>
      <c r="H171" s="82"/>
      <c r="I171" s="82"/>
      <c r="J171" s="82"/>
      <c r="K171" s="55"/>
      <c r="L171" s="76" t="str">
        <f t="shared" ca="1" si="9"/>
        <v>WMG_REGISTOR INT   ,</v>
      </c>
    </row>
    <row r="172" spans="1:12">
      <c r="A172" s="81">
        <v>11</v>
      </c>
      <c r="B172" s="82" t="s">
        <v>236</v>
      </c>
      <c r="C172" s="82" t="s">
        <v>449</v>
      </c>
      <c r="D172" s="82" t="s">
        <v>200</v>
      </c>
      <c r="E172" s="82"/>
      <c r="F172" s="82"/>
      <c r="G172" s="83"/>
      <c r="H172" s="82"/>
      <c r="I172" s="82"/>
      <c r="J172" s="82"/>
      <c r="K172" s="55"/>
      <c r="L172" s="76" t="str">
        <f t="shared" ca="1" si="9"/>
        <v>WMG_REGISTDATE DATETIME   ,</v>
      </c>
    </row>
    <row r="173" spans="1:12">
      <c r="L173" s="76" t="str">
        <f ca="1">"PRIMARY KEY("&amp;IF(OFFSET(C162,0,3,1,1)="PK",C162&amp;IF(OFFSET(C162,1,3,1,1)="","",","),"")&amp;IF(OFFSET(C162,1,3,1,1)="PK",OFFSET(C162,1,0,1,1)&amp;IF(OFFSET(C162,1,0,1,1)="",",",""),"")&amp;"));"</f>
        <v>PRIMARY KEY(WMG_ID));</v>
      </c>
    </row>
    <row r="174" spans="1:12">
      <c r="L174" s="76"/>
    </row>
    <row r="175" spans="1:12">
      <c r="A175" s="132" t="s">
        <v>291</v>
      </c>
      <c r="B175" s="133"/>
      <c r="C175" s="130" t="s">
        <v>431</v>
      </c>
      <c r="D175" s="131"/>
      <c r="E175" s="132" t="s">
        <v>293</v>
      </c>
      <c r="F175" s="133"/>
      <c r="G175" s="75"/>
      <c r="H175" s="75"/>
      <c r="I175" s="75"/>
      <c r="J175" s="75"/>
      <c r="K175" s="137" t="s">
        <v>608</v>
      </c>
      <c r="L175" s="11" t="str">
        <f>"-- "&amp;C176</f>
        <v>-- 微信关键字-回复消息表</v>
      </c>
    </row>
    <row r="176" spans="1:12">
      <c r="A176" s="132" t="s">
        <v>295</v>
      </c>
      <c r="B176" s="133"/>
      <c r="C176" s="147" t="s">
        <v>450</v>
      </c>
      <c r="D176" s="131"/>
      <c r="E176" s="132" t="s">
        <v>297</v>
      </c>
      <c r="F176" s="133"/>
      <c r="G176" s="75"/>
      <c r="H176" s="75"/>
      <c r="I176" s="75"/>
      <c r="J176" s="75"/>
      <c r="K176" s="138"/>
      <c r="L176" s="11" t="str">
        <f>"-- "&amp;C177</f>
        <v xml:space="preserve">-- </v>
      </c>
    </row>
    <row r="177" spans="1:12">
      <c r="A177" s="132" t="s">
        <v>298</v>
      </c>
      <c r="B177" s="133"/>
      <c r="C177" s="134"/>
      <c r="D177" s="135"/>
      <c r="E177" s="135"/>
      <c r="F177" s="135"/>
      <c r="G177" s="135"/>
      <c r="H177" s="135"/>
      <c r="I177" s="135"/>
      <c r="J177" s="135"/>
      <c r="K177" s="136"/>
      <c r="L177" s="49"/>
    </row>
    <row r="178" spans="1:12">
      <c r="A178" s="72"/>
      <c r="B178" s="73"/>
      <c r="C178" s="77"/>
      <c r="D178" s="77"/>
      <c r="E178" s="77"/>
      <c r="F178" s="77"/>
      <c r="G178" s="77"/>
      <c r="H178" s="77"/>
      <c r="I178" s="77"/>
      <c r="J178" s="74"/>
      <c r="K178" s="77"/>
      <c r="L178" s="49" t="str">
        <f>"DROP TABLE IF EXISTS "&amp;K175&amp;";"</f>
        <v>DROP TABLE IF EXISTS LZ_WEI_KEYWORD_MESSAGE;</v>
      </c>
    </row>
    <row r="179" spans="1:12">
      <c r="A179" s="78"/>
      <c r="B179" s="78"/>
      <c r="C179" s="78"/>
      <c r="D179" s="79"/>
      <c r="E179" s="78"/>
      <c r="F179" s="78"/>
      <c r="G179" s="78"/>
      <c r="H179" s="78"/>
      <c r="I179" s="78"/>
      <c r="J179" s="32"/>
      <c r="K179" s="78"/>
      <c r="L179" s="76"/>
    </row>
    <row r="180" spans="1:12">
      <c r="A180" s="80" t="s">
        <v>299</v>
      </c>
      <c r="B180" s="80" t="s">
        <v>300</v>
      </c>
      <c r="C180" s="80" t="s">
        <v>301</v>
      </c>
      <c r="D180" s="80" t="s">
        <v>302</v>
      </c>
      <c r="E180" s="80" t="s">
        <v>303</v>
      </c>
      <c r="F180" s="80" t="s">
        <v>304</v>
      </c>
      <c r="G180" s="80" t="s">
        <v>148</v>
      </c>
      <c r="H180" s="80" t="s">
        <v>199</v>
      </c>
      <c r="I180" s="80" t="s">
        <v>147</v>
      </c>
      <c r="J180" s="33" t="s">
        <v>305</v>
      </c>
      <c r="K180" s="80" t="s">
        <v>306</v>
      </c>
      <c r="L180" s="76" t="str">
        <f>"CREATE TABLE "&amp;K175&amp;"("</f>
        <v>CREATE TABLE LZ_WEI_KEYWORD_MESSAGE(</v>
      </c>
    </row>
    <row r="181" spans="1:12">
      <c r="A181" s="81">
        <v>1</v>
      </c>
      <c r="B181" s="82" t="s">
        <v>204</v>
      </c>
      <c r="C181" s="82" t="s">
        <v>609</v>
      </c>
      <c r="D181" s="82" t="s">
        <v>308</v>
      </c>
      <c r="E181" s="82"/>
      <c r="F181" s="82" t="s">
        <v>309</v>
      </c>
      <c r="G181" s="83"/>
      <c r="H181" s="82"/>
      <c r="I181" s="82" t="s">
        <v>466</v>
      </c>
      <c r="J181" s="82"/>
      <c r="K181" s="55" t="s">
        <v>310</v>
      </c>
      <c r="L181" s="76" t="str">
        <f t="shared" ref="L181:L189" ca="1" si="10">C181&amp;" "&amp;D181&amp;IF(OR(D181="DATETIME",D181="INT",D181="DATE",D181="TEXT"),E181,"("&amp;E181&amp;")")&amp;" "&amp;" "&amp;H181&amp;" "&amp;J181&amp;IF(G181&lt;&gt;""," default "&amp;G181&amp;" ","")&amp;IF(I181&lt;&gt;""," "&amp;I181&amp;" ","")&amp;IF(OFFSET(C181,1,0,1,1)="",",",",")</f>
        <v>WKG_ID INT    AUTO_INCREMENT ,</v>
      </c>
    </row>
    <row r="182" spans="1:12">
      <c r="A182" s="81">
        <v>2</v>
      </c>
      <c r="B182" s="82" t="s">
        <v>361</v>
      </c>
      <c r="C182" s="82" t="s">
        <v>610</v>
      </c>
      <c r="D182" s="82" t="s">
        <v>201</v>
      </c>
      <c r="E182" s="82"/>
      <c r="F182" s="82"/>
      <c r="G182" s="83"/>
      <c r="H182" s="82"/>
      <c r="I182" s="82"/>
      <c r="J182" s="82"/>
      <c r="K182" s="55" t="s">
        <v>388</v>
      </c>
      <c r="L182" s="76" t="str">
        <f t="shared" ca="1" si="10"/>
        <v>WKG_WEC_ID INT   ,</v>
      </c>
    </row>
    <row r="183" spans="1:12">
      <c r="A183" s="81">
        <v>3</v>
      </c>
      <c r="B183" s="82" t="s">
        <v>390</v>
      </c>
      <c r="C183" s="82" t="s">
        <v>611</v>
      </c>
      <c r="D183" s="82" t="s">
        <v>202</v>
      </c>
      <c r="E183" s="82">
        <v>200</v>
      </c>
      <c r="F183" s="82"/>
      <c r="G183" s="83"/>
      <c r="H183" s="82"/>
      <c r="I183" s="82"/>
      <c r="J183" s="82"/>
      <c r="K183" s="55" t="s">
        <v>390</v>
      </c>
      <c r="L183" s="76" t="str">
        <f t="shared" ca="1" si="10"/>
        <v>WKG_APP_ID VARCHAR(200)   ,</v>
      </c>
    </row>
    <row r="184" spans="1:12" ht="15" customHeight="1">
      <c r="A184" s="81">
        <v>4</v>
      </c>
      <c r="B184" s="82" t="s">
        <v>451</v>
      </c>
      <c r="C184" s="82" t="s">
        <v>612</v>
      </c>
      <c r="D184" s="82" t="s">
        <v>202</v>
      </c>
      <c r="E184" s="82">
        <v>200</v>
      </c>
      <c r="F184" s="82"/>
      <c r="G184" s="83"/>
      <c r="H184" s="82"/>
      <c r="I184" s="82"/>
      <c r="J184" s="82"/>
      <c r="K184" s="55" t="s">
        <v>451</v>
      </c>
      <c r="L184" s="76" t="str">
        <f t="shared" ca="1" si="10"/>
        <v>WKG_KEYWORDS VARCHAR(200)   ,</v>
      </c>
    </row>
    <row r="185" spans="1:12">
      <c r="A185" s="81">
        <v>5</v>
      </c>
      <c r="B185" s="82" t="s">
        <v>452</v>
      </c>
      <c r="C185" s="82" t="s">
        <v>613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453</v>
      </c>
      <c r="L185" s="76" t="str">
        <f t="shared" ca="1" si="10"/>
        <v>WKG_WMG_ID INT   ,</v>
      </c>
    </row>
    <row r="186" spans="1:12">
      <c r="A186" s="81">
        <v>6</v>
      </c>
      <c r="B186" s="82" t="s">
        <v>321</v>
      </c>
      <c r="C186" s="82" t="s">
        <v>614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402</v>
      </c>
      <c r="L186" s="76" t="str">
        <f t="shared" ca="1" si="10"/>
        <v>WKG_STATUS VARCHAR(20)   ,</v>
      </c>
    </row>
    <row r="187" spans="1:12">
      <c r="A187" s="81">
        <v>7</v>
      </c>
      <c r="B187" s="82" t="s">
        <v>197</v>
      </c>
      <c r="C187" s="82" t="s">
        <v>454</v>
      </c>
      <c r="D187" s="82" t="s">
        <v>202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WKG_DESC VARCHAR(200)   ,</v>
      </c>
    </row>
    <row r="188" spans="1:12">
      <c r="A188" s="81">
        <v>8</v>
      </c>
      <c r="B188" s="82" t="s">
        <v>235</v>
      </c>
      <c r="C188" s="82" t="s">
        <v>455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WKG_REGISTOR INT   ,</v>
      </c>
    </row>
    <row r="189" spans="1:12">
      <c r="A189" s="81">
        <v>9</v>
      </c>
      <c r="B189" s="82" t="s">
        <v>236</v>
      </c>
      <c r="C189" s="82" t="s">
        <v>456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WKG_REGISTDATE DATETIME   ,</v>
      </c>
    </row>
    <row r="190" spans="1:12">
      <c r="L190" s="76" t="str">
        <f ca="1">"PRIMARY KEY("&amp;IF(OFFSET(C181,0,3,1,1)="PK",C181&amp;IF(OFFSET(C181,1,3,1,1)="","",","),"")&amp;IF(OFFSET(C181,1,3,1,1)="PK",OFFSET(C181,1,0,1,1)&amp;IF(OFFSET(C181,1,0,1,1)="",",",""),"")&amp;"));"</f>
        <v>PRIMARY KEY(WKG_ID));</v>
      </c>
    </row>
    <row r="191" spans="1:12">
      <c r="L191" s="76"/>
    </row>
    <row r="192" spans="1:12">
      <c r="A192" s="132" t="s">
        <v>291</v>
      </c>
      <c r="B192" s="133"/>
      <c r="C192" s="130" t="s">
        <v>292</v>
      </c>
      <c r="D192" s="131"/>
      <c r="E192" s="132" t="s">
        <v>293</v>
      </c>
      <c r="F192" s="133"/>
      <c r="G192" s="75"/>
      <c r="H192" s="75"/>
      <c r="I192" s="75"/>
      <c r="J192" s="75"/>
      <c r="K192" s="137" t="s">
        <v>616</v>
      </c>
      <c r="L192" s="11" t="str">
        <f>"-- "&amp;C193</f>
        <v>-- 获取JSAPITicket记录表</v>
      </c>
    </row>
    <row r="193" spans="1:12">
      <c r="A193" s="132" t="s">
        <v>295</v>
      </c>
      <c r="B193" s="133"/>
      <c r="C193" s="147" t="s">
        <v>615</v>
      </c>
      <c r="D193" s="131"/>
      <c r="E193" s="132" t="s">
        <v>297</v>
      </c>
      <c r="F193" s="133"/>
      <c r="G193" s="75"/>
      <c r="H193" s="75"/>
      <c r="I193" s="75"/>
      <c r="J193" s="75"/>
      <c r="K193" s="138"/>
      <c r="L193" s="11" t="str">
        <f>"-- "&amp;C194</f>
        <v xml:space="preserve">-- </v>
      </c>
    </row>
    <row r="194" spans="1:12">
      <c r="A194" s="132" t="s">
        <v>298</v>
      </c>
      <c r="B194" s="133"/>
      <c r="C194" s="134"/>
      <c r="D194" s="135"/>
      <c r="E194" s="135"/>
      <c r="F194" s="135"/>
      <c r="G194" s="135"/>
      <c r="H194" s="135"/>
      <c r="I194" s="135"/>
      <c r="J194" s="135"/>
      <c r="K194" s="136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299</v>
      </c>
      <c r="B197" s="80" t="s">
        <v>300</v>
      </c>
      <c r="C197" s="80" t="s">
        <v>301</v>
      </c>
      <c r="D197" s="80" t="s">
        <v>302</v>
      </c>
      <c r="E197" s="80" t="s">
        <v>303</v>
      </c>
      <c r="F197" s="80" t="s">
        <v>304</v>
      </c>
      <c r="G197" s="80" t="s">
        <v>148</v>
      </c>
      <c r="H197" s="80" t="s">
        <v>199</v>
      </c>
      <c r="I197" s="80" t="s">
        <v>147</v>
      </c>
      <c r="J197" s="33" t="s">
        <v>305</v>
      </c>
      <c r="K197" s="80" t="s">
        <v>306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457</v>
      </c>
      <c r="D198" s="82" t="s">
        <v>308</v>
      </c>
      <c r="E198" s="82"/>
      <c r="F198" s="82" t="s">
        <v>309</v>
      </c>
      <c r="G198" s="83"/>
      <c r="H198" s="82"/>
      <c r="I198" s="82" t="s">
        <v>466</v>
      </c>
      <c r="J198" s="82" t="s">
        <v>68</v>
      </c>
      <c r="K198" s="55" t="s">
        <v>310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311</v>
      </c>
      <c r="C199" s="67" t="s">
        <v>458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313</v>
      </c>
      <c r="C200" s="67" t="s">
        <v>459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460</v>
      </c>
      <c r="C201" s="85" t="s">
        <v>461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317</v>
      </c>
      <c r="C202" s="82" t="s">
        <v>462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319</v>
      </c>
      <c r="C203" s="82" t="s">
        <v>463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321</v>
      </c>
      <c r="C204" s="82" t="s">
        <v>464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323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32" t="s">
        <v>467</v>
      </c>
      <c r="B207" s="133"/>
      <c r="C207" s="148" t="s">
        <v>468</v>
      </c>
      <c r="D207" s="148"/>
      <c r="E207" s="149" t="s">
        <v>469</v>
      </c>
      <c r="F207" s="149"/>
      <c r="G207" s="75"/>
      <c r="H207" s="75"/>
      <c r="I207" s="75"/>
      <c r="J207" s="75"/>
      <c r="K207" s="150" t="s">
        <v>617</v>
      </c>
      <c r="L207" s="11" t="str">
        <f>"-- "&amp;C208</f>
        <v>-- 其他登录方式</v>
      </c>
    </row>
    <row r="208" spans="1:12">
      <c r="A208" s="132" t="s">
        <v>470</v>
      </c>
      <c r="B208" s="133"/>
      <c r="C208" s="148" t="s">
        <v>471</v>
      </c>
      <c r="D208" s="148"/>
      <c r="E208" s="149" t="s">
        <v>472</v>
      </c>
      <c r="F208" s="149"/>
      <c r="G208" s="75"/>
      <c r="H208" s="75"/>
      <c r="I208" s="75"/>
      <c r="J208" s="75"/>
      <c r="K208" s="150"/>
      <c r="L208" s="11" t="str">
        <f>"-- "&amp;C209</f>
        <v>-- 用于记录业务员信息</v>
      </c>
    </row>
    <row r="209" spans="1:12">
      <c r="A209" s="132" t="s">
        <v>473</v>
      </c>
      <c r="B209" s="133"/>
      <c r="C209" s="77" t="s">
        <v>474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475</v>
      </c>
      <c r="B212" s="80" t="s">
        <v>476</v>
      </c>
      <c r="C212" s="80" t="s">
        <v>477</v>
      </c>
      <c r="D212" s="80" t="s">
        <v>478</v>
      </c>
      <c r="E212" s="80" t="s">
        <v>479</v>
      </c>
      <c r="F212" s="80" t="s">
        <v>480</v>
      </c>
      <c r="G212" s="80" t="s">
        <v>481</v>
      </c>
      <c r="H212" s="80" t="s">
        <v>482</v>
      </c>
      <c r="I212" s="80" t="s">
        <v>483</v>
      </c>
      <c r="J212" s="80" t="s">
        <v>484</v>
      </c>
      <c r="K212" s="80" t="s">
        <v>485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486</v>
      </c>
      <c r="C213" s="52" t="s">
        <v>487</v>
      </c>
      <c r="D213" s="52" t="s">
        <v>201</v>
      </c>
      <c r="E213" s="52"/>
      <c r="F213" s="52" t="s">
        <v>488</v>
      </c>
      <c r="G213" s="82"/>
      <c r="H213" s="82"/>
      <c r="I213" s="82" t="s">
        <v>466</v>
      </c>
      <c r="J213" s="52" t="s">
        <v>489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490</v>
      </c>
      <c r="C214" s="52" t="s">
        <v>491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492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493</v>
      </c>
      <c r="C215" s="52" t="s">
        <v>494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495</v>
      </c>
      <c r="L215" s="76" t="str">
        <f t="shared" ca="1" si="12"/>
        <v>OLG_TYPE VARCHAR(20)   ,</v>
      </c>
    </row>
    <row r="216" spans="1:12">
      <c r="A216" s="81">
        <v>4</v>
      </c>
      <c r="B216" s="9" t="s">
        <v>496</v>
      </c>
      <c r="C216" s="52" t="s">
        <v>497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498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499</v>
      </c>
      <c r="C217" s="52" t="s">
        <v>500</v>
      </c>
      <c r="D217" s="52" t="s">
        <v>501</v>
      </c>
      <c r="E217" s="52"/>
      <c r="F217" s="52"/>
      <c r="G217" s="82"/>
      <c r="H217" s="82"/>
      <c r="I217" s="82"/>
      <c r="J217" s="52"/>
      <c r="K217" s="90" t="s">
        <v>502</v>
      </c>
      <c r="L217" s="76" t="str">
        <f t="shared" ca="1" si="12"/>
        <v>OLG_ACCOUNT INT   ,</v>
      </c>
    </row>
    <row r="218" spans="1:12">
      <c r="A218" s="81">
        <v>6</v>
      </c>
      <c r="B218" s="9" t="s">
        <v>503</v>
      </c>
      <c r="C218" s="52" t="s">
        <v>504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505</v>
      </c>
      <c r="C219" s="52" t="s">
        <v>506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C27:D27"/>
    <mergeCell ref="E27:F27"/>
    <mergeCell ref="K27:K28"/>
    <mergeCell ref="A28:B28"/>
    <mergeCell ref="C28:D28"/>
    <mergeCell ref="E28:F28"/>
    <mergeCell ref="A52:B52"/>
    <mergeCell ref="C52:K52"/>
    <mergeCell ref="A65:B65"/>
    <mergeCell ref="C65:D65"/>
    <mergeCell ref="E65:F65"/>
    <mergeCell ref="K65:K66"/>
    <mergeCell ref="A66:B66"/>
    <mergeCell ref="C66:D66"/>
    <mergeCell ref="E66:F66"/>
    <mergeCell ref="A50:B50"/>
    <mergeCell ref="C50:D50"/>
    <mergeCell ref="E50:F50"/>
    <mergeCell ref="K50:K51"/>
    <mergeCell ref="A51:B51"/>
    <mergeCell ref="C51:D51"/>
    <mergeCell ref="E51:F51"/>
    <mergeCell ref="A1:B1"/>
    <mergeCell ref="C1:D1"/>
    <mergeCell ref="E1:F1"/>
    <mergeCell ref="K1:K2"/>
    <mergeCell ref="A2:B2"/>
    <mergeCell ref="C2:D2"/>
    <mergeCell ref="E2:F2"/>
    <mergeCell ref="A94:B94"/>
    <mergeCell ref="C94:K94"/>
    <mergeCell ref="A79:B79"/>
    <mergeCell ref="C79:K79"/>
    <mergeCell ref="A92:B92"/>
    <mergeCell ref="C92:D92"/>
    <mergeCell ref="E92:F92"/>
    <mergeCell ref="K92:K93"/>
    <mergeCell ref="A93:B93"/>
    <mergeCell ref="C93:D93"/>
    <mergeCell ref="E93:F93"/>
    <mergeCell ref="A29:B29"/>
    <mergeCell ref="C29:K29"/>
    <mergeCell ref="A77:B77"/>
    <mergeCell ref="C77:D77"/>
    <mergeCell ref="E77:F77"/>
    <mergeCell ref="K77:K78"/>
    <mergeCell ref="A3:B3"/>
    <mergeCell ref="C3:K3"/>
    <mergeCell ref="A121:B121"/>
    <mergeCell ref="C121:D121"/>
    <mergeCell ref="E121:F121"/>
    <mergeCell ref="K121:K122"/>
    <mergeCell ref="A122:B122"/>
    <mergeCell ref="C122:D122"/>
    <mergeCell ref="E122:F122"/>
    <mergeCell ref="A111:B111"/>
    <mergeCell ref="C111:K111"/>
    <mergeCell ref="A109:B109"/>
    <mergeCell ref="C109:D109"/>
    <mergeCell ref="E109:F109"/>
    <mergeCell ref="K109:K110"/>
    <mergeCell ref="A110:B110"/>
    <mergeCell ref="C110:D110"/>
    <mergeCell ref="E110:F110"/>
    <mergeCell ref="A78:B78"/>
    <mergeCell ref="C78:D78"/>
    <mergeCell ref="E78:F78"/>
    <mergeCell ref="A67:B67"/>
    <mergeCell ref="C67:K67"/>
    <mergeCell ref="A27:B27"/>
    <mergeCell ref="A123:B123"/>
    <mergeCell ref="C123:K123"/>
    <mergeCell ref="A141:B141"/>
    <mergeCell ref="C141:D141"/>
    <mergeCell ref="E141:F141"/>
    <mergeCell ref="K141:K142"/>
    <mergeCell ref="A142:B142"/>
    <mergeCell ref="C142:D142"/>
    <mergeCell ref="E142:F142"/>
    <mergeCell ref="A143:B143"/>
    <mergeCell ref="C143:K143"/>
    <mergeCell ref="A156:B156"/>
    <mergeCell ref="C156:D156"/>
    <mergeCell ref="E156:F156"/>
    <mergeCell ref="K156:K157"/>
    <mergeCell ref="A157:B157"/>
    <mergeCell ref="C157:D157"/>
    <mergeCell ref="E157:F157"/>
    <mergeCell ref="A158:B158"/>
    <mergeCell ref="C158:K158"/>
    <mergeCell ref="A175:B175"/>
    <mergeCell ref="C175:D175"/>
    <mergeCell ref="E175:F175"/>
    <mergeCell ref="K175:K176"/>
    <mergeCell ref="A176:B176"/>
    <mergeCell ref="C176:D176"/>
    <mergeCell ref="E176:F176"/>
    <mergeCell ref="A177:B177"/>
    <mergeCell ref="C177:K177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  <mergeCell ref="A209:B209"/>
    <mergeCell ref="A207:B207"/>
    <mergeCell ref="C207:D207"/>
    <mergeCell ref="E207:F207"/>
    <mergeCell ref="K207:K208"/>
    <mergeCell ref="A208:B208"/>
    <mergeCell ref="C208:D208"/>
    <mergeCell ref="E208:F208"/>
  </mergeCells>
  <phoneticPr fontId="1" type="noConversion"/>
  <dataValidations count="1">
    <dataValidation type="list" allowBlank="1" showInputMessage="1" showErrorMessage="1" sqref="D115:D118 D213:D219 D33:D47 D7:D24 D56:D62 D71:D74 D198:D204 D127:D138 D147:D153 D181:D189 D98:D106 D83:D89 D162:D172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50" workbookViewId="0">
      <selection activeCell="I89" sqref="I89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32" t="s">
        <v>11</v>
      </c>
      <c r="B1" s="133"/>
      <c r="C1" s="130" t="s">
        <v>206</v>
      </c>
      <c r="D1" s="131"/>
      <c r="E1" s="132" t="s">
        <v>12</v>
      </c>
      <c r="F1" s="133"/>
      <c r="G1" s="99"/>
      <c r="H1" s="99"/>
      <c r="I1" s="99"/>
      <c r="J1" s="99"/>
      <c r="K1" s="137" t="s">
        <v>626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2" t="s">
        <v>0</v>
      </c>
      <c r="B2" s="133"/>
      <c r="C2" s="130" t="s">
        <v>531</v>
      </c>
      <c r="D2" s="131"/>
      <c r="E2" s="132" t="s">
        <v>13</v>
      </c>
      <c r="F2" s="133"/>
      <c r="G2" s="99"/>
      <c r="H2" s="99"/>
      <c r="I2" s="99"/>
      <c r="J2" s="99"/>
      <c r="K2" s="138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2" t="s">
        <v>1</v>
      </c>
      <c r="B3" s="133"/>
      <c r="C3" s="134"/>
      <c r="D3" s="135"/>
      <c r="E3" s="135"/>
      <c r="F3" s="135"/>
      <c r="G3" s="135"/>
      <c r="H3" s="135"/>
      <c r="I3" s="135"/>
      <c r="J3" s="135"/>
      <c r="K3" s="136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658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533</v>
      </c>
      <c r="C8" s="5" t="s">
        <v>627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527</v>
      </c>
      <c r="C9" s="52" t="s">
        <v>628</v>
      </c>
      <c r="D9" s="52" t="s">
        <v>546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321</v>
      </c>
      <c r="C10" s="52" t="s">
        <v>629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630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631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32" t="s">
        <v>11</v>
      </c>
      <c r="B15" s="133"/>
      <c r="C15" s="130" t="s">
        <v>206</v>
      </c>
      <c r="D15" s="131"/>
      <c r="E15" s="132" t="s">
        <v>12</v>
      </c>
      <c r="F15" s="133"/>
      <c r="G15" s="99"/>
      <c r="H15" s="99"/>
      <c r="I15" s="99"/>
      <c r="J15" s="99"/>
      <c r="K15" s="137" t="s">
        <v>657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32" t="s">
        <v>0</v>
      </c>
      <c r="B16" s="133"/>
      <c r="C16" s="130" t="s">
        <v>532</v>
      </c>
      <c r="D16" s="131"/>
      <c r="E16" s="132" t="s">
        <v>13</v>
      </c>
      <c r="F16" s="133"/>
      <c r="G16" s="99"/>
      <c r="H16" s="99"/>
      <c r="I16" s="99"/>
      <c r="J16" s="99"/>
      <c r="K16" s="138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32" t="s">
        <v>1</v>
      </c>
      <c r="B17" s="133"/>
      <c r="C17" s="134"/>
      <c r="D17" s="135"/>
      <c r="E17" s="135"/>
      <c r="F17" s="135"/>
      <c r="G17" s="135"/>
      <c r="H17" s="135"/>
      <c r="I17" s="135"/>
      <c r="J17" s="135"/>
      <c r="K17" s="136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632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538</v>
      </c>
      <c r="C22" s="5" t="s">
        <v>633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539</v>
      </c>
      <c r="C23" s="5" t="s">
        <v>659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527</v>
      </c>
      <c r="C24" s="5" t="s">
        <v>634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540</v>
      </c>
      <c r="C25" s="5" t="s">
        <v>635</v>
      </c>
      <c r="D25" s="53" t="s">
        <v>543</v>
      </c>
      <c r="E25" s="52" t="s">
        <v>544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541</v>
      </c>
      <c r="C26" s="5" t="s">
        <v>636</v>
      </c>
      <c r="D26" s="53" t="s">
        <v>543</v>
      </c>
      <c r="E26" s="52" t="s">
        <v>544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542</v>
      </c>
      <c r="C27" s="5" t="s">
        <v>637</v>
      </c>
      <c r="D27" s="53" t="s">
        <v>543</v>
      </c>
      <c r="E27" s="52" t="s">
        <v>545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321</v>
      </c>
      <c r="C28" s="5" t="s">
        <v>638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536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537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32" t="s">
        <v>11</v>
      </c>
      <c r="B32" s="133"/>
      <c r="C32" s="130" t="s">
        <v>206</v>
      </c>
      <c r="D32" s="131"/>
      <c r="E32" s="132" t="s">
        <v>12</v>
      </c>
      <c r="F32" s="133"/>
      <c r="G32" s="106"/>
      <c r="H32" s="106"/>
      <c r="I32" s="106"/>
      <c r="J32" s="106"/>
      <c r="K32" s="137" t="s">
        <v>694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32" t="s">
        <v>0</v>
      </c>
      <c r="B33" s="133"/>
      <c r="C33" s="130" t="s">
        <v>547</v>
      </c>
      <c r="D33" s="131"/>
      <c r="E33" s="132" t="s">
        <v>13</v>
      </c>
      <c r="F33" s="133"/>
      <c r="G33" s="106"/>
      <c r="H33" s="106"/>
      <c r="I33" s="106"/>
      <c r="J33" s="106"/>
      <c r="K33" s="138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32" t="s">
        <v>1</v>
      </c>
      <c r="B34" s="133"/>
      <c r="C34" s="134"/>
      <c r="D34" s="135"/>
      <c r="E34" s="135"/>
      <c r="F34" s="135"/>
      <c r="G34" s="135"/>
      <c r="H34" s="135"/>
      <c r="I34" s="135"/>
      <c r="J34" s="135"/>
      <c r="K34" s="136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639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548</v>
      </c>
      <c r="C39" s="5" t="s">
        <v>695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527</v>
      </c>
      <c r="C40" s="5" t="s">
        <v>640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558</v>
      </c>
      <c r="C41" s="52" t="s">
        <v>641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549</v>
      </c>
      <c r="C42" s="5" t="s">
        <v>642</v>
      </c>
      <c r="D42" s="53" t="s">
        <v>543</v>
      </c>
      <c r="E42" s="52" t="s">
        <v>544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550</v>
      </c>
      <c r="C43" s="5" t="s">
        <v>643</v>
      </c>
      <c r="D43" s="53" t="s">
        <v>543</v>
      </c>
      <c r="E43" s="52" t="s">
        <v>544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551</v>
      </c>
      <c r="C44" s="5" t="s">
        <v>644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557</v>
      </c>
      <c r="C45" s="52" t="s">
        <v>645</v>
      </c>
      <c r="D45" s="53" t="s">
        <v>543</v>
      </c>
      <c r="E45" s="52" t="s">
        <v>544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552</v>
      </c>
      <c r="C46" s="52" t="s">
        <v>646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553</v>
      </c>
      <c r="C47" s="52" t="s">
        <v>565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321</v>
      </c>
      <c r="C48" s="5" t="s">
        <v>566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567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568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32" t="s">
        <v>11</v>
      </c>
      <c r="B54" s="133"/>
      <c r="C54" s="130" t="s">
        <v>206</v>
      </c>
      <c r="D54" s="131"/>
      <c r="E54" s="132" t="s">
        <v>12</v>
      </c>
      <c r="F54" s="133"/>
      <c r="G54" s="106"/>
      <c r="H54" s="106"/>
      <c r="I54" s="106"/>
      <c r="J54" s="106"/>
      <c r="K54" s="137" t="s">
        <v>647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32" t="s">
        <v>0</v>
      </c>
      <c r="B55" s="133"/>
      <c r="C55" s="130" t="s">
        <v>554</v>
      </c>
      <c r="D55" s="131"/>
      <c r="E55" s="132" t="s">
        <v>13</v>
      </c>
      <c r="F55" s="133"/>
      <c r="G55" s="106"/>
      <c r="H55" s="106"/>
      <c r="I55" s="106"/>
      <c r="J55" s="106"/>
      <c r="K55" s="138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32" t="s">
        <v>1</v>
      </c>
      <c r="B56" s="133"/>
      <c r="C56" s="134"/>
      <c r="D56" s="135"/>
      <c r="E56" s="135"/>
      <c r="F56" s="135"/>
      <c r="G56" s="135"/>
      <c r="H56" s="135"/>
      <c r="I56" s="135"/>
      <c r="J56" s="135"/>
      <c r="K56" s="136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648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548</v>
      </c>
      <c r="C61" s="5" t="s">
        <v>649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527</v>
      </c>
      <c r="C62" s="5" t="s">
        <v>650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555</v>
      </c>
      <c r="C63" s="52" t="s">
        <v>651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704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556</v>
      </c>
      <c r="C64" s="5" t="s">
        <v>652</v>
      </c>
      <c r="D64" s="53" t="s">
        <v>543</v>
      </c>
      <c r="E64" s="52" t="s">
        <v>544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559</v>
      </c>
      <c r="C65" s="5" t="s">
        <v>653</v>
      </c>
      <c r="D65" s="53" t="s">
        <v>543</v>
      </c>
      <c r="E65" s="52" t="s">
        <v>544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560</v>
      </c>
      <c r="C66" s="5" t="s">
        <v>654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561</v>
      </c>
      <c r="C67" s="52" t="s">
        <v>655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696</v>
      </c>
      <c r="C68" s="52" t="s">
        <v>697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553</v>
      </c>
      <c r="C69" s="52" t="s">
        <v>656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321</v>
      </c>
      <c r="C70" s="5" t="s">
        <v>562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563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564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32" t="s">
        <v>11</v>
      </c>
      <c r="B75" s="133"/>
      <c r="C75" s="130" t="s">
        <v>206</v>
      </c>
      <c r="D75" s="131"/>
      <c r="E75" s="132" t="s">
        <v>12</v>
      </c>
      <c r="F75" s="133"/>
      <c r="G75" s="126"/>
      <c r="H75" s="126"/>
      <c r="I75" s="126"/>
      <c r="J75" s="126"/>
      <c r="K75" s="137" t="s">
        <v>708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32" t="s">
        <v>0</v>
      </c>
      <c r="B76" s="133"/>
      <c r="C76" s="130" t="s">
        <v>707</v>
      </c>
      <c r="D76" s="131"/>
      <c r="E76" s="132" t="s">
        <v>13</v>
      </c>
      <c r="F76" s="133"/>
      <c r="G76" s="126"/>
      <c r="H76" s="126"/>
      <c r="I76" s="126"/>
      <c r="J76" s="126"/>
      <c r="K76" s="138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32" t="s">
        <v>1</v>
      </c>
      <c r="B77" s="133"/>
      <c r="C77" s="134"/>
      <c r="D77" s="135"/>
      <c r="E77" s="135"/>
      <c r="F77" s="135"/>
      <c r="G77" s="135"/>
      <c r="H77" s="135"/>
      <c r="I77" s="135"/>
      <c r="J77" s="135"/>
      <c r="K77" s="136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712</v>
      </c>
      <c r="C81" s="5" t="s">
        <v>709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713</v>
      </c>
      <c r="C82" s="5" t="s">
        <v>715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714</v>
      </c>
      <c r="C83" s="5" t="s">
        <v>716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718</v>
      </c>
      <c r="C84" s="52" t="s">
        <v>717</v>
      </c>
      <c r="D84" s="53" t="s">
        <v>543</v>
      </c>
      <c r="E84" s="52" t="s">
        <v>544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710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711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32:B32"/>
    <mergeCell ref="C32:D32"/>
    <mergeCell ref="E32:F32"/>
    <mergeCell ref="K32:K33"/>
    <mergeCell ref="A33:B33"/>
    <mergeCell ref="C33:D33"/>
    <mergeCell ref="E33:F33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6"/>
  <sheetViews>
    <sheetView tabSelected="1" topLeftCell="A22" workbookViewId="0">
      <selection activeCell="K33" sqref="K33:K34"/>
    </sheetView>
  </sheetViews>
  <sheetFormatPr defaultRowHeight="13.5"/>
  <cols>
    <col min="1" max="1" width="4.75" bestFit="1" customWidth="1"/>
    <col min="2" max="2" width="8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18" bestFit="1" customWidth="1"/>
    <col min="12" max="12" width="60.75" bestFit="1" customWidth="1"/>
  </cols>
  <sheetData>
    <row r="1" spans="1:12">
      <c r="A1" s="132" t="s">
        <v>11</v>
      </c>
      <c r="B1" s="133"/>
      <c r="C1" s="130" t="s">
        <v>206</v>
      </c>
      <c r="D1" s="131"/>
      <c r="E1" s="132" t="s">
        <v>12</v>
      </c>
      <c r="F1" s="133"/>
      <c r="G1" s="111"/>
      <c r="H1" s="111"/>
      <c r="I1" s="111"/>
      <c r="J1" s="111"/>
      <c r="K1" s="137" t="s">
        <v>761</v>
      </c>
      <c r="L1" s="11" t="str">
        <f>"-- "&amp;C2</f>
        <v>-- 商家管理员表</v>
      </c>
    </row>
    <row r="2" spans="1:12">
      <c r="A2" s="132" t="s">
        <v>0</v>
      </c>
      <c r="B2" s="133"/>
      <c r="C2" s="130" t="s">
        <v>660</v>
      </c>
      <c r="D2" s="131"/>
      <c r="E2" s="132" t="s">
        <v>13</v>
      </c>
      <c r="F2" s="133"/>
      <c r="G2" s="111"/>
      <c r="H2" s="111"/>
      <c r="I2" s="111"/>
      <c r="J2" s="111"/>
      <c r="K2" s="138"/>
      <c r="L2" s="11" t="str">
        <f>"-- "&amp;C3</f>
        <v xml:space="preserve">-- </v>
      </c>
    </row>
    <row r="3" spans="1:12">
      <c r="A3" s="132" t="s">
        <v>1</v>
      </c>
      <c r="B3" s="133"/>
      <c r="C3" s="134"/>
      <c r="D3" s="135"/>
      <c r="E3" s="135"/>
      <c r="F3" s="135"/>
      <c r="G3" s="135"/>
      <c r="H3" s="135"/>
      <c r="I3" s="135"/>
      <c r="J3" s="135"/>
      <c r="K3" s="136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771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762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5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661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763</v>
      </c>
      <c r="C10" s="52" t="s">
        <v>662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663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216</v>
      </c>
      <c r="C12" s="52" t="s">
        <v>664</v>
      </c>
      <c r="D12" s="53" t="s">
        <v>201</v>
      </c>
      <c r="E12" s="52"/>
      <c r="F12" s="54"/>
      <c r="G12" s="54"/>
      <c r="H12" s="54"/>
      <c r="I12" s="54"/>
      <c r="J12" s="52"/>
      <c r="K12" s="55"/>
      <c r="L12" s="11" t="str">
        <f t="shared" ca="1" si="0"/>
        <v>WSA_REGISTOR INT   ,</v>
      </c>
    </row>
    <row r="13" spans="1:12">
      <c r="A13" s="4">
        <v>7</v>
      </c>
      <c r="B13" s="63" t="s">
        <v>668</v>
      </c>
      <c r="C13" s="9" t="s">
        <v>665</v>
      </c>
      <c r="D13" s="10" t="s">
        <v>200</v>
      </c>
      <c r="E13" s="9"/>
      <c r="F13" s="64"/>
      <c r="G13" s="64"/>
      <c r="H13" s="64"/>
      <c r="I13" s="64"/>
      <c r="J13" s="9"/>
      <c r="K13" s="65"/>
      <c r="L13" s="11" t="str">
        <f t="shared" ca="1" si="0"/>
        <v>WSA_REGISTDATE DATETIME   ,</v>
      </c>
    </row>
    <row r="14" spans="1:12">
      <c r="A14" s="4">
        <v>8</v>
      </c>
      <c r="B14" s="66" t="s">
        <v>273</v>
      </c>
      <c r="C14" s="67" t="s">
        <v>666</v>
      </c>
      <c r="D14" s="68" t="s">
        <v>200</v>
      </c>
      <c r="E14" s="67"/>
      <c r="F14" s="69"/>
      <c r="G14" s="69"/>
      <c r="H14" s="69"/>
      <c r="I14" s="69"/>
      <c r="J14" s="67"/>
      <c r="K14" s="70"/>
      <c r="L14" s="71" t="str">
        <f t="shared" ca="1" si="0"/>
        <v>WSA_LOGINDATE DATETIME   ,</v>
      </c>
    </row>
    <row r="15" spans="1:12">
      <c r="A15" s="4">
        <v>9</v>
      </c>
      <c r="B15" s="66" t="s">
        <v>321</v>
      </c>
      <c r="C15" s="67" t="s">
        <v>667</v>
      </c>
      <c r="D15" s="68" t="s">
        <v>202</v>
      </c>
      <c r="E15" s="67">
        <v>20</v>
      </c>
      <c r="F15" s="69"/>
      <c r="G15" s="69"/>
      <c r="H15" s="69"/>
      <c r="I15" s="69"/>
      <c r="J15" s="67"/>
      <c r="K15" s="70"/>
      <c r="L15" s="71" t="str">
        <f t="shared" ca="1" si="0"/>
        <v xml:space="preserve">WSA_STATUS VARCHAR(20)   </v>
      </c>
    </row>
    <row r="16" spans="1:12">
      <c r="L16" s="50" t="str">
        <f>") default charset = utf8;"</f>
        <v>) default charset = utf8;</v>
      </c>
    </row>
    <row r="17" spans="1:12">
      <c r="A17" s="132" t="s">
        <v>11</v>
      </c>
      <c r="B17" s="133"/>
      <c r="C17" s="130" t="s">
        <v>221</v>
      </c>
      <c r="D17" s="131"/>
      <c r="E17" s="132" t="s">
        <v>12</v>
      </c>
      <c r="F17" s="133"/>
      <c r="G17" s="111"/>
      <c r="H17" s="111"/>
      <c r="I17" s="111"/>
      <c r="J17" s="111"/>
      <c r="K17" s="137" t="s">
        <v>764</v>
      </c>
      <c r="L17" s="11" t="str">
        <f>"-- "&amp;C18</f>
        <v>-- 商家菜单表</v>
      </c>
    </row>
    <row r="18" spans="1:12">
      <c r="A18" s="132" t="s">
        <v>0</v>
      </c>
      <c r="B18" s="133"/>
      <c r="C18" s="130" t="s">
        <v>692</v>
      </c>
      <c r="D18" s="131"/>
      <c r="E18" s="132" t="s">
        <v>13</v>
      </c>
      <c r="F18" s="133"/>
      <c r="G18" s="111"/>
      <c r="H18" s="111"/>
      <c r="I18" s="111"/>
      <c r="J18" s="111"/>
      <c r="K18" s="138"/>
      <c r="L18" s="11" t="str">
        <f>"-- "&amp;C19</f>
        <v xml:space="preserve">-- </v>
      </c>
    </row>
    <row r="19" spans="1:12">
      <c r="A19" s="132" t="s">
        <v>1</v>
      </c>
      <c r="B19" s="133"/>
      <c r="C19" s="134"/>
      <c r="D19" s="135"/>
      <c r="E19" s="135"/>
      <c r="F19" s="135"/>
      <c r="G19" s="135"/>
      <c r="H19" s="135"/>
      <c r="I19" s="135"/>
      <c r="J19" s="135"/>
      <c r="K19" s="136"/>
      <c r="L19" s="49"/>
    </row>
    <row r="20" spans="1:12">
      <c r="A20" s="107"/>
      <c r="B20" s="108"/>
      <c r="C20" s="110"/>
      <c r="D20" s="110"/>
      <c r="E20" s="110"/>
      <c r="F20" s="110"/>
      <c r="G20" s="110"/>
      <c r="H20" s="110"/>
      <c r="I20" s="110"/>
      <c r="J20" s="109"/>
      <c r="K20" s="110"/>
      <c r="L20" s="49" t="str">
        <f>"DROP TABLE IF EXISTS "&amp;K17&amp;";"</f>
        <v>DROP TABLE IF EXISTS WC_SHOP_MENU;</v>
      </c>
    </row>
    <row r="21" spans="1:12">
      <c r="A21" s="1"/>
      <c r="B21" s="1"/>
      <c r="C21" s="1"/>
      <c r="D21" s="2"/>
      <c r="E21" s="1"/>
      <c r="F21" s="1"/>
      <c r="G21" s="1"/>
      <c r="H21" s="1"/>
      <c r="I21" s="1"/>
      <c r="J21" s="32"/>
      <c r="K21" s="1"/>
      <c r="L21" s="49"/>
    </row>
    <row r="22" spans="1:12">
      <c r="A22" s="3" t="s">
        <v>2</v>
      </c>
      <c r="B22" s="3" t="s">
        <v>14</v>
      </c>
      <c r="C22" s="3" t="s">
        <v>15</v>
      </c>
      <c r="D22" s="3" t="s">
        <v>3</v>
      </c>
      <c r="E22" s="3" t="s">
        <v>4</v>
      </c>
      <c r="F22" s="3" t="s">
        <v>21</v>
      </c>
      <c r="G22" s="3" t="s">
        <v>148</v>
      </c>
      <c r="H22" s="3" t="s">
        <v>199</v>
      </c>
      <c r="I22" s="3" t="s">
        <v>147</v>
      </c>
      <c r="J22" s="33" t="s">
        <v>16</v>
      </c>
      <c r="K22" s="3" t="s">
        <v>17</v>
      </c>
      <c r="L22" s="11" t="str">
        <f>"CREATE TABLE IF NOT EXISTS  "&amp;K17&amp;"("</f>
        <v>CREATE TABLE IF NOT EXISTS  WC_SHOP_MENU(</v>
      </c>
    </row>
    <row r="23" spans="1:12">
      <c r="A23" s="4">
        <v>1</v>
      </c>
      <c r="B23" s="43" t="s">
        <v>204</v>
      </c>
      <c r="C23" s="5" t="s">
        <v>669</v>
      </c>
      <c r="D23" s="6" t="s">
        <v>201</v>
      </c>
      <c r="E23" s="14"/>
      <c r="F23" s="13" t="s">
        <v>207</v>
      </c>
      <c r="G23" s="51"/>
      <c r="H23" s="13" t="s">
        <v>209</v>
      </c>
      <c r="I23" s="9" t="s">
        <v>208</v>
      </c>
      <c r="J23" s="5" t="s">
        <v>205</v>
      </c>
      <c r="K23" s="27"/>
      <c r="L23" s="11" t="str">
        <f t="shared" ref="L23:L31" ca="1" si="1">C23&amp;" "&amp;D23&amp;IF(OR(D23="DATETIME",D23="INT",D23="DATE",D23="TEXT"),E23,"("&amp;E23&amp;")")&amp;" "&amp;" "&amp;IF(F23&lt;&gt;""," "&amp;F23&amp;" ","")&amp;H23&amp;" "&amp;J23&amp;IF(G23&lt;&gt;""," default "&amp;G23&amp;" ","")&amp;IF(I23&lt;&gt;""," "&amp;I23&amp;" ","")&amp;IF(OFFSET(C23,1,0,1,1)="","",",")</f>
        <v>WSM_ID INT   PRIMARY KEY UNIQUE NOT NULL AUTO_INCREMENT ,</v>
      </c>
    </row>
    <row r="24" spans="1:12">
      <c r="A24" s="4">
        <v>2</v>
      </c>
      <c r="B24" s="43" t="s">
        <v>229</v>
      </c>
      <c r="C24" s="5" t="s">
        <v>670</v>
      </c>
      <c r="D24" s="5" t="s">
        <v>202</v>
      </c>
      <c r="E24" s="5">
        <v>50</v>
      </c>
      <c r="F24" s="13"/>
      <c r="G24" s="13"/>
      <c r="H24" s="13"/>
      <c r="I24" s="13"/>
      <c r="J24" s="5" t="s">
        <v>205</v>
      </c>
      <c r="K24" s="27"/>
      <c r="L24" s="11" t="str">
        <f t="shared" ca="1" si="1"/>
        <v>WSM_NAME VARCHAR(50)   NOT NULL,</v>
      </c>
    </row>
    <row r="25" spans="1:12">
      <c r="A25" s="4">
        <v>3</v>
      </c>
      <c r="B25" s="56" t="s">
        <v>230</v>
      </c>
      <c r="C25" s="5" t="s">
        <v>671</v>
      </c>
      <c r="D25" s="53" t="s">
        <v>202</v>
      </c>
      <c r="E25" s="52">
        <v>200</v>
      </c>
      <c r="F25" s="54"/>
      <c r="G25" s="54"/>
      <c r="H25" s="54"/>
      <c r="I25" s="54"/>
      <c r="J25" s="52"/>
      <c r="K25" s="55"/>
      <c r="L25" s="11" t="str">
        <f t="shared" ca="1" si="1"/>
        <v>WSM_URL VARCHAR(200)   ,</v>
      </c>
    </row>
    <row r="26" spans="1:12">
      <c r="A26" s="4">
        <v>4</v>
      </c>
      <c r="B26" s="56" t="s">
        <v>231</v>
      </c>
      <c r="C26" s="5" t="s">
        <v>672</v>
      </c>
      <c r="D26" s="53" t="s">
        <v>203</v>
      </c>
      <c r="E26" s="52">
        <v>1</v>
      </c>
      <c r="F26" s="54"/>
      <c r="G26" s="54"/>
      <c r="H26" s="54"/>
      <c r="I26" s="54"/>
      <c r="J26" s="52"/>
      <c r="K26" s="55"/>
      <c r="L26" s="11" t="str">
        <f t="shared" ca="1" si="1"/>
        <v>WSM_LEVEL CHAR(1)   ,</v>
      </c>
    </row>
    <row r="27" spans="1:12">
      <c r="A27" s="4">
        <v>5</v>
      </c>
      <c r="B27" s="56" t="s">
        <v>232</v>
      </c>
      <c r="C27" s="5" t="s">
        <v>673</v>
      </c>
      <c r="D27" s="53" t="s">
        <v>201</v>
      </c>
      <c r="E27" s="52"/>
      <c r="F27" s="54"/>
      <c r="G27" s="54"/>
      <c r="H27" s="54"/>
      <c r="I27" s="54"/>
      <c r="J27" s="52"/>
      <c r="K27" s="55"/>
      <c r="L27" s="11" t="str">
        <f t="shared" ca="1" si="1"/>
        <v>WSM_ORDER INT   ,</v>
      </c>
    </row>
    <row r="28" spans="1:12">
      <c r="A28" s="4">
        <v>6</v>
      </c>
      <c r="B28" s="56" t="s">
        <v>233</v>
      </c>
      <c r="C28" s="5" t="s">
        <v>674</v>
      </c>
      <c r="D28" s="53" t="s">
        <v>202</v>
      </c>
      <c r="E28" s="52">
        <v>400</v>
      </c>
      <c r="F28" s="54"/>
      <c r="G28" s="54"/>
      <c r="H28" s="54"/>
      <c r="I28" s="54"/>
      <c r="J28" s="52"/>
      <c r="K28" s="55"/>
      <c r="L28" s="11" t="str">
        <f t="shared" ca="1" si="1"/>
        <v>WSM_DESC VARCHAR(400)   ,</v>
      </c>
    </row>
    <row r="29" spans="1:12">
      <c r="A29" s="4">
        <v>7</v>
      </c>
      <c r="B29" s="56" t="s">
        <v>234</v>
      </c>
      <c r="C29" s="5" t="s">
        <v>675</v>
      </c>
      <c r="D29" s="53" t="s">
        <v>201</v>
      </c>
      <c r="E29" s="52"/>
      <c r="F29" s="54"/>
      <c r="G29" s="54"/>
      <c r="H29" s="54"/>
      <c r="I29" s="54"/>
      <c r="J29" s="52"/>
      <c r="K29" s="55"/>
      <c r="L29" s="11" t="str">
        <f t="shared" ca="1" si="1"/>
        <v>WSM_PARENT_ID INT   ,</v>
      </c>
    </row>
    <row r="30" spans="1:12">
      <c r="A30" s="4">
        <v>8</v>
      </c>
      <c r="B30" s="56" t="s">
        <v>57</v>
      </c>
      <c r="C30" s="52" t="s">
        <v>676</v>
      </c>
      <c r="D30" s="52" t="s">
        <v>20</v>
      </c>
      <c r="E30" s="52"/>
      <c r="F30" s="54"/>
      <c r="G30" s="54"/>
      <c r="H30" s="54"/>
      <c r="I30" s="54"/>
      <c r="J30" s="52"/>
      <c r="K30" s="55"/>
      <c r="L30" s="11" t="str">
        <f t="shared" ca="1" si="1"/>
        <v>WSM_REGISTOR INT   ,</v>
      </c>
    </row>
    <row r="31" spans="1:12">
      <c r="A31" s="4">
        <v>9</v>
      </c>
      <c r="B31" s="56" t="s">
        <v>58</v>
      </c>
      <c r="C31" s="5" t="s">
        <v>677</v>
      </c>
      <c r="D31" s="53" t="s">
        <v>200</v>
      </c>
      <c r="E31" s="52"/>
      <c r="F31" s="54"/>
      <c r="G31" s="54"/>
      <c r="H31" s="54"/>
      <c r="I31" s="54"/>
      <c r="J31" s="52"/>
      <c r="K31" s="55"/>
      <c r="L31" s="11" t="str">
        <f t="shared" ca="1" si="1"/>
        <v xml:space="preserve">WSM_REGIST_DATE DATETIME   </v>
      </c>
    </row>
    <row r="32" spans="1:12">
      <c r="L32" s="50" t="str">
        <f>") default charset = utf8;"</f>
        <v>) default charset = utf8;</v>
      </c>
    </row>
    <row r="33" spans="1:12">
      <c r="A33" s="132" t="s">
        <v>11</v>
      </c>
      <c r="B33" s="133"/>
      <c r="C33" s="130" t="s">
        <v>219</v>
      </c>
      <c r="D33" s="131"/>
      <c r="E33" s="132" t="s">
        <v>12</v>
      </c>
      <c r="F33" s="133"/>
      <c r="G33" s="115"/>
      <c r="H33" s="115"/>
      <c r="I33" s="115"/>
      <c r="J33" s="115"/>
      <c r="K33" s="137" t="s">
        <v>773</v>
      </c>
      <c r="L33" s="11" t="str">
        <f>"-- "&amp;C34</f>
        <v>-- 商家角色表</v>
      </c>
    </row>
    <row r="34" spans="1:12">
      <c r="A34" s="132" t="s">
        <v>0</v>
      </c>
      <c r="B34" s="133"/>
      <c r="C34" s="130" t="s">
        <v>678</v>
      </c>
      <c r="D34" s="131"/>
      <c r="E34" s="132" t="s">
        <v>13</v>
      </c>
      <c r="F34" s="133"/>
      <c r="G34" s="115"/>
      <c r="H34" s="115"/>
      <c r="I34" s="115"/>
      <c r="J34" s="115"/>
      <c r="K34" s="138"/>
      <c r="L34" s="11" t="str">
        <f>"-- "&amp;C35</f>
        <v xml:space="preserve">-- </v>
      </c>
    </row>
    <row r="35" spans="1:12">
      <c r="A35" s="132" t="s">
        <v>1</v>
      </c>
      <c r="B35" s="133"/>
      <c r="C35" s="134"/>
      <c r="D35" s="135"/>
      <c r="E35" s="135"/>
      <c r="F35" s="135"/>
      <c r="G35" s="135"/>
      <c r="H35" s="135"/>
      <c r="I35" s="135"/>
      <c r="J35" s="135"/>
      <c r="K35" s="136"/>
      <c r="L35" s="49"/>
    </row>
    <row r="36" spans="1:12">
      <c r="A36" s="112"/>
      <c r="B36" s="113"/>
      <c r="C36" s="116"/>
      <c r="D36" s="116"/>
      <c r="E36" s="116"/>
      <c r="F36" s="116"/>
      <c r="G36" s="116"/>
      <c r="H36" s="116"/>
      <c r="I36" s="116"/>
      <c r="J36" s="114"/>
      <c r="K36" s="116"/>
      <c r="L36" s="49" t="str">
        <f>"DROP TABLE IF EXISTS "&amp;K33&amp;";"</f>
        <v>DROP TABLE IF EXISTS WC_SHOP_ROLE;</v>
      </c>
    </row>
    <row r="37" spans="1:12">
      <c r="A37" s="1"/>
      <c r="B37" s="1"/>
      <c r="C37" s="1"/>
      <c r="D37" s="2"/>
      <c r="E37" s="1"/>
      <c r="F37" s="1"/>
      <c r="G37" s="1"/>
      <c r="H37" s="1"/>
      <c r="I37" s="1"/>
      <c r="J37" s="32"/>
      <c r="K37" s="1"/>
      <c r="L37" s="49"/>
    </row>
    <row r="38" spans="1:12">
      <c r="A38" s="3" t="s">
        <v>2</v>
      </c>
      <c r="B38" s="3" t="s">
        <v>14</v>
      </c>
      <c r="C38" s="3" t="s">
        <v>15</v>
      </c>
      <c r="D38" s="3" t="s">
        <v>3</v>
      </c>
      <c r="E38" s="3" t="s">
        <v>4</v>
      </c>
      <c r="F38" s="3" t="s">
        <v>21</v>
      </c>
      <c r="G38" s="3" t="s">
        <v>148</v>
      </c>
      <c r="H38" s="3" t="s">
        <v>199</v>
      </c>
      <c r="I38" s="3" t="s">
        <v>147</v>
      </c>
      <c r="J38" s="33" t="s">
        <v>16</v>
      </c>
      <c r="K38" s="3" t="s">
        <v>17</v>
      </c>
      <c r="L38" s="11" t="str">
        <f>"CREATE TABLE IF NOT EXISTS  "&amp;K33&amp;"("</f>
        <v>CREATE TABLE IF NOT EXISTS  WC_SHOP_ROLE(</v>
      </c>
    </row>
    <row r="39" spans="1:12">
      <c r="A39" s="4">
        <v>1</v>
      </c>
      <c r="B39" s="43" t="s">
        <v>204</v>
      </c>
      <c r="C39" s="5" t="s">
        <v>679</v>
      </c>
      <c r="D39" s="6" t="s">
        <v>201</v>
      </c>
      <c r="E39" s="14"/>
      <c r="F39" s="13" t="s">
        <v>207</v>
      </c>
      <c r="G39" s="51"/>
      <c r="H39" s="13" t="s">
        <v>209</v>
      </c>
      <c r="I39" s="9" t="s">
        <v>208</v>
      </c>
      <c r="J39" s="5" t="s">
        <v>205</v>
      </c>
      <c r="K39" s="27"/>
      <c r="L39" s="11" t="str">
        <f ca="1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WSR_ROLE_ID INT   PRIMARY KEY UNIQUE NOT NULL AUTO_INCREMENT ,</v>
      </c>
    </row>
    <row r="40" spans="1:12">
      <c r="A40" s="4">
        <v>2</v>
      </c>
      <c r="B40" s="43" t="s">
        <v>242</v>
      </c>
      <c r="C40" s="5" t="s">
        <v>680</v>
      </c>
      <c r="D40" s="5" t="s">
        <v>202</v>
      </c>
      <c r="E40" s="5">
        <v>100</v>
      </c>
      <c r="F40" s="13"/>
      <c r="G40" s="13"/>
      <c r="H40" s="13"/>
      <c r="I40" s="13"/>
      <c r="J40" s="5" t="s">
        <v>205</v>
      </c>
      <c r="K40" s="27"/>
      <c r="L40" s="11" t="str">
        <f ca="1">C40&amp;" "&amp;D40&amp;IF(OR(D40="DATETIME",D40="INT",D40="DATE",D40="TEXT"),E40,"("&amp;E40&amp;")")&amp;" "&amp;" "&amp;H40&amp;" "&amp;J40&amp;IF(G40&lt;&gt;""," default "&amp;G40&amp;" ","")&amp;IF(I40&lt;&gt;""," identity("&amp;I40&amp;") ","")&amp;IF(OFFSET(C40,1,0,1,1)="","",",")</f>
        <v>WSR_ROLE_NAME VARCHAR(100)   NOT NULL,</v>
      </c>
    </row>
    <row r="41" spans="1:12">
      <c r="A41" s="4">
        <v>3</v>
      </c>
      <c r="B41" s="56" t="s">
        <v>49</v>
      </c>
      <c r="C41" s="5" t="s">
        <v>681</v>
      </c>
      <c r="D41" s="53" t="s">
        <v>202</v>
      </c>
      <c r="E41" s="52">
        <v>200</v>
      </c>
      <c r="F41" s="54"/>
      <c r="G41" s="54"/>
      <c r="H41" s="54"/>
      <c r="I41" s="54"/>
      <c r="J41" s="52"/>
      <c r="K41" s="55"/>
      <c r="L41" s="11" t="str">
        <f ca="1">C41&amp;" "&amp;D41&amp;IF(OR(D41="DATETIME",D41="INT",D41="DATE",D41="TEXT"),E41,"("&amp;E41&amp;")")&amp;" "&amp;" "&amp;H41&amp;" "&amp;J41&amp;IF(G41&lt;&gt;""," default "&amp;G41&amp;" ","")&amp;IF(I41&lt;&gt;""," identity("&amp;I41&amp;") ","")&amp;IF(OFFSET(C41,1,0,1,1)="","",",")</f>
        <v>WSR_ROLE_DESC VARCHAR(200)   ,</v>
      </c>
    </row>
    <row r="42" spans="1:12">
      <c r="A42" s="4">
        <v>4</v>
      </c>
      <c r="B42" s="56" t="s">
        <v>57</v>
      </c>
      <c r="C42" s="5" t="s">
        <v>772</v>
      </c>
      <c r="D42" s="53" t="s">
        <v>201</v>
      </c>
      <c r="E42" s="52"/>
      <c r="F42" s="54"/>
      <c r="G42" s="54"/>
      <c r="H42" s="54"/>
      <c r="I42" s="54"/>
      <c r="J42" s="52"/>
      <c r="K42" s="55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WSR_REGISTOR INT   ,</v>
      </c>
    </row>
    <row r="43" spans="1:12">
      <c r="A43" s="4">
        <v>5</v>
      </c>
      <c r="B43" s="56" t="s">
        <v>58</v>
      </c>
      <c r="C43" s="5" t="s">
        <v>682</v>
      </c>
      <c r="D43" s="53" t="s">
        <v>200</v>
      </c>
      <c r="E43" s="52"/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 xml:space="preserve">WSR_REGIST_DATE DATETIME   </v>
      </c>
    </row>
    <row r="44" spans="1:12">
      <c r="L44" s="50" t="str">
        <f>") default charset = utf8;"</f>
        <v>) default charset = utf8;</v>
      </c>
    </row>
    <row r="45" spans="1:12">
      <c r="A45" s="132" t="s">
        <v>11</v>
      </c>
      <c r="B45" s="133"/>
      <c r="C45" s="130" t="s">
        <v>220</v>
      </c>
      <c r="D45" s="131"/>
      <c r="E45" s="132" t="s">
        <v>12</v>
      </c>
      <c r="F45" s="133"/>
      <c r="G45" s="115"/>
      <c r="H45" s="115"/>
      <c r="I45" s="115"/>
      <c r="J45" s="115"/>
      <c r="K45" s="137" t="s">
        <v>685</v>
      </c>
      <c r="L45" s="11" t="str">
        <f>"-- "&amp;C46</f>
        <v>-- 商家-管理员-角色表</v>
      </c>
    </row>
    <row r="46" spans="1:12">
      <c r="A46" s="132" t="s">
        <v>0</v>
      </c>
      <c r="B46" s="133"/>
      <c r="C46" s="130" t="s">
        <v>683</v>
      </c>
      <c r="D46" s="131"/>
      <c r="E46" s="132" t="s">
        <v>13</v>
      </c>
      <c r="F46" s="133"/>
      <c r="G46" s="115"/>
      <c r="H46" s="115"/>
      <c r="I46" s="115"/>
      <c r="J46" s="115"/>
      <c r="K46" s="138"/>
      <c r="L46" s="11" t="str">
        <f>"-- "&amp;C47</f>
        <v xml:space="preserve">-- </v>
      </c>
    </row>
    <row r="47" spans="1:12">
      <c r="A47" s="132" t="s">
        <v>1</v>
      </c>
      <c r="B47" s="133"/>
      <c r="C47" s="134"/>
      <c r="D47" s="135"/>
      <c r="E47" s="135"/>
      <c r="F47" s="135"/>
      <c r="G47" s="135"/>
      <c r="H47" s="135"/>
      <c r="I47" s="135"/>
      <c r="J47" s="135"/>
      <c r="K47" s="136"/>
      <c r="L47" s="49"/>
    </row>
    <row r="48" spans="1:12">
      <c r="A48" s="112"/>
      <c r="B48" s="113"/>
      <c r="C48" s="116"/>
      <c r="D48" s="116"/>
      <c r="E48" s="116"/>
      <c r="F48" s="116"/>
      <c r="G48" s="116"/>
      <c r="H48" s="116"/>
      <c r="I48" s="116"/>
      <c r="J48" s="114"/>
      <c r="K48" s="116"/>
      <c r="L48" s="49" t="str">
        <f>"DROP TABLE IF EXISTS "&amp;K45&amp;";"</f>
        <v>DROP TABLE IF EXISTS WC_SHOP_ADMIN_ROLE;</v>
      </c>
    </row>
    <row r="49" spans="1:12">
      <c r="A49" s="1"/>
      <c r="B49" s="1"/>
      <c r="C49" s="1"/>
      <c r="D49" s="2"/>
      <c r="E49" s="1"/>
      <c r="F49" s="1"/>
      <c r="G49" s="1"/>
      <c r="H49" s="1"/>
      <c r="I49" s="1"/>
      <c r="J49" s="32"/>
      <c r="K49" s="1"/>
      <c r="L49" s="49"/>
    </row>
    <row r="50" spans="1:12">
      <c r="A50" s="3" t="s">
        <v>2</v>
      </c>
      <c r="B50" s="3" t="s">
        <v>14</v>
      </c>
      <c r="C50" s="3" t="s">
        <v>15</v>
      </c>
      <c r="D50" s="3" t="s">
        <v>3</v>
      </c>
      <c r="E50" s="3" t="s">
        <v>4</v>
      </c>
      <c r="F50" s="3" t="s">
        <v>21</v>
      </c>
      <c r="G50" s="3" t="s">
        <v>148</v>
      </c>
      <c r="H50" s="3" t="s">
        <v>199</v>
      </c>
      <c r="I50" s="3" t="s">
        <v>147</v>
      </c>
      <c r="J50" s="33" t="s">
        <v>16</v>
      </c>
      <c r="K50" s="3" t="s">
        <v>17</v>
      </c>
      <c r="L50" s="11" t="str">
        <f>"CREATE TABLE IF NOT EXISTS  "&amp;K45&amp;"("</f>
        <v>CREATE TABLE IF NOT EXISTS  WC_SHOP_ADMIN_ROLE(</v>
      </c>
    </row>
    <row r="51" spans="1:12">
      <c r="A51" s="4">
        <v>1</v>
      </c>
      <c r="B51" s="43" t="s">
        <v>246</v>
      </c>
      <c r="C51" s="5" t="s">
        <v>686</v>
      </c>
      <c r="D51" s="6" t="s">
        <v>201</v>
      </c>
      <c r="E51" s="14"/>
      <c r="F51" s="13" t="s">
        <v>25</v>
      </c>
      <c r="G51" s="51"/>
      <c r="H51" s="13"/>
      <c r="I51" s="9"/>
      <c r="J51" s="5" t="s">
        <v>205</v>
      </c>
      <c r="K51" s="27"/>
      <c r="L51" s="76" t="str">
        <f ca="1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WSAR_ADMIN_ID INT   NOT NULL,</v>
      </c>
    </row>
    <row r="52" spans="1:12">
      <c r="A52" s="4">
        <v>2</v>
      </c>
      <c r="B52" s="43" t="s">
        <v>247</v>
      </c>
      <c r="C52" s="5" t="s">
        <v>687</v>
      </c>
      <c r="D52" s="5" t="s">
        <v>201</v>
      </c>
      <c r="E52" s="5"/>
      <c r="F52" s="13" t="s">
        <v>25</v>
      </c>
      <c r="G52" s="13"/>
      <c r="H52" s="13"/>
      <c r="I52" s="13"/>
      <c r="J52" s="5" t="s">
        <v>205</v>
      </c>
      <c r="K52" s="27"/>
      <c r="L52" s="76" t="str">
        <f ca="1">C52&amp;" "&amp;D52&amp;IF(OR(D52="DATETIME",D52="INT",D52="DATE",D52="TEXT"),E52,"("&amp;E52&amp;")")&amp;" "&amp;" "&amp;H52&amp;" "&amp;J52&amp;IF(G52&lt;&gt;""," default "&amp;G52&amp;" ","")&amp;IF(I52&lt;&gt;""," "&amp;I52&amp;" ","")&amp;IF(OFFSET(C52,1,0,1,1)="",",",",")</f>
        <v>WSAR_ROLE_ID INT   NOT NULL,</v>
      </c>
    </row>
    <row r="53" spans="1:12">
      <c r="A53" s="4">
        <v>7</v>
      </c>
      <c r="B53" s="56" t="s">
        <v>248</v>
      </c>
      <c r="C53" s="5" t="s">
        <v>688</v>
      </c>
      <c r="D53" s="53" t="s">
        <v>200</v>
      </c>
      <c r="E53" s="52"/>
      <c r="F53" s="54"/>
      <c r="G53" s="54"/>
      <c r="H53" s="54"/>
      <c r="I53" s="54"/>
      <c r="J53" s="52"/>
      <c r="K53" s="55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WSAR_REGIST_DATE DATETIME   ,</v>
      </c>
    </row>
    <row r="54" spans="1:12">
      <c r="L54" s="76" t="str">
        <f ca="1">"PRIMARY KEY("&amp;IF(OFFSET(C51,0,3,1,1)="PK",C51&amp;IF(OFFSET(C51,1,3,1,1)="","",","),"")&amp;IF(OFFSET(C51,1,3,1,1)="PK",OFFSET(C51,1,0,1,1)&amp;IF(OFFSET(C51,1,0,1,1)="",",",""),"")&amp;"));"</f>
        <v>PRIMARY KEY(WSAR_ADMIN_ID,WSAR_ROLE_ID));</v>
      </c>
    </row>
    <row r="55" spans="1:12">
      <c r="L55" s="50"/>
    </row>
    <row r="56" spans="1:12" ht="15" customHeight="1">
      <c r="A56" s="132" t="s">
        <v>11</v>
      </c>
      <c r="B56" s="133"/>
      <c r="C56" s="130" t="s">
        <v>221</v>
      </c>
      <c r="D56" s="131"/>
      <c r="E56" s="132" t="s">
        <v>12</v>
      </c>
      <c r="F56" s="133"/>
      <c r="G56" s="115"/>
      <c r="H56" s="115"/>
      <c r="I56" s="115"/>
      <c r="J56" s="115"/>
      <c r="K56" s="137" t="s">
        <v>766</v>
      </c>
      <c r="L56" s="11" t="str">
        <f>"-- "&amp;C57</f>
        <v>-- 商家-管理员-菜单表</v>
      </c>
    </row>
    <row r="57" spans="1:12">
      <c r="A57" s="132" t="s">
        <v>0</v>
      </c>
      <c r="B57" s="133"/>
      <c r="C57" s="130" t="s">
        <v>684</v>
      </c>
      <c r="D57" s="131"/>
      <c r="E57" s="132" t="s">
        <v>13</v>
      </c>
      <c r="F57" s="133"/>
      <c r="G57" s="115"/>
      <c r="H57" s="115"/>
      <c r="I57" s="115"/>
      <c r="J57" s="115"/>
      <c r="K57" s="138"/>
      <c r="L57" s="11" t="str">
        <f>"-- "&amp;C58</f>
        <v xml:space="preserve">-- </v>
      </c>
    </row>
    <row r="58" spans="1:12">
      <c r="A58" s="132" t="s">
        <v>1</v>
      </c>
      <c r="B58" s="133"/>
      <c r="C58" s="134"/>
      <c r="D58" s="135"/>
      <c r="E58" s="135"/>
      <c r="F58" s="135"/>
      <c r="G58" s="135"/>
      <c r="H58" s="135"/>
      <c r="I58" s="135"/>
      <c r="J58" s="135"/>
      <c r="K58" s="136"/>
      <c r="L58" s="49"/>
    </row>
    <row r="59" spans="1:12">
      <c r="A59" s="112"/>
      <c r="B59" s="113"/>
      <c r="C59" s="116"/>
      <c r="D59" s="116"/>
      <c r="E59" s="116"/>
      <c r="F59" s="116"/>
      <c r="G59" s="116"/>
      <c r="H59" s="116"/>
      <c r="I59" s="116"/>
      <c r="J59" s="114"/>
      <c r="K59" s="116"/>
      <c r="L59" s="49" t="str">
        <f>"DROP TABLE IF EXISTS "&amp;K56&amp;";"</f>
        <v>DROP TABLE IF EXISTS WC_SHOP_ADMIN_MENU;</v>
      </c>
    </row>
    <row r="60" spans="1:12">
      <c r="A60" s="1"/>
      <c r="B60" s="1"/>
      <c r="C60" s="1"/>
      <c r="D60" s="2"/>
      <c r="E60" s="1"/>
      <c r="F60" s="1"/>
      <c r="G60" s="1"/>
      <c r="H60" s="1"/>
      <c r="I60" s="1"/>
      <c r="J60" s="32"/>
      <c r="K60" s="1"/>
      <c r="L60" s="49"/>
    </row>
    <row r="61" spans="1:12">
      <c r="A61" s="3" t="s">
        <v>2</v>
      </c>
      <c r="B61" s="3" t="s">
        <v>14</v>
      </c>
      <c r="C61" s="3" t="s">
        <v>15</v>
      </c>
      <c r="D61" s="3" t="s">
        <v>3</v>
      </c>
      <c r="E61" s="3" t="s">
        <v>4</v>
      </c>
      <c r="F61" s="3" t="s">
        <v>21</v>
      </c>
      <c r="G61" s="3" t="s">
        <v>148</v>
      </c>
      <c r="H61" s="3" t="s">
        <v>199</v>
      </c>
      <c r="I61" s="3" t="s">
        <v>147</v>
      </c>
      <c r="J61" s="33" t="s">
        <v>16</v>
      </c>
      <c r="K61" s="3" t="s">
        <v>17</v>
      </c>
      <c r="L61" s="11" t="str">
        <f>"CREATE TABLE IF NOT EXISTS  "&amp;K56&amp;"("</f>
        <v>CREATE TABLE IF NOT EXISTS  WC_SHOP_ADMIN_MENU(</v>
      </c>
    </row>
    <row r="62" spans="1:12">
      <c r="A62" s="4">
        <v>1</v>
      </c>
      <c r="B62" s="43" t="s">
        <v>246</v>
      </c>
      <c r="C62" s="5" t="s">
        <v>768</v>
      </c>
      <c r="D62" s="6" t="s">
        <v>201</v>
      </c>
      <c r="E62" s="14"/>
      <c r="F62" s="13" t="s">
        <v>25</v>
      </c>
      <c r="G62" s="51"/>
      <c r="H62" s="13"/>
      <c r="I62" s="9"/>
      <c r="J62" s="5" t="s">
        <v>205</v>
      </c>
      <c r="K62" s="27"/>
      <c r="L62" s="76" t="str">
        <f ca="1">C62&amp;" "&amp;D62&amp;IF(OR(D62="DATETIME",D62="INT",D62="DATE",D62="TEXT"),E62,"("&amp;E62&amp;")")&amp;" "&amp;" "&amp;H62&amp;" "&amp;J62&amp;IF(G62&lt;&gt;""," default "&amp;G62&amp;" ","")&amp;IF(I62&lt;&gt;""," "&amp;I62&amp;" ","")&amp;IF(OFFSET(C62,1,0,1,1)="",",",",")</f>
        <v>WSAM_ADMIN_ID INT   NOT NULL,</v>
      </c>
    </row>
    <row r="63" spans="1:12">
      <c r="A63" s="4">
        <v>2</v>
      </c>
      <c r="B63" s="43" t="s">
        <v>249</v>
      </c>
      <c r="C63" s="5" t="s">
        <v>767</v>
      </c>
      <c r="D63" s="5" t="s">
        <v>201</v>
      </c>
      <c r="E63" s="5"/>
      <c r="F63" s="13" t="s">
        <v>25</v>
      </c>
      <c r="G63" s="13"/>
      <c r="H63" s="13"/>
      <c r="I63" s="13"/>
      <c r="J63" s="5" t="s">
        <v>205</v>
      </c>
      <c r="K63" s="27"/>
      <c r="L63" s="76" t="str">
        <f ca="1">C63&amp;" "&amp;D63&amp;IF(OR(D63="DATETIME",D63="INT",D63="DATE",D63="TEXT"),E63,"("&amp;E63&amp;")")&amp;" "&amp;" "&amp;H63&amp;" "&amp;J63&amp;IF(G63&lt;&gt;""," default "&amp;G63&amp;" ","")&amp;IF(I63&lt;&gt;""," "&amp;I63&amp;" ","")&amp;IF(OFFSET(C63,1,0,1,1)="",",",",")</f>
        <v>WSAM_MENU_ID INT   NOT NULL,</v>
      </c>
    </row>
    <row r="64" spans="1:12">
      <c r="A64" s="4">
        <v>3</v>
      </c>
      <c r="B64" s="56" t="s">
        <v>248</v>
      </c>
      <c r="C64" s="5" t="s">
        <v>689</v>
      </c>
      <c r="D64" s="53" t="s">
        <v>200</v>
      </c>
      <c r="E64" s="52"/>
      <c r="F64" s="54"/>
      <c r="G64" s="54"/>
      <c r="H64" s="54"/>
      <c r="I64" s="54"/>
      <c r="J64" s="52"/>
      <c r="K64" s="55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WSAM_REGIST_DATE DATETIME   ,</v>
      </c>
    </row>
    <row r="65" spans="1:12">
      <c r="A65" s="118"/>
      <c r="B65" s="119"/>
      <c r="C65" s="11"/>
      <c r="D65" s="12"/>
      <c r="E65" s="11"/>
      <c r="F65" s="120"/>
      <c r="G65" s="120"/>
      <c r="H65" s="120"/>
      <c r="I65" s="120"/>
      <c r="J65" s="11"/>
      <c r="K65" s="121"/>
      <c r="L65" s="76" t="str">
        <f ca="1">"PRIMARY KEY("&amp;IF(OFFSET(C62,0,3,1,1)="PK",C62&amp;IF(OFFSET(C62,1,3,1,1)="","",","),"")&amp;IF(OFFSET(C62,1,3,1,1)="PK",OFFSET(C62,1,0,1,1)&amp;IF(OFFSET(C62,1,0,1,1)="",",",""),"")&amp;"));"</f>
        <v>PRIMARY KEY(WSAM_ADMIN_ID,WSAM_MENU_ID));</v>
      </c>
    </row>
    <row r="66" spans="1:12">
      <c r="L66" s="50"/>
    </row>
    <row r="67" spans="1:12">
      <c r="A67" s="132" t="s">
        <v>11</v>
      </c>
      <c r="B67" s="133"/>
      <c r="C67" s="130" t="s">
        <v>221</v>
      </c>
      <c r="D67" s="131"/>
      <c r="E67" s="132" t="s">
        <v>12</v>
      </c>
      <c r="F67" s="133"/>
      <c r="G67" s="115"/>
      <c r="H67" s="115"/>
      <c r="I67" s="115"/>
      <c r="J67" s="115"/>
      <c r="K67" s="137" t="s">
        <v>765</v>
      </c>
      <c r="L67" s="11" t="str">
        <f>"-- "&amp;C68</f>
        <v>-- 商家角色-菜单表</v>
      </c>
    </row>
    <row r="68" spans="1:12">
      <c r="A68" s="132" t="s">
        <v>0</v>
      </c>
      <c r="B68" s="133"/>
      <c r="C68" s="130" t="s">
        <v>691</v>
      </c>
      <c r="D68" s="131"/>
      <c r="E68" s="132" t="s">
        <v>13</v>
      </c>
      <c r="F68" s="133"/>
      <c r="G68" s="115"/>
      <c r="H68" s="115"/>
      <c r="I68" s="115"/>
      <c r="J68" s="115"/>
      <c r="K68" s="138"/>
      <c r="L68" s="11" t="str">
        <f>"-- "&amp;C69</f>
        <v xml:space="preserve">-- </v>
      </c>
    </row>
    <row r="69" spans="1:12">
      <c r="A69" s="132" t="s">
        <v>1</v>
      </c>
      <c r="B69" s="133"/>
      <c r="C69" s="134"/>
      <c r="D69" s="135"/>
      <c r="E69" s="135"/>
      <c r="F69" s="135"/>
      <c r="G69" s="135"/>
      <c r="H69" s="135"/>
      <c r="I69" s="135"/>
      <c r="J69" s="135"/>
      <c r="K69" s="136"/>
      <c r="L69" s="49"/>
    </row>
    <row r="70" spans="1:12">
      <c r="A70" s="112"/>
      <c r="B70" s="113"/>
      <c r="C70" s="116"/>
      <c r="D70" s="116"/>
      <c r="E70" s="116"/>
      <c r="F70" s="116"/>
      <c r="G70" s="116"/>
      <c r="H70" s="116"/>
      <c r="I70" s="116"/>
      <c r="J70" s="114"/>
      <c r="K70" s="116"/>
      <c r="L70" s="49" t="str">
        <f>"DROP TABLE IF EXISTS "&amp;K67&amp;";"</f>
        <v>DROP TABLE IF EXISTS WC_SHOP_ROLE_MENU;</v>
      </c>
    </row>
    <row r="71" spans="1:12">
      <c r="A71" s="1"/>
      <c r="B71" s="1"/>
      <c r="C71" s="1"/>
      <c r="D71" s="2"/>
      <c r="E71" s="1"/>
      <c r="F71" s="1"/>
      <c r="G71" s="1"/>
      <c r="H71" s="1"/>
      <c r="I71" s="1"/>
      <c r="J71" s="32"/>
      <c r="K71" s="1"/>
      <c r="L71" s="49"/>
    </row>
    <row r="72" spans="1:12">
      <c r="A72" s="3" t="s">
        <v>2</v>
      </c>
      <c r="B72" s="3" t="s">
        <v>14</v>
      </c>
      <c r="C72" s="3" t="s">
        <v>15</v>
      </c>
      <c r="D72" s="3" t="s">
        <v>3</v>
      </c>
      <c r="E72" s="3" t="s">
        <v>4</v>
      </c>
      <c r="F72" s="3" t="s">
        <v>21</v>
      </c>
      <c r="G72" s="3" t="s">
        <v>148</v>
      </c>
      <c r="H72" s="3" t="s">
        <v>199</v>
      </c>
      <c r="I72" s="3" t="s">
        <v>147</v>
      </c>
      <c r="J72" s="33" t="s">
        <v>16</v>
      </c>
      <c r="K72" s="3" t="s">
        <v>17</v>
      </c>
      <c r="L72" s="11" t="str">
        <f>"CREATE TABLE IF NOT EXISTS  "&amp;K67&amp;"("</f>
        <v>CREATE TABLE IF NOT EXISTS  WC_SHOP_ROLE_MENU(</v>
      </c>
    </row>
    <row r="73" spans="1:12">
      <c r="A73" s="4">
        <v>1</v>
      </c>
      <c r="B73" s="43" t="s">
        <v>251</v>
      </c>
      <c r="C73" s="5" t="s">
        <v>769</v>
      </c>
      <c r="D73" s="6" t="s">
        <v>201</v>
      </c>
      <c r="E73" s="14"/>
      <c r="F73" s="117" t="s">
        <v>25</v>
      </c>
      <c r="G73" s="51"/>
      <c r="H73" s="13"/>
      <c r="I73" s="9"/>
      <c r="J73" s="5" t="s">
        <v>205</v>
      </c>
      <c r="K73" s="27"/>
      <c r="L73" s="76" t="str">
        <f ca="1">C73&amp;" "&amp;D73&amp;IF(OR(D73="DATETIME",D73="INT",D73="DATE",D73="TEXT"),E73,"("&amp;E73&amp;")")&amp;" "&amp;" "&amp;H73&amp;" "&amp;J73&amp;IF(G73&lt;&gt;""," default "&amp;G73&amp;" ","")&amp;IF(I73&lt;&gt;""," "&amp;I73&amp;" ","")&amp;IF(OFFSET(C73,1,0,1,1)="",",",",")</f>
        <v>WSRM_ROLE_ID INT   NOT NULL,</v>
      </c>
    </row>
    <row r="74" spans="1:12">
      <c r="A74" s="4">
        <v>2</v>
      </c>
      <c r="B74" s="43" t="s">
        <v>252</v>
      </c>
      <c r="C74" s="5" t="s">
        <v>770</v>
      </c>
      <c r="D74" s="5" t="s">
        <v>201</v>
      </c>
      <c r="E74" s="5"/>
      <c r="F74" s="117" t="s">
        <v>693</v>
      </c>
      <c r="G74" s="13"/>
      <c r="H74" s="13"/>
      <c r="I74" s="13"/>
      <c r="J74" s="5" t="s">
        <v>205</v>
      </c>
      <c r="K74" s="27"/>
      <c r="L74" s="76" t="str">
        <f ca="1">C74&amp;" "&amp;D74&amp;IF(OR(D74="DATETIME",D74="INT",D74="DATE",D74="TEXT"),E74,"("&amp;E74&amp;")")&amp;" "&amp;" "&amp;H74&amp;" "&amp;J74&amp;IF(G74&lt;&gt;""," default "&amp;G74&amp;" ","")&amp;IF(I74&lt;&gt;""," "&amp;I74&amp;" ","")&amp;IF(OFFSET(C74,1,0,1,1)="",",",",")</f>
        <v>WSRM_MENU_ID INT   NOT NULL,</v>
      </c>
    </row>
    <row r="75" spans="1:12">
      <c r="A75" s="4">
        <v>3</v>
      </c>
      <c r="B75" s="56" t="s">
        <v>253</v>
      </c>
      <c r="C75" s="5" t="s">
        <v>690</v>
      </c>
      <c r="D75" s="53" t="s">
        <v>200</v>
      </c>
      <c r="E75" s="52"/>
      <c r="F75" s="54"/>
      <c r="G75" s="54"/>
      <c r="H75" s="54"/>
      <c r="I75" s="54"/>
      <c r="J75" s="52"/>
      <c r="K75" s="55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WSRM_CREATE_TIME DATETIME   ,</v>
      </c>
    </row>
    <row r="76" spans="1:12">
      <c r="L76" s="76" t="str">
        <f ca="1">"PRIMARY KEY("&amp;IF(OFFSET(C73,0,3,1,1)="PK",C73&amp;IF(OFFSET(C73,1,3,1,1)="","",","),"")&amp;IF(OFFSET(C73,1,3,1,1)="PK",OFFSET(C73,1,0,1,1)&amp;IF(OFFSET(C73,1,0,1,1)="",",",""),"")&amp;"));"</f>
        <v>PRIMARY KEY(WSRM_ROLE_ID,WSRM_MENU_ID));</v>
      </c>
    </row>
  </sheetData>
  <mergeCells count="54">
    <mergeCell ref="E68:F68"/>
    <mergeCell ref="A69:B69"/>
    <mergeCell ref="C69:K69"/>
    <mergeCell ref="A58:B58"/>
    <mergeCell ref="C58:K58"/>
    <mergeCell ref="A67:B67"/>
    <mergeCell ref="C67:D67"/>
    <mergeCell ref="E67:F67"/>
    <mergeCell ref="K67:K68"/>
    <mergeCell ref="A68:B68"/>
    <mergeCell ref="C68:D68"/>
    <mergeCell ref="A47:B47"/>
    <mergeCell ref="C47:K47"/>
    <mergeCell ref="A56:B56"/>
    <mergeCell ref="C56:D56"/>
    <mergeCell ref="E56:F56"/>
    <mergeCell ref="K56:K57"/>
    <mergeCell ref="A57:B57"/>
    <mergeCell ref="C57:D57"/>
    <mergeCell ref="E57:F57"/>
    <mergeCell ref="A45:B45"/>
    <mergeCell ref="C45:D45"/>
    <mergeCell ref="E45:F45"/>
    <mergeCell ref="K45:K46"/>
    <mergeCell ref="A46:B46"/>
    <mergeCell ref="C46:D46"/>
    <mergeCell ref="E46:F46"/>
    <mergeCell ref="A18:B18"/>
    <mergeCell ref="C18:D18"/>
    <mergeCell ref="E18:F18"/>
    <mergeCell ref="A35:B35"/>
    <mergeCell ref="C35:K35"/>
    <mergeCell ref="A19:B19"/>
    <mergeCell ref="C19:K19"/>
    <mergeCell ref="A33:B33"/>
    <mergeCell ref="C33:D33"/>
    <mergeCell ref="E33:F33"/>
    <mergeCell ref="K33:K34"/>
    <mergeCell ref="K1:K2"/>
    <mergeCell ref="A2:B2"/>
    <mergeCell ref="C2:D2"/>
    <mergeCell ref="E2:F2"/>
    <mergeCell ref="A34:B34"/>
    <mergeCell ref="C34:D34"/>
    <mergeCell ref="E34:F34"/>
    <mergeCell ref="A1:B1"/>
    <mergeCell ref="C1:D1"/>
    <mergeCell ref="E1:F1"/>
    <mergeCell ref="A3:B3"/>
    <mergeCell ref="C3:K3"/>
    <mergeCell ref="A17:B17"/>
    <mergeCell ref="C17:D17"/>
    <mergeCell ref="E17:F17"/>
    <mergeCell ref="K17:K18"/>
  </mergeCells>
  <phoneticPr fontId="1" type="noConversion"/>
  <dataValidations count="1">
    <dataValidation type="list" allowBlank="1" showInputMessage="1" showErrorMessage="1" sqref="D7:D15 D23:D31 D39:D43 D51:D53 D62:D65 D73:D75">
      <formula1>"INT,CHAR,VARCHAR,TEXT,DOUBLE,DECIMAL,FLOAT,DATETIME,DATE"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商家管理</vt:lpstr>
      <vt:lpstr>套餐管理</vt:lpstr>
      <vt:lpstr>会员管理</vt:lpstr>
      <vt:lpstr>微信</vt:lpstr>
      <vt:lpstr>商品分类管理</vt:lpstr>
      <vt:lpstr>现用的管理员权限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2016-05-24T08:29:51Z</dcterms:modified>
</cp:coreProperties>
</file>