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9485" windowHeight="5415" tabRatio="835" activeTab="3"/>
  </bookViews>
  <sheets>
    <sheet name="商家管理" sheetId="4" r:id="rId1"/>
    <sheet name="套餐管理" sheetId="5" state="hidden" r:id="rId2"/>
    <sheet name="会员管理" sheetId="7" r:id="rId3"/>
    <sheet name="微信" sheetId="6" r:id="rId4"/>
    <sheet name="商品分类管理" sheetId="8" r:id="rId5"/>
    <sheet name="现用的管理员权限" sheetId="9" r:id="rId6"/>
  </sheets>
  <calcPr calcId="124519"/>
</workbook>
</file>

<file path=xl/calcChain.xml><?xml version="1.0" encoding="utf-8"?>
<calcChain xmlns="http://schemas.openxmlformats.org/spreadsheetml/2006/main">
  <c r="L16" i="9"/>
  <c r="L95"/>
  <c r="L87"/>
  <c r="L88"/>
  <c r="L89"/>
  <c r="L90"/>
  <c r="L91"/>
  <c r="L92"/>
  <c r="L93"/>
  <c r="L94"/>
  <c r="L86"/>
  <c r="L85"/>
  <c r="L84"/>
  <c r="L83"/>
  <c r="L81"/>
  <c r="L79"/>
  <c r="L78"/>
  <c r="L77"/>
  <c r="L76"/>
  <c r="L75"/>
  <c r="L74"/>
  <c r="L73"/>
  <c r="L71"/>
  <c r="L69"/>
  <c r="L68"/>
  <c r="L66"/>
  <c r="L65"/>
  <c r="L64"/>
  <c r="L63"/>
  <c r="L62"/>
  <c r="L60"/>
  <c r="L58"/>
  <c r="L57"/>
  <c r="L55"/>
  <c r="L54"/>
  <c r="L53"/>
  <c r="L52"/>
  <c r="L51"/>
  <c r="L49"/>
  <c r="L47"/>
  <c r="L46"/>
  <c r="L45"/>
  <c r="L44"/>
  <c r="L43"/>
  <c r="L42"/>
  <c r="L41"/>
  <c r="L40"/>
  <c r="L39"/>
  <c r="L37"/>
  <c r="L35"/>
  <c r="L34"/>
  <c r="L33"/>
  <c r="L32"/>
  <c r="L31"/>
  <c r="L30"/>
  <c r="L29"/>
  <c r="L28"/>
  <c r="L27"/>
  <c r="L26"/>
  <c r="L25"/>
  <c r="L24"/>
  <c r="L23"/>
  <c r="L21"/>
  <c r="L19"/>
  <c r="L18"/>
  <c r="L17"/>
  <c r="L15"/>
  <c r="L14"/>
  <c r="L13"/>
  <c r="L12"/>
  <c r="L11"/>
  <c r="L10"/>
  <c r="L9"/>
  <c r="L8"/>
  <c r="L7"/>
  <c r="L6"/>
  <c r="L4"/>
  <c r="L2"/>
  <c r="L1"/>
  <c r="L19" i="4"/>
  <c r="L41"/>
  <c r="L53"/>
  <c r="L63"/>
  <c r="L73"/>
  <c r="L89"/>
  <c r="L99"/>
  <c r="L33" i="6"/>
  <c r="L34"/>
  <c r="L35"/>
  <c r="L36"/>
  <c r="L84" i="8"/>
  <c r="L87"/>
  <c r="L86"/>
  <c r="L85"/>
  <c r="L83"/>
  <c r="L82"/>
  <c r="L81"/>
  <c r="L80"/>
  <c r="L78"/>
  <c r="L76"/>
  <c r="L75"/>
  <c r="L16" i="4"/>
  <c r="L73" i="8"/>
  <c r="L72"/>
  <c r="L71"/>
  <c r="L70"/>
  <c r="L69"/>
  <c r="L68"/>
  <c r="L67"/>
  <c r="L66"/>
  <c r="L65"/>
  <c r="L64"/>
  <c r="L63"/>
  <c r="L62"/>
  <c r="L61"/>
  <c r="L60"/>
  <c r="L59"/>
  <c r="L57"/>
  <c r="L55"/>
  <c r="L54"/>
  <c r="L51"/>
  <c r="L50"/>
  <c r="L49"/>
  <c r="L48"/>
  <c r="L47"/>
  <c r="L46"/>
  <c r="L45"/>
  <c r="L44"/>
  <c r="L43"/>
  <c r="L42"/>
  <c r="L41"/>
  <c r="L40"/>
  <c r="L39"/>
  <c r="L38"/>
  <c r="L37"/>
  <c r="L35"/>
  <c r="L33"/>
  <c r="L32"/>
  <c r="L31"/>
  <c r="L30"/>
  <c r="L29"/>
  <c r="L28"/>
  <c r="L27"/>
  <c r="L26"/>
  <c r="L25"/>
  <c r="L24"/>
  <c r="L23"/>
  <c r="L22"/>
  <c r="L21"/>
  <c r="L20"/>
  <c r="L18"/>
  <c r="L16"/>
  <c r="L15"/>
  <c r="L13"/>
  <c r="L12"/>
  <c r="L11"/>
  <c r="L10"/>
  <c r="L9"/>
  <c r="L8"/>
  <c r="L7"/>
  <c r="L6"/>
  <c r="L4"/>
  <c r="L2"/>
  <c r="L1"/>
  <c r="L220" i="6"/>
  <c r="L219"/>
  <c r="L218"/>
  <c r="L217"/>
  <c r="L216"/>
  <c r="L215"/>
  <c r="L214"/>
  <c r="L213"/>
  <c r="L212"/>
  <c r="L210"/>
  <c r="L208"/>
  <c r="L207"/>
  <c r="L205"/>
  <c r="L204"/>
  <c r="L203"/>
  <c r="L202"/>
  <c r="L201"/>
  <c r="L200"/>
  <c r="L199"/>
  <c r="L198"/>
  <c r="L197"/>
  <c r="L195"/>
  <c r="L193"/>
  <c r="L192"/>
  <c r="L60"/>
  <c r="L59"/>
  <c r="L58"/>
  <c r="L57"/>
  <c r="L56"/>
  <c r="L55"/>
  <c r="L54"/>
  <c r="L53"/>
  <c r="L52"/>
  <c r="L51"/>
  <c r="L50"/>
  <c r="L48"/>
  <c r="L46"/>
  <c r="L45"/>
  <c r="L43"/>
  <c r="L42"/>
  <c r="L41"/>
  <c r="L40"/>
  <c r="L39"/>
  <c r="L38"/>
  <c r="L37"/>
  <c r="L32"/>
  <c r="L31"/>
  <c r="L29"/>
  <c r="L27"/>
  <c r="L26"/>
  <c r="L190"/>
  <c r="L189"/>
  <c r="L188"/>
  <c r="L187"/>
  <c r="L186"/>
  <c r="L185"/>
  <c r="L184"/>
  <c r="L183"/>
  <c r="L182"/>
  <c r="L180"/>
  <c r="L178"/>
  <c r="L177"/>
  <c r="L175"/>
  <c r="L174"/>
  <c r="L173"/>
  <c r="L172"/>
  <c r="L171"/>
  <c r="L170"/>
  <c r="L169"/>
  <c r="L168"/>
  <c r="L167"/>
  <c r="L166"/>
  <c r="L165"/>
  <c r="L164"/>
  <c r="L163"/>
  <c r="L162"/>
  <c r="L160"/>
  <c r="L158"/>
  <c r="L157"/>
  <c r="L155"/>
  <c r="L154"/>
  <c r="L153"/>
  <c r="L152"/>
  <c r="L151"/>
  <c r="L150"/>
  <c r="L148"/>
  <c r="L146"/>
  <c r="L145"/>
  <c r="L143"/>
  <c r="L142"/>
  <c r="L141"/>
  <c r="L140"/>
  <c r="L139"/>
  <c r="L138"/>
  <c r="L137"/>
  <c r="L136"/>
  <c r="L135"/>
  <c r="L134"/>
  <c r="L133"/>
  <c r="L131"/>
  <c r="L129"/>
  <c r="L128"/>
  <c r="L126"/>
  <c r="L125"/>
  <c r="L124"/>
  <c r="L123"/>
  <c r="L122"/>
  <c r="L121"/>
  <c r="L120"/>
  <c r="L119"/>
  <c r="L118"/>
  <c r="L116"/>
  <c r="L114"/>
  <c r="L113"/>
  <c r="L111"/>
  <c r="L110"/>
  <c r="L109"/>
  <c r="L108"/>
  <c r="L107"/>
  <c r="L106"/>
  <c r="L104"/>
  <c r="L102"/>
  <c r="L101"/>
  <c r="L99"/>
  <c r="L98"/>
  <c r="L97"/>
  <c r="L96"/>
  <c r="L95"/>
  <c r="L94"/>
  <c r="L93"/>
  <c r="L92"/>
  <c r="L91"/>
  <c r="L89"/>
  <c r="L87"/>
  <c r="L86"/>
  <c r="L84"/>
  <c r="L83"/>
  <c r="L82"/>
  <c r="L81"/>
  <c r="L80"/>
  <c r="L79"/>
  <c r="L78"/>
  <c r="L77"/>
  <c r="L76"/>
  <c r="L75"/>
  <c r="L74"/>
  <c r="L73"/>
  <c r="L72"/>
  <c r="L71"/>
  <c r="L70"/>
  <c r="L69"/>
  <c r="L68"/>
  <c r="L66"/>
  <c r="L64"/>
  <c r="L63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"/>
  <c r="L2"/>
  <c r="L1"/>
  <c r="L19" i="7"/>
  <c r="L18"/>
  <c r="L17"/>
  <c r="L16"/>
  <c r="L15"/>
  <c r="L14"/>
  <c r="L13"/>
  <c r="L12"/>
  <c r="L11"/>
  <c r="L10"/>
  <c r="L9"/>
  <c r="L8"/>
  <c r="L7"/>
  <c r="L6"/>
  <c r="L4"/>
  <c r="L2"/>
  <c r="L1"/>
  <c r="K121" i="5"/>
  <c r="K120"/>
  <c r="K119"/>
  <c r="K118"/>
  <c r="K117"/>
  <c r="K116"/>
  <c r="K115"/>
  <c r="K114"/>
  <c r="K113"/>
  <c r="K112"/>
  <c r="K111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6"/>
  <c r="K85"/>
  <c r="K84"/>
  <c r="K83"/>
  <c r="K82"/>
  <c r="K81"/>
  <c r="K80"/>
  <c r="K79"/>
  <c r="K78"/>
  <c r="K77"/>
  <c r="K76"/>
  <c r="K75"/>
  <c r="K74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L98" i="4"/>
  <c r="L97"/>
  <c r="L96"/>
  <c r="L95"/>
  <c r="L93"/>
  <c r="L91"/>
  <c r="L90"/>
  <c r="L88"/>
  <c r="L87"/>
  <c r="L86"/>
  <c r="L85"/>
  <c r="L84"/>
  <c r="L83"/>
  <c r="L82"/>
  <c r="L81"/>
  <c r="L80"/>
  <c r="L79"/>
  <c r="L77"/>
  <c r="L75"/>
  <c r="L74"/>
  <c r="L72"/>
  <c r="L71"/>
  <c r="L70"/>
  <c r="L69"/>
  <c r="L67"/>
  <c r="L65"/>
  <c r="L64"/>
  <c r="L62"/>
  <c r="L61"/>
  <c r="L60"/>
  <c r="L59"/>
  <c r="L57"/>
  <c r="L55"/>
  <c r="L54"/>
  <c r="L52"/>
  <c r="L51"/>
  <c r="L50"/>
  <c r="L49"/>
  <c r="L48"/>
  <c r="L47"/>
  <c r="L45"/>
  <c r="L43"/>
  <c r="L42"/>
  <c r="L39"/>
  <c r="L38"/>
  <c r="L37"/>
  <c r="L36"/>
  <c r="L35"/>
  <c r="L34"/>
  <c r="L33"/>
  <c r="L32"/>
  <c r="L31"/>
  <c r="L30"/>
  <c r="L28"/>
  <c r="L26"/>
  <c r="L25"/>
  <c r="L18"/>
  <c r="L17"/>
  <c r="L15"/>
  <c r="L14"/>
  <c r="L13"/>
  <c r="L12"/>
  <c r="L11"/>
  <c r="L10"/>
  <c r="L9"/>
  <c r="L8"/>
  <c r="L7"/>
  <c r="L6"/>
  <c r="L4"/>
  <c r="L2"/>
  <c r="L1"/>
</calcChain>
</file>

<file path=xl/sharedStrings.xml><?xml version="1.0" encoding="utf-8"?>
<sst xmlns="http://schemas.openxmlformats.org/spreadsheetml/2006/main" count="2056" uniqueCount="798">
  <si>
    <t>表格名称</t>
    <phoneticPr fontId="4" type="noConversion"/>
  </si>
  <si>
    <t>表格用途</t>
    <phoneticPr fontId="4" type="noConversion"/>
  </si>
  <si>
    <t>序号</t>
    <phoneticPr fontId="4" type="noConversion"/>
  </si>
  <si>
    <t>数据类型</t>
    <phoneticPr fontId="4" type="noConversion"/>
  </si>
  <si>
    <t>长度</t>
    <phoneticPr fontId="4" type="noConversion"/>
  </si>
  <si>
    <t>产品编号</t>
    <phoneticPr fontId="1" type="noConversion"/>
  </si>
  <si>
    <t>合同编号</t>
    <phoneticPr fontId="1" type="noConversion"/>
  </si>
  <si>
    <t>合同状态</t>
    <phoneticPr fontId="1" type="noConversion"/>
  </si>
  <si>
    <t>套餐编号</t>
    <phoneticPr fontId="1" type="noConversion"/>
  </si>
  <si>
    <t>套餐名称</t>
    <phoneticPr fontId="1" type="noConversion"/>
  </si>
  <si>
    <t>行项目编号</t>
    <phoneticPr fontId="1" type="noConversion"/>
  </si>
  <si>
    <t>表格编号</t>
    <phoneticPr fontId="4" type="noConversion"/>
  </si>
  <si>
    <t>SQL</t>
    <phoneticPr fontId="4" type="noConversion"/>
  </si>
  <si>
    <t>英文标记</t>
    <phoneticPr fontId="4" type="noConversion"/>
  </si>
  <si>
    <t>中文名称</t>
    <phoneticPr fontId="4" type="noConversion"/>
  </si>
  <si>
    <t>英文名称</t>
    <phoneticPr fontId="4" type="noConversion"/>
  </si>
  <si>
    <t>空？</t>
    <phoneticPr fontId="4" type="noConversion"/>
  </si>
  <si>
    <t>编码说明</t>
    <phoneticPr fontId="4" type="noConversion"/>
  </si>
  <si>
    <t>NVARCHAR</t>
  </si>
  <si>
    <t>NVARCHAR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</si>
  <si>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</si>
  <si>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约束</t>
    <phoneticPr fontId="4" type="noConversion"/>
  </si>
  <si>
    <t>LZ-011</t>
    <phoneticPr fontId="1" type="noConversion"/>
  </si>
  <si>
    <t>用于记录合同主体信息</t>
    <phoneticPr fontId="1" type="noConversion"/>
  </si>
  <si>
    <t>LZ_CONTRACT_MAIN</t>
    <phoneticPr fontId="1" type="noConversion"/>
  </si>
  <si>
    <t>PK</t>
    <phoneticPr fontId="1" type="noConversion"/>
  </si>
  <si>
    <t>合同客户编号</t>
    <phoneticPr fontId="1" type="noConversion"/>
  </si>
  <si>
    <t>客户主账号</t>
    <phoneticPr fontId="1" type="noConversion"/>
  </si>
  <si>
    <t>合同签订日期</t>
    <phoneticPr fontId="1" type="noConversion"/>
  </si>
  <si>
    <t>合同过程标记</t>
    <phoneticPr fontId="1" type="noConversion"/>
  </si>
  <si>
    <t>未审核、已审核、执行中、完成</t>
    <phoneticPr fontId="1" type="noConversion"/>
  </si>
  <si>
    <t>正常、作废</t>
    <phoneticPr fontId="1" type="noConversion"/>
  </si>
  <si>
    <t>可续入:1 不可续入:0</t>
    <phoneticPr fontId="1" type="noConversion"/>
  </si>
  <si>
    <t>合同签订的时间</t>
    <phoneticPr fontId="1" type="noConversion"/>
  </si>
  <si>
    <t>主业务员账户</t>
    <phoneticPr fontId="1" type="noConversion"/>
  </si>
  <si>
    <t>客户名称</t>
    <phoneticPr fontId="1" type="noConversion"/>
  </si>
  <si>
    <t>DATETIME</t>
    <phoneticPr fontId="1" type="noConversion"/>
  </si>
  <si>
    <t>CHAR</t>
    <phoneticPr fontId="1" type="noConversion"/>
  </si>
  <si>
    <r>
      <t>N</t>
    </r>
    <r>
      <rPr>
        <sz val="10"/>
        <rFont val="宋体"/>
        <family val="3"/>
        <charset val="134"/>
      </rPr>
      <t>VARCHAR</t>
    </r>
    <phoneticPr fontId="1" type="noConversion"/>
  </si>
  <si>
    <t>LZ_CONTRACT_DETAIL</t>
    <phoneticPr fontId="1" type="noConversion"/>
  </si>
  <si>
    <t>用于记录合同明细信息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</si>
  <si>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</si>
  <si>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LCD_ID</t>
    <phoneticPr fontId="1" type="noConversion"/>
  </si>
  <si>
    <t xml:space="preserve">LCM_CONTRACTMAIN_ID </t>
    <phoneticPr fontId="1" type="noConversion"/>
  </si>
  <si>
    <t>INT</t>
    <phoneticPr fontId="1" type="noConversion"/>
  </si>
  <si>
    <t>LCD_PACKAGE_ID</t>
    <phoneticPr fontId="1" type="noConversion"/>
  </si>
  <si>
    <t>NUMERIC</t>
  </si>
  <si>
    <t>NUMERIC</t>
    <phoneticPr fontId="1" type="noConversion"/>
  </si>
  <si>
    <t>合同内容</t>
    <phoneticPr fontId="1" type="noConversion"/>
  </si>
  <si>
    <t>备注</t>
    <phoneticPr fontId="1" type="noConversion"/>
  </si>
  <si>
    <t>描述合同的主要内容</t>
    <phoneticPr fontId="1" type="noConversion"/>
  </si>
  <si>
    <t>备注文本</t>
    <phoneticPr fontId="1" type="noConversion"/>
  </si>
  <si>
    <t>套餐金额</t>
    <phoneticPr fontId="1" type="noConversion"/>
  </si>
  <si>
    <t>单价</t>
    <phoneticPr fontId="1" type="noConversion"/>
  </si>
  <si>
    <t>数量</t>
    <phoneticPr fontId="1" type="noConversion"/>
  </si>
  <si>
    <t>套餐单价</t>
    <phoneticPr fontId="1" type="noConversion"/>
  </si>
  <si>
    <t>折扣</t>
    <phoneticPr fontId="1" type="noConversion"/>
  </si>
  <si>
    <t>录入人</t>
    <phoneticPr fontId="1" type="noConversion"/>
  </si>
  <si>
    <t>录入时间</t>
    <phoneticPr fontId="1" type="noConversion"/>
  </si>
  <si>
    <r>
      <t>LZ-01</t>
    </r>
    <r>
      <rPr>
        <sz val="10"/>
        <rFont val="宋体"/>
        <family val="3"/>
        <charset val="134"/>
      </rPr>
      <t>2</t>
    </r>
    <phoneticPr fontId="1" type="noConversion"/>
  </si>
  <si>
    <t>LCM_CUSTOMER_NAME</t>
    <phoneticPr fontId="1" type="noConversion"/>
  </si>
  <si>
    <t>LCM_CUSTMAIN_ACCOUNT</t>
    <phoneticPr fontId="1" type="noConversion"/>
  </si>
  <si>
    <t>LCM_ISCONTINUE</t>
    <phoneticPr fontId="1" type="noConversion"/>
  </si>
  <si>
    <t>LCD_PACKAGEAMOUNT</t>
    <phoneticPr fontId="1" type="noConversion"/>
  </si>
  <si>
    <t>LCD_UNITPRICE</t>
    <phoneticPr fontId="1" type="noConversion"/>
  </si>
  <si>
    <t>LCD_REGISTOR</t>
    <phoneticPr fontId="1" type="noConversion"/>
  </si>
  <si>
    <t>本条目享受的实际折扣 默认 1 无折扣</t>
    <phoneticPr fontId="1" type="noConversion"/>
  </si>
  <si>
    <t>LCD_REGIST_DATE</t>
    <phoneticPr fontId="1" type="noConversion"/>
  </si>
  <si>
    <t>not null</t>
  </si>
  <si>
    <t>产品套餐信息表</t>
    <phoneticPr fontId="1" type="noConversion"/>
  </si>
  <si>
    <t>LZ_PRODUCTPACKAGE_INFO</t>
    <phoneticPr fontId="1" type="noConversion"/>
  </si>
  <si>
    <t>PPI_PACKAGE_ID</t>
    <phoneticPr fontId="1" type="noConversion"/>
  </si>
  <si>
    <t>PPI_REGISTOR</t>
    <phoneticPr fontId="1" type="noConversion"/>
  </si>
  <si>
    <t>PPI_REGIST_DATE</t>
    <phoneticPr fontId="1" type="noConversion"/>
  </si>
  <si>
    <t>PPI_PACKAGE_NAME</t>
    <phoneticPr fontId="1" type="noConversion"/>
  </si>
  <si>
    <t>编码规则:抬头表内流水编号</t>
    <phoneticPr fontId="1" type="noConversion"/>
  </si>
  <si>
    <t xml:space="preserve">编码规则:标示符+日期+流水 </t>
    <phoneticPr fontId="1" type="noConversion"/>
  </si>
  <si>
    <t>LZ-016</t>
    <phoneticPr fontId="1" type="noConversion"/>
  </si>
  <si>
    <t>用于记录产品套餐信息</t>
    <phoneticPr fontId="1" type="noConversion"/>
  </si>
  <si>
    <t>是否可续入</t>
    <phoneticPr fontId="1" type="noConversion"/>
  </si>
  <si>
    <t>PPI_ISCONTINUE</t>
    <phoneticPr fontId="1" type="noConversion"/>
  </si>
  <si>
    <t>LCD_NUMBER</t>
    <phoneticPr fontId="1" type="noConversion"/>
  </si>
  <si>
    <t>LCD_DISCOUNT</t>
    <phoneticPr fontId="1" type="noConversion"/>
  </si>
  <si>
    <t xml:space="preserve">取自抬头表合同编号:LZ_CONTRACT_MAIN.LCM_CONTRACTMAIN_ID </t>
    <phoneticPr fontId="1" type="noConversion"/>
  </si>
  <si>
    <t>取自客户资料表中的编号：CTM_CUSTOMER_LOCAL_ID</t>
    <phoneticPr fontId="1" type="noConversion"/>
  </si>
  <si>
    <t>LCM_CUSTOMER_LOCAL_ID</t>
    <phoneticPr fontId="1" type="noConversion"/>
  </si>
  <si>
    <t>取自客户账户表对应客户主账号：CTA_CUSTOMER_ACCOUNT</t>
    <phoneticPr fontId="1" type="noConversion"/>
  </si>
  <si>
    <t>取自套餐信息表:LZ_PRODUCTPACKAGE_INFO.PPI_PACKAGE_ID</t>
    <phoneticPr fontId="1" type="noConversion"/>
  </si>
  <si>
    <t>LCM_BUSIMAIN_ACCOUNT</t>
    <phoneticPr fontId="1" type="noConversion"/>
  </si>
  <si>
    <t>LCM_SIGNDATE</t>
    <phoneticPr fontId="1" type="noConversion"/>
  </si>
  <si>
    <t>LCM_STATUS</t>
    <phoneticPr fontId="1" type="noConversion"/>
  </si>
  <si>
    <t>LCM_PROCESSMARK</t>
    <phoneticPr fontId="1" type="noConversion"/>
  </si>
  <si>
    <t>LCM_CONTENT</t>
    <phoneticPr fontId="1" type="noConversion"/>
  </si>
  <si>
    <t>LCM_REMARK</t>
    <phoneticPr fontId="1" type="noConversion"/>
  </si>
  <si>
    <t>LCM_REGISTOR</t>
    <phoneticPr fontId="1" type="noConversion"/>
  </si>
  <si>
    <t>LCM_REGISTDATE</t>
    <phoneticPr fontId="1" type="noConversion"/>
  </si>
  <si>
    <t>套餐类型</t>
    <phoneticPr fontId="1" type="noConversion"/>
  </si>
  <si>
    <t>失效日期</t>
    <phoneticPr fontId="1" type="noConversion"/>
  </si>
  <si>
    <t>应续入日期</t>
    <phoneticPr fontId="1" type="noConversion"/>
  </si>
  <si>
    <t>LZ-022</t>
    <phoneticPr fontId="1" type="noConversion"/>
  </si>
  <si>
    <t>套餐类型表</t>
    <phoneticPr fontId="1" type="noConversion"/>
  </si>
  <si>
    <t>LZ_PRODUCTPACKAGE_TYPE</t>
    <phoneticPr fontId="1" type="noConversion"/>
  </si>
  <si>
    <t>类型名称</t>
    <phoneticPr fontId="1" type="noConversion"/>
  </si>
  <si>
    <t>类型代码</t>
    <phoneticPr fontId="1" type="noConversion"/>
  </si>
  <si>
    <t>类型编号</t>
    <phoneticPr fontId="1" type="noConversion"/>
  </si>
  <si>
    <t>类型说明</t>
    <phoneticPr fontId="1" type="noConversion"/>
  </si>
  <si>
    <t>LZ-023</t>
    <phoneticPr fontId="1" type="noConversion"/>
  </si>
  <si>
    <t>LZ-025</t>
    <phoneticPr fontId="1" type="noConversion"/>
  </si>
  <si>
    <t>资讯套餐表</t>
    <phoneticPr fontId="1" type="noConversion"/>
  </si>
  <si>
    <t>咨询说明</t>
    <phoneticPr fontId="1" type="noConversion"/>
  </si>
  <si>
    <t>PPI_DESC</t>
    <phoneticPr fontId="1" type="noConversion"/>
  </si>
  <si>
    <t>生效日期</t>
    <phoneticPr fontId="1" type="noConversion"/>
  </si>
  <si>
    <t>PPI_EXPIRATION_DATE</t>
    <phoneticPr fontId="1" type="noConversion"/>
  </si>
  <si>
    <t>PPT_REGISTOR</t>
    <phoneticPr fontId="1" type="noConversion"/>
  </si>
  <si>
    <t>PPT_REGIST_DATE</t>
    <phoneticPr fontId="1" type="noConversion"/>
  </si>
  <si>
    <t>PPT_PACKTYPE_ID</t>
    <phoneticPr fontId="1" type="noConversion"/>
  </si>
  <si>
    <t>PPT_PACKTYPE_NAME</t>
    <phoneticPr fontId="1" type="noConversion"/>
  </si>
  <si>
    <t>PPT_PACKTYPE_CODE</t>
    <phoneticPr fontId="1" type="noConversion"/>
  </si>
  <si>
    <t>PPT_PACKTYPE_DESC</t>
    <phoneticPr fontId="1" type="noConversion"/>
  </si>
  <si>
    <t>PPR_PRODUCT_ID</t>
    <phoneticPr fontId="1" type="noConversion"/>
  </si>
  <si>
    <t>LZ_PACKAGE_PRODUCT_REL</t>
    <phoneticPr fontId="1" type="noConversion"/>
  </si>
  <si>
    <t xml:space="preserve">对应套餐编号前三位编码:短信：SMS 咨询:INF 广告:ADV 会议：MET等 </t>
    <phoneticPr fontId="1" type="noConversion"/>
  </si>
  <si>
    <t>INF_PACKAGE_ID</t>
    <phoneticPr fontId="1" type="noConversion"/>
  </si>
  <si>
    <t>INF_REGISTOR</t>
    <phoneticPr fontId="1" type="noConversion"/>
  </si>
  <si>
    <t>INF_REGIST_DATE</t>
    <phoneticPr fontId="1" type="noConversion"/>
  </si>
  <si>
    <t>编码规则:类型代码+日期+流水 
例如:短信:SMS 20130101 0001 实际应用空格去掉</t>
    <phoneticPr fontId="1" type="noConversion"/>
  </si>
  <si>
    <t>合同生效日期</t>
    <phoneticPr fontId="1" type="noConversion"/>
  </si>
  <si>
    <t>合同失效日期</t>
    <phoneticPr fontId="1" type="noConversion"/>
  </si>
  <si>
    <t>LCM_EFFECTIVE_DATE</t>
    <phoneticPr fontId="1" type="noConversion"/>
  </si>
  <si>
    <t>LCM_EXPIRATION_DATE</t>
    <phoneticPr fontId="1" type="noConversion"/>
  </si>
  <si>
    <t>PPI_PACKAGE_PRICE</t>
    <phoneticPr fontId="1" type="noConversion"/>
  </si>
  <si>
    <t>PPI_PACKAGE_TYPE</t>
    <phoneticPr fontId="1" type="noConversion"/>
  </si>
  <si>
    <t>套餐类型码:LZ_PRODUCTPACKAGE_TYPE.PPT_PACKTYPE_CODE</t>
    <phoneticPr fontId="1" type="noConversion"/>
  </si>
  <si>
    <t>INF_DESC</t>
    <phoneticPr fontId="1" type="noConversion"/>
  </si>
  <si>
    <t>NOT NULL</t>
    <phoneticPr fontId="1" type="noConversion"/>
  </si>
  <si>
    <t>客户物理资料名称(或者记录客户的本地存储信息)</t>
  </si>
  <si>
    <t>管理合同的业务员账户信息(全权限);BMI_BUSI_ACCOUNT</t>
  </si>
  <si>
    <t xml:space="preserve"> 合同(抬头)主表</t>
  </si>
  <si>
    <t xml:space="preserve"> 合同(明细)从表</t>
  </si>
  <si>
    <t>合同条款约定的生效日期,取自合同明细的最早生效时间</t>
  </si>
  <si>
    <t>合同条款约定的失效日期,取自合同明细的最晚失效时间,原则要求同时失效</t>
  </si>
  <si>
    <t>20,2</t>
  </si>
  <si>
    <t>录入者账户信息,系统自动记录</t>
  </si>
  <si>
    <t>录入者录入信息的时间,系统自动记录</t>
  </si>
  <si>
    <t>3,2</t>
  </si>
  <si>
    <t>字典表,记录所有的套餐类型</t>
  </si>
  <si>
    <t>GO</t>
    <phoneticPr fontId="1" type="noConversion"/>
  </si>
  <si>
    <t>自增</t>
    <phoneticPr fontId="1" type="noConversion"/>
  </si>
  <si>
    <t>默认值</t>
    <phoneticPr fontId="1" type="noConversion"/>
  </si>
  <si>
    <r>
      <t>G</t>
    </r>
    <r>
      <rPr>
        <sz val="10"/>
        <rFont val="宋体"/>
        <family val="3"/>
        <charset val="134"/>
      </rPr>
      <t>ETDATE()</t>
    </r>
    <phoneticPr fontId="1" type="noConversion"/>
  </si>
  <si>
    <t>1,1</t>
    <phoneticPr fontId="1" type="noConversion"/>
  </si>
  <si>
    <t>折扣</t>
    <phoneticPr fontId="1" type="noConversion"/>
  </si>
  <si>
    <t>理论价格</t>
    <phoneticPr fontId="1" type="noConversion"/>
  </si>
  <si>
    <t>实际价格</t>
    <phoneticPr fontId="1" type="noConversion"/>
  </si>
  <si>
    <t>合同是否续入</t>
    <phoneticPr fontId="1" type="noConversion"/>
  </si>
  <si>
    <t>套餐编号</t>
    <phoneticPr fontId="1" type="noConversion"/>
  </si>
  <si>
    <t>续入类型</t>
    <phoneticPr fontId="1" type="noConversion"/>
  </si>
  <si>
    <t>是否续入</t>
    <phoneticPr fontId="1" type="noConversion"/>
  </si>
  <si>
    <t>时效性</t>
    <phoneticPr fontId="1" type="noConversion"/>
  </si>
  <si>
    <t>失效日期</t>
    <phoneticPr fontId="1" type="noConversion"/>
  </si>
  <si>
    <t>生效日期</t>
    <phoneticPr fontId="1" type="noConversion"/>
  </si>
  <si>
    <t>应续入日期</t>
    <phoneticPr fontId="1" type="noConversion"/>
  </si>
  <si>
    <t>计量单位</t>
    <phoneticPr fontId="1" type="noConversion"/>
  </si>
  <si>
    <t>数量</t>
    <phoneticPr fontId="1" type="noConversion"/>
  </si>
  <si>
    <t>合同-套餐-产品关系表</t>
    <phoneticPr fontId="1" type="noConversion"/>
  </si>
  <si>
    <t>合同行项目号</t>
    <phoneticPr fontId="1" type="noConversion"/>
  </si>
  <si>
    <t>单位</t>
    <phoneticPr fontId="1" type="noConversion"/>
  </si>
  <si>
    <t>实际金额</t>
    <phoneticPr fontId="1" type="noConversion"/>
  </si>
  <si>
    <t>LCD_CONTINUE_TYPE</t>
    <phoneticPr fontId="1" type="noConversion"/>
  </si>
  <si>
    <t>LCD_ISCONTINUE</t>
    <phoneticPr fontId="1" type="noConversion"/>
  </si>
  <si>
    <t>LCD_TIMELINESS</t>
    <phoneticPr fontId="1" type="noConversion"/>
  </si>
  <si>
    <t>1:具有时效性 0:不具时效性</t>
    <phoneticPr fontId="1" type="noConversion"/>
  </si>
  <si>
    <t>PPI_EFFECTIVE_DATE</t>
    <phoneticPr fontId="1" type="noConversion"/>
  </si>
  <si>
    <t>LCD_EFFECTIVE_DATE</t>
    <phoneticPr fontId="1" type="noConversion"/>
  </si>
  <si>
    <t>LCD_EXPIRATION_DATE</t>
    <phoneticPr fontId="1" type="noConversion"/>
  </si>
  <si>
    <t>PPI_SHOULDCONTINUE_DATE</t>
    <phoneticPr fontId="1" type="noConversion"/>
  </si>
  <si>
    <t>LCD_SHOULDCONTINUE_DATE</t>
    <phoneticPr fontId="1" type="noConversion"/>
  </si>
  <si>
    <t>PPR_REGISTOR</t>
    <phoneticPr fontId="1" type="noConversion"/>
  </si>
  <si>
    <t>PPR_REGIST_DATE</t>
    <phoneticPr fontId="1" type="noConversion"/>
  </si>
  <si>
    <t>LCD_CONTRACTMAIN_ID</t>
    <phoneticPr fontId="1" type="noConversion"/>
  </si>
  <si>
    <t xml:space="preserve">PPR_CONTRACTMAIN_ID </t>
    <phoneticPr fontId="1" type="noConversion"/>
  </si>
  <si>
    <t>PPR_CONTRACTDETAIL_ID</t>
    <phoneticPr fontId="1" type="noConversion"/>
  </si>
  <si>
    <t>PPR_PACKAGE_ID</t>
    <phoneticPr fontId="1" type="noConversion"/>
  </si>
  <si>
    <t>PPR_PACKAGE_TYPE</t>
    <phoneticPr fontId="1" type="noConversion"/>
  </si>
  <si>
    <t>PPR_UNIT</t>
    <phoneticPr fontId="1" type="noConversion"/>
  </si>
  <si>
    <t>PPR_NUMBER</t>
    <phoneticPr fontId="1" type="noConversion"/>
  </si>
  <si>
    <t>PPR_ACTUAL_PRICE</t>
    <phoneticPr fontId="1" type="noConversion"/>
  </si>
  <si>
    <t>PPR_THEORY_PRICE</t>
    <phoneticPr fontId="1" type="noConversion"/>
  </si>
  <si>
    <t>PPR_ACTUAL_AMOUNT</t>
    <phoneticPr fontId="1" type="noConversion"/>
  </si>
  <si>
    <t>PPI_UNIT</t>
    <phoneticPr fontId="1" type="noConversion"/>
  </si>
  <si>
    <t>PPI_NUMBER</t>
    <phoneticPr fontId="1" type="noConversion"/>
  </si>
  <si>
    <t>PPI_CONTINUE_TYPE</t>
    <phoneticPr fontId="1" type="noConversion"/>
  </si>
  <si>
    <t>LCM_DISCOUNT</t>
    <phoneticPr fontId="1" type="noConversion"/>
  </si>
  <si>
    <t>LCM_THEORY_PRICE</t>
    <phoneticPr fontId="1" type="noConversion"/>
  </si>
  <si>
    <t>LCM_ACTUAL_PRICE</t>
    <phoneticPr fontId="1" type="noConversion"/>
  </si>
  <si>
    <t>3,2</t>
    <phoneticPr fontId="1" type="noConversion"/>
  </si>
  <si>
    <t>PK</t>
  </si>
  <si>
    <t>备注</t>
    <phoneticPr fontId="1" type="noConversion"/>
  </si>
  <si>
    <t>LZ_INF_PACKAGE</t>
    <phoneticPr fontId="1" type="noConversion"/>
  </si>
  <si>
    <t>唯一</t>
    <phoneticPr fontId="1" type="noConversion"/>
  </si>
  <si>
    <t>DATETIME</t>
  </si>
  <si>
    <t>INT</t>
  </si>
  <si>
    <t>VARCHAR</t>
  </si>
  <si>
    <t>CHAR</t>
  </si>
  <si>
    <t>编号</t>
    <phoneticPr fontId="1" type="noConversion"/>
  </si>
  <si>
    <r>
      <t>N</t>
    </r>
    <r>
      <rPr>
        <sz val="10"/>
        <rFont val="宋体"/>
        <family val="3"/>
        <charset val="134"/>
      </rPr>
      <t>OT NULL</t>
    </r>
    <phoneticPr fontId="1" type="noConversion"/>
  </si>
  <si>
    <t>WC-01</t>
    <phoneticPr fontId="1" type="noConversion"/>
  </si>
  <si>
    <t>PRIMARY KEY</t>
    <phoneticPr fontId="1" type="noConversion"/>
  </si>
  <si>
    <t>AUTO_INCREMENT</t>
    <phoneticPr fontId="1" type="noConversion"/>
  </si>
  <si>
    <t>UNIQUE</t>
    <phoneticPr fontId="1" type="noConversion"/>
  </si>
  <si>
    <t>用户名</t>
    <phoneticPr fontId="1" type="noConversion"/>
  </si>
  <si>
    <t>管理员表</t>
    <phoneticPr fontId="1" type="noConversion"/>
  </si>
  <si>
    <t>密码</t>
    <phoneticPr fontId="1" type="noConversion"/>
  </si>
  <si>
    <t>姓名</t>
    <phoneticPr fontId="1" type="noConversion"/>
  </si>
  <si>
    <t>性别</t>
    <phoneticPr fontId="1" type="noConversion"/>
  </si>
  <si>
    <t>注册时间</t>
    <phoneticPr fontId="1" type="noConversion"/>
  </si>
  <si>
    <t>注册人</t>
    <phoneticPr fontId="1" type="noConversion"/>
  </si>
  <si>
    <t>角色表</t>
    <phoneticPr fontId="1" type="noConversion"/>
  </si>
  <si>
    <t>管理员-角色表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</si>
  <si>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</si>
  <si>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</si>
  <si>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</si>
  <si>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菜单表</t>
    <phoneticPr fontId="1" type="noConversion"/>
  </si>
  <si>
    <t>角色-菜单表</t>
    <phoneticPr fontId="1" type="noConversion"/>
  </si>
  <si>
    <t>管理员-菜单表</t>
    <phoneticPr fontId="1" type="noConversion"/>
  </si>
  <si>
    <t>WME_DESC</t>
    <phoneticPr fontId="1" type="noConversion"/>
  </si>
  <si>
    <t>WME_REGIST_DATE</t>
    <phoneticPr fontId="1" type="noConversion"/>
  </si>
  <si>
    <t>WME_REGISTOR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</si>
  <si>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</si>
  <si>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菜单名称</t>
    <phoneticPr fontId="1" type="noConversion"/>
  </si>
  <si>
    <t>菜单URL</t>
    <phoneticPr fontId="1" type="noConversion"/>
  </si>
  <si>
    <t>菜单级别</t>
    <phoneticPr fontId="1" type="noConversion"/>
  </si>
  <si>
    <t>菜单顺序</t>
    <phoneticPr fontId="1" type="noConversion"/>
  </si>
  <si>
    <t>菜单描述</t>
    <phoneticPr fontId="1" type="noConversion"/>
  </si>
  <si>
    <t>上级菜单</t>
    <phoneticPr fontId="1" type="noConversion"/>
  </si>
  <si>
    <t>录入人</t>
    <phoneticPr fontId="1" type="noConversion"/>
  </si>
  <si>
    <t>录入时间</t>
    <phoneticPr fontId="1" type="noConversion"/>
  </si>
  <si>
    <t>WRO_ROLE_ID</t>
    <phoneticPr fontId="1" type="noConversion"/>
  </si>
  <si>
    <t>WRO_ROLE_NAME</t>
    <phoneticPr fontId="1" type="noConversion"/>
  </si>
  <si>
    <t>WRO_ROLE_DESC</t>
    <phoneticPr fontId="1" type="noConversion"/>
  </si>
  <si>
    <t>WRO_REGIST_DATE</t>
    <phoneticPr fontId="1" type="noConversion"/>
  </si>
  <si>
    <t>WRO_REGISTOR</t>
    <phoneticPr fontId="1" type="noConversion"/>
  </si>
  <si>
    <t>角色名称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</si>
  <si>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</si>
  <si>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</si>
  <si>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</si>
  <si>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管理员</t>
    <phoneticPr fontId="1" type="noConversion"/>
  </si>
  <si>
    <t>角色</t>
    <phoneticPr fontId="1" type="noConversion"/>
  </si>
  <si>
    <t>创建日期</t>
    <phoneticPr fontId="1" type="noConversion"/>
  </si>
  <si>
    <t>菜单</t>
    <phoneticPr fontId="1" type="noConversion"/>
  </si>
  <si>
    <t>WAM_REGIST_DATE</t>
    <phoneticPr fontId="1" type="noConversion"/>
  </si>
  <si>
    <t>角色ID</t>
    <phoneticPr fontId="1" type="noConversion"/>
  </si>
  <si>
    <t>菜单ID</t>
    <phoneticPr fontId="1" type="noConversion"/>
  </si>
  <si>
    <t>创建时间</t>
    <phoneticPr fontId="1" type="noConversion"/>
  </si>
  <si>
    <t>WRM_CREATE_TIME</t>
    <phoneticPr fontId="1" type="noConversion"/>
  </si>
  <si>
    <t>WME_ID</t>
    <phoneticPr fontId="1" type="noConversion"/>
  </si>
  <si>
    <t>WC_ADMIN_MENU</t>
    <phoneticPr fontId="1" type="noConversion"/>
  </si>
  <si>
    <t>WC_ROLE_MENU</t>
    <phoneticPr fontId="1" type="noConversion"/>
  </si>
  <si>
    <t>WRM_ROLE_ID</t>
    <phoneticPr fontId="1" type="noConversion"/>
  </si>
  <si>
    <t>WRM_MENU_ID</t>
    <phoneticPr fontId="1" type="noConversion"/>
  </si>
  <si>
    <t>WAM_ADMIN_ID</t>
    <phoneticPr fontId="1" type="noConversion"/>
  </si>
  <si>
    <t>WAM_MENU_ID</t>
    <phoneticPr fontId="1" type="noConversion"/>
  </si>
  <si>
    <t>WAD_USERNAME</t>
    <phoneticPr fontId="1" type="noConversion"/>
  </si>
  <si>
    <t>WC_ADMIN_ROLE</t>
    <phoneticPr fontId="1" type="noConversion"/>
  </si>
  <si>
    <t>WAR_ROLE_ID</t>
    <phoneticPr fontId="1" type="noConversion"/>
  </si>
  <si>
    <t>WC_MENU</t>
    <phoneticPr fontId="1" type="noConversion"/>
  </si>
  <si>
    <t>WME_NAME</t>
    <phoneticPr fontId="1" type="noConversion"/>
  </si>
  <si>
    <t>WME_URL</t>
    <phoneticPr fontId="1" type="noConversion"/>
  </si>
  <si>
    <t>WME_LEVEL</t>
    <phoneticPr fontId="1" type="noConversion"/>
  </si>
  <si>
    <t>WME_ORDER</t>
    <phoneticPr fontId="1" type="noConversion"/>
  </si>
  <si>
    <t>WME_PARENT_ID</t>
    <phoneticPr fontId="1" type="noConversion"/>
  </si>
  <si>
    <t>WAR_ADMIN_ID</t>
    <phoneticPr fontId="1" type="noConversion"/>
  </si>
  <si>
    <t>WC_ADMIN</t>
    <phoneticPr fontId="1" type="noConversion"/>
  </si>
  <si>
    <t>登陆时间</t>
    <phoneticPr fontId="1" type="noConversion"/>
  </si>
  <si>
    <t>WAD_REGISTDATE</t>
    <phoneticPr fontId="1" type="noConversion"/>
  </si>
  <si>
    <t>WAD_LOGINDATE</t>
    <phoneticPr fontId="1" type="noConversion"/>
  </si>
  <si>
    <t>WAD_ID</t>
    <phoneticPr fontId="1" type="noConversion"/>
  </si>
  <si>
    <t>微信名称</t>
    <phoneticPr fontId="1" type="noConversion"/>
  </si>
  <si>
    <t>appID</t>
    <phoneticPr fontId="1" type="noConversion"/>
  </si>
  <si>
    <t>回调地址</t>
    <phoneticPr fontId="1" type="noConversion"/>
  </si>
  <si>
    <t>appsecret</t>
    <phoneticPr fontId="1" type="noConversion"/>
  </si>
  <si>
    <t>TOKEN</t>
    <phoneticPr fontId="1" type="noConversion"/>
  </si>
  <si>
    <t>录入人</t>
    <phoneticPr fontId="1" type="noConversion"/>
  </si>
  <si>
    <t>录入时间</t>
    <phoneticPr fontId="1" type="noConversion"/>
  </si>
  <si>
    <t>WCS_REGISTOR</t>
    <phoneticPr fontId="1" type="noConversion"/>
  </si>
  <si>
    <t>WCS_REGISTDATE</t>
    <phoneticPr fontId="1" type="noConversion"/>
  </si>
  <si>
    <t>关联账号</t>
    <phoneticPr fontId="1" type="noConversion"/>
  </si>
  <si>
    <t>WCS_TOKEN</t>
    <phoneticPr fontId="1" type="noConversion"/>
  </si>
  <si>
    <t>WCS_APP_ID</t>
    <phoneticPr fontId="1" type="noConversion"/>
  </si>
  <si>
    <t>WCS_APP_SECRET</t>
    <phoneticPr fontId="1" type="noConversion"/>
  </si>
  <si>
    <t>WCS_REDIRECT_URL</t>
    <phoneticPr fontId="1" type="noConversion"/>
  </si>
  <si>
    <t>表格编号</t>
    <phoneticPr fontId="4" type="noConversion"/>
  </si>
  <si>
    <t>LZ-070</t>
    <phoneticPr fontId="1" type="noConversion"/>
  </si>
  <si>
    <t>SQL</t>
    <phoneticPr fontId="4" type="noConversion"/>
  </si>
  <si>
    <t>表格名称</t>
    <phoneticPr fontId="4" type="noConversion"/>
  </si>
  <si>
    <t>获取AccessToken记录表</t>
    <phoneticPr fontId="1" type="noConversion"/>
  </si>
  <si>
    <t>英文标记</t>
    <phoneticPr fontId="4" type="noConversion"/>
  </si>
  <si>
    <t>表格用途</t>
    <phoneticPr fontId="4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</si>
  <si>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</si>
  <si>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</si>
  <si>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</si>
  <si>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</si>
  <si>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</si>
  <si>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</si>
  <si>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空？</t>
    <phoneticPr fontId="4" type="noConversion"/>
  </si>
  <si>
    <t>编码说明</t>
    <phoneticPr fontId="4" type="noConversion"/>
  </si>
  <si>
    <t>WAT_ID</t>
    <phoneticPr fontId="1" type="noConversion"/>
  </si>
  <si>
    <t>INT</t>
    <phoneticPr fontId="1" type="noConversion"/>
  </si>
  <si>
    <t>PK</t>
    <phoneticPr fontId="1" type="noConversion"/>
  </si>
  <si>
    <t>主键</t>
    <phoneticPr fontId="1" type="noConversion"/>
  </si>
  <si>
    <t>所属微信</t>
    <phoneticPr fontId="1" type="noConversion"/>
  </si>
  <si>
    <t>WAT_WEC_ID</t>
    <phoneticPr fontId="1" type="noConversion"/>
  </si>
  <si>
    <t>所属微信APPID</t>
    <phoneticPr fontId="1" type="noConversion"/>
  </si>
  <si>
    <t>WAT_APPID</t>
    <phoneticPr fontId="1" type="noConversion"/>
  </si>
  <si>
    <t>ACCESSTOKEN</t>
    <phoneticPr fontId="1" type="noConversion"/>
  </si>
  <si>
    <t>WAT_TOKEN</t>
    <phoneticPr fontId="1" type="noConversion"/>
  </si>
  <si>
    <t>过期时间</t>
    <phoneticPr fontId="1" type="noConversion"/>
  </si>
  <si>
    <t>WAT_EXPIRES_IN</t>
    <phoneticPr fontId="1" type="noConversion"/>
  </si>
  <si>
    <t>获取时间</t>
    <phoneticPr fontId="1" type="noConversion"/>
  </si>
  <si>
    <t>WAT_CREAT_TIME</t>
    <phoneticPr fontId="1" type="noConversion"/>
  </si>
  <si>
    <t>状态</t>
    <phoneticPr fontId="1" type="noConversion"/>
  </si>
  <si>
    <t xml:space="preserve">WAT_STATUS </t>
    <phoneticPr fontId="1" type="noConversion"/>
  </si>
  <si>
    <t>0:不可用 1:可用</t>
    <phoneticPr fontId="1" type="noConversion"/>
  </si>
  <si>
    <t>LZ-071</t>
    <phoneticPr fontId="1" type="noConversion"/>
  </si>
  <si>
    <t>LZ_WEI_ERRORCODE</t>
    <phoneticPr fontId="1" type="noConversion"/>
  </si>
  <si>
    <t>错误代码返回表</t>
    <phoneticPr fontId="1" type="noConversion"/>
  </si>
  <si>
    <t>WAE_ID</t>
    <phoneticPr fontId="1" type="noConversion"/>
  </si>
  <si>
    <t>CODE</t>
    <phoneticPr fontId="1" type="noConversion"/>
  </si>
  <si>
    <t>WAE_CODE</t>
    <phoneticPr fontId="1" type="noConversion"/>
  </si>
  <si>
    <t>描述</t>
    <phoneticPr fontId="1" type="noConversion"/>
  </si>
  <si>
    <t>创建时间</t>
    <phoneticPr fontId="1" type="noConversion"/>
  </si>
  <si>
    <t>WAE_CREAT_TIME</t>
    <phoneticPr fontId="1" type="noConversion"/>
  </si>
  <si>
    <t>LZ-072</t>
    <phoneticPr fontId="1" type="noConversion"/>
  </si>
  <si>
    <t>微信平台关注用户本地表</t>
    <phoneticPr fontId="1" type="noConversion"/>
  </si>
  <si>
    <t>appId</t>
    <phoneticPr fontId="1" type="noConversion"/>
  </si>
  <si>
    <t>openId</t>
    <phoneticPr fontId="1" type="noConversion"/>
  </si>
  <si>
    <t>关注状态</t>
    <phoneticPr fontId="1" type="noConversion"/>
  </si>
  <si>
    <t>0:取消关注 1:已关注</t>
    <phoneticPr fontId="1" type="noConversion"/>
  </si>
  <si>
    <t>昵称</t>
    <phoneticPr fontId="1" type="noConversion"/>
  </si>
  <si>
    <t>WAC_NICK_NAME</t>
    <phoneticPr fontId="1" type="noConversion"/>
  </si>
  <si>
    <t>WAC_SEX</t>
    <phoneticPr fontId="1" type="noConversion"/>
  </si>
  <si>
    <t>0:不详 1:男 2：女</t>
    <phoneticPr fontId="1" type="noConversion"/>
  </si>
  <si>
    <t>语言</t>
    <phoneticPr fontId="1" type="noConversion"/>
  </si>
  <si>
    <t>WAC_LANGUAGE</t>
    <phoneticPr fontId="1" type="noConversion"/>
  </si>
  <si>
    <t>language ZH_CN</t>
    <phoneticPr fontId="1" type="noConversion"/>
  </si>
  <si>
    <t>城市</t>
    <phoneticPr fontId="1" type="noConversion"/>
  </si>
  <si>
    <t>WAC_CITY</t>
    <phoneticPr fontId="1" type="noConversion"/>
  </si>
  <si>
    <t>省份</t>
    <phoneticPr fontId="1" type="noConversion"/>
  </si>
  <si>
    <t>WAC_PROVINCE</t>
    <phoneticPr fontId="1" type="noConversion"/>
  </si>
  <si>
    <t>国家</t>
    <phoneticPr fontId="1" type="noConversion"/>
  </si>
  <si>
    <t>WAC_COUNTRY</t>
    <phoneticPr fontId="1" type="noConversion"/>
  </si>
  <si>
    <t>头像地址</t>
    <phoneticPr fontId="1" type="noConversion"/>
  </si>
  <si>
    <t>WAC_HEAD_IMG_URL</t>
    <phoneticPr fontId="1" type="noConversion"/>
  </si>
  <si>
    <t>headimgurl</t>
  </si>
  <si>
    <t>最后关注时间</t>
    <phoneticPr fontId="1" type="noConversion"/>
  </si>
  <si>
    <t>WAC_SUBSCRIBE_TIME</t>
    <phoneticPr fontId="1" type="noConversion"/>
  </si>
  <si>
    <t>subscribe_time</t>
  </si>
  <si>
    <t xml:space="preserve">WAC_STATUS </t>
    <phoneticPr fontId="1" type="noConversion"/>
  </si>
  <si>
    <t>WAC_REGISTOR_DATE</t>
    <phoneticPr fontId="1" type="noConversion"/>
  </si>
  <si>
    <t>微信自定义菜单表</t>
    <phoneticPr fontId="1" type="noConversion"/>
  </si>
  <si>
    <t>微信编号</t>
    <phoneticPr fontId="1" type="noConversion"/>
  </si>
  <si>
    <t>微信APPID</t>
    <phoneticPr fontId="1" type="noConversion"/>
  </si>
  <si>
    <t>JSON串</t>
    <phoneticPr fontId="1" type="noConversion"/>
  </si>
  <si>
    <t>TEXT</t>
  </si>
  <si>
    <t xml:space="preserve">WMU_STATUS </t>
    <phoneticPr fontId="1" type="noConversion"/>
  </si>
  <si>
    <t>WMU_REGISTOR_DATE</t>
    <phoneticPr fontId="1" type="noConversion"/>
  </si>
  <si>
    <t>LZ-073</t>
    <phoneticPr fontId="1" type="noConversion"/>
  </si>
  <si>
    <t>微信按钮</t>
    <phoneticPr fontId="1" type="noConversion"/>
  </si>
  <si>
    <t>名称</t>
    <phoneticPr fontId="1" type="noConversion"/>
  </si>
  <si>
    <t>类型</t>
    <phoneticPr fontId="1" type="noConversion"/>
  </si>
  <si>
    <t>WBT_JSON</t>
    <phoneticPr fontId="1" type="noConversion"/>
  </si>
  <si>
    <t>url</t>
    <phoneticPr fontId="1" type="noConversion"/>
  </si>
  <si>
    <t xml:space="preserve">WBT_URL </t>
    <phoneticPr fontId="1" type="noConversion"/>
  </si>
  <si>
    <t>key</t>
    <phoneticPr fontId="1" type="noConversion"/>
  </si>
  <si>
    <t>WBT_KEY</t>
    <phoneticPr fontId="1" type="noConversion"/>
  </si>
  <si>
    <t>级别</t>
    <phoneticPr fontId="1" type="noConversion"/>
  </si>
  <si>
    <t>WBT_LEVEL</t>
    <phoneticPr fontId="1" type="noConversion"/>
  </si>
  <si>
    <t>上级节点</t>
    <phoneticPr fontId="1" type="noConversion"/>
  </si>
  <si>
    <t>WBT_PARENT</t>
    <phoneticPr fontId="1" type="noConversion"/>
  </si>
  <si>
    <t xml:space="preserve">WBT_STATUS </t>
    <phoneticPr fontId="1" type="noConversion"/>
  </si>
  <si>
    <t>WBT_REGISTOR_DATE</t>
    <phoneticPr fontId="1" type="noConversion"/>
  </si>
  <si>
    <t>微信按钮-菜单关系</t>
    <phoneticPr fontId="1" type="noConversion"/>
  </si>
  <si>
    <t>按钮编号</t>
    <phoneticPr fontId="1" type="noConversion"/>
  </si>
  <si>
    <t>菜单编号</t>
    <phoneticPr fontId="1" type="noConversion"/>
  </si>
  <si>
    <t xml:space="preserve">WMB_STATUS </t>
    <phoneticPr fontId="1" type="noConversion"/>
  </si>
  <si>
    <t>WMB_REGISTOR_DATE</t>
    <phoneticPr fontId="1" type="noConversion"/>
  </si>
  <si>
    <t>LZ-074</t>
    <phoneticPr fontId="1" type="noConversion"/>
  </si>
  <si>
    <t>WEC_ID</t>
    <phoneticPr fontId="1" type="noConversion"/>
  </si>
  <si>
    <t>应用名称</t>
    <phoneticPr fontId="1" type="noConversion"/>
  </si>
  <si>
    <t>APPID</t>
    <phoneticPr fontId="1" type="noConversion"/>
  </si>
  <si>
    <t>应用ID</t>
    <phoneticPr fontId="1" type="noConversion"/>
  </si>
  <si>
    <t>应用密钥 AppSecret</t>
    <phoneticPr fontId="1" type="noConversion"/>
  </si>
  <si>
    <t>服务器回调地址</t>
    <phoneticPr fontId="1" type="noConversion"/>
  </si>
  <si>
    <t>令牌</t>
    <phoneticPr fontId="1" type="noConversion"/>
  </si>
  <si>
    <t>消息加解密密钥</t>
    <phoneticPr fontId="1" type="noConversion"/>
  </si>
  <si>
    <t>1：微信 2：微博</t>
    <phoneticPr fontId="1" type="noConversion"/>
  </si>
  <si>
    <t>CHAR</t>
    <phoneticPr fontId="1" type="noConversion"/>
  </si>
  <si>
    <t>1：内部应用(公司自用) 2：商用应用(客户定制)</t>
    <phoneticPr fontId="1" type="noConversion"/>
  </si>
  <si>
    <t>1：订阅号 2：服务号 3：企业号</t>
    <phoneticPr fontId="1" type="noConversion"/>
  </si>
  <si>
    <t>VARCHAR</t>
    <phoneticPr fontId="1" type="noConversion"/>
  </si>
  <si>
    <t>1000：可用 2000：不可用</t>
    <phoneticPr fontId="1" type="noConversion"/>
  </si>
  <si>
    <t>DATETIME</t>
    <phoneticPr fontId="1" type="noConversion"/>
  </si>
  <si>
    <t>微信-客户的客户关系表</t>
    <phoneticPr fontId="1" type="noConversion"/>
  </si>
  <si>
    <t>WET_ID</t>
    <phoneticPr fontId="1" type="noConversion"/>
  </si>
  <si>
    <t>企业名称</t>
    <phoneticPr fontId="1" type="noConversion"/>
  </si>
  <si>
    <t>手机</t>
    <phoneticPr fontId="1" type="noConversion"/>
  </si>
  <si>
    <t>WET_NAME</t>
    <phoneticPr fontId="1" type="noConversion"/>
  </si>
  <si>
    <t>WET_TYPE</t>
    <phoneticPr fontId="1" type="noConversion"/>
  </si>
  <si>
    <t>1:客户的客户 2：本公司下隆众的联系人(即客户的管理员)</t>
    <phoneticPr fontId="1" type="noConversion"/>
  </si>
  <si>
    <t>隆众客户企业ID</t>
    <phoneticPr fontId="1" type="noConversion"/>
  </si>
  <si>
    <t>隆众客户账号ID</t>
    <phoneticPr fontId="1" type="noConversion"/>
  </si>
  <si>
    <t>WET_STATUS</t>
    <phoneticPr fontId="1" type="noConversion"/>
  </si>
  <si>
    <t>WET_DESC</t>
    <phoneticPr fontId="1" type="noConversion"/>
  </si>
  <si>
    <t>WET_REGISTOR</t>
    <phoneticPr fontId="1" type="noConversion"/>
  </si>
  <si>
    <t>WET_REGISTDATE</t>
    <phoneticPr fontId="1" type="noConversion"/>
  </si>
  <si>
    <t>LZ_WEI_ENTER_ORDER</t>
    <phoneticPr fontId="1" type="noConversion"/>
  </si>
  <si>
    <t>微信-订单表</t>
    <phoneticPr fontId="1" type="noConversion"/>
  </si>
  <si>
    <t>订单编号</t>
    <phoneticPr fontId="1" type="noConversion"/>
  </si>
  <si>
    <t>WEO_ID</t>
    <phoneticPr fontId="1" type="noConversion"/>
  </si>
  <si>
    <t>供求ID</t>
    <phoneticPr fontId="1" type="noConversion"/>
  </si>
  <si>
    <t>WEO_GQ_ID</t>
    <phoneticPr fontId="1" type="noConversion"/>
  </si>
  <si>
    <t>供求表</t>
    <phoneticPr fontId="1" type="noConversion"/>
  </si>
  <si>
    <t>WEO_WET_ID</t>
    <phoneticPr fontId="1" type="noConversion"/>
  </si>
  <si>
    <t>客户表</t>
    <phoneticPr fontId="1" type="noConversion"/>
  </si>
  <si>
    <t>WEO_STATUS</t>
    <phoneticPr fontId="1" type="noConversion"/>
  </si>
  <si>
    <t xml:space="preserve">1000：可用 2000：不可用 3000：内部人员发布的订单 </t>
    <phoneticPr fontId="1" type="noConversion"/>
  </si>
  <si>
    <t>WEO_DESC</t>
    <phoneticPr fontId="1" type="noConversion"/>
  </si>
  <si>
    <t>WEO_REGISTOR</t>
    <phoneticPr fontId="1" type="noConversion"/>
  </si>
  <si>
    <t>WEO_REGISTDATE</t>
    <phoneticPr fontId="1" type="noConversion"/>
  </si>
  <si>
    <t>LZ-075</t>
    <phoneticPr fontId="1" type="noConversion"/>
  </si>
  <si>
    <t>微信回复消息表</t>
    <phoneticPr fontId="1" type="noConversion"/>
  </si>
  <si>
    <t>回复内容</t>
    <phoneticPr fontId="1" type="noConversion"/>
  </si>
  <si>
    <t>原文</t>
    <phoneticPr fontId="1" type="noConversion"/>
  </si>
  <si>
    <t>回复内容XML</t>
    <phoneticPr fontId="1" type="noConversion"/>
  </si>
  <si>
    <t>回复内容的XML格式 存储原则:这里的消息提出来就能直接发出去</t>
  </si>
  <si>
    <t>回复类型</t>
    <phoneticPr fontId="1" type="noConversion"/>
  </si>
  <si>
    <t>消息类型</t>
    <phoneticPr fontId="1" type="noConversion"/>
  </si>
  <si>
    <t>WMG_MSG_TYPE</t>
    <phoneticPr fontId="1" type="noConversion"/>
  </si>
  <si>
    <t>加密类型</t>
    <phoneticPr fontId="1" type="noConversion"/>
  </si>
  <si>
    <t>WMG_AES_TYPE</t>
    <phoneticPr fontId="1" type="noConversion"/>
  </si>
  <si>
    <t>WMG_STATUS</t>
    <phoneticPr fontId="1" type="noConversion"/>
  </si>
  <si>
    <t>WMG_DESC</t>
    <phoneticPr fontId="1" type="noConversion"/>
  </si>
  <si>
    <t>WMG_REGISTOR</t>
    <phoneticPr fontId="1" type="noConversion"/>
  </si>
  <si>
    <t>WMG_REGISTDATE</t>
    <phoneticPr fontId="1" type="noConversion"/>
  </si>
  <si>
    <t>微信关键字-回复消息表</t>
    <phoneticPr fontId="1" type="noConversion"/>
  </si>
  <si>
    <t>关键字</t>
    <phoneticPr fontId="1" type="noConversion"/>
  </si>
  <si>
    <t>消息ID</t>
    <phoneticPr fontId="1" type="noConversion"/>
  </si>
  <si>
    <t>对应回复的消息编号</t>
    <phoneticPr fontId="1" type="noConversion"/>
  </si>
  <si>
    <t>WKG_DESC</t>
    <phoneticPr fontId="1" type="noConversion"/>
  </si>
  <si>
    <t>WKG_REGISTOR</t>
    <phoneticPr fontId="1" type="noConversion"/>
  </si>
  <si>
    <t>WKG_REGISTDATE</t>
    <phoneticPr fontId="1" type="noConversion"/>
  </si>
  <si>
    <t>WJT_ID</t>
    <phoneticPr fontId="1" type="noConversion"/>
  </si>
  <si>
    <t>WJT_WEC_ID</t>
    <phoneticPr fontId="1" type="noConversion"/>
  </si>
  <si>
    <t>WJT_APPID</t>
    <phoneticPr fontId="1" type="noConversion"/>
  </si>
  <si>
    <t>JSAPI_TICKET</t>
    <phoneticPr fontId="1" type="noConversion"/>
  </si>
  <si>
    <t>WJT_JSAPI_TICKET</t>
    <phoneticPr fontId="1" type="noConversion"/>
  </si>
  <si>
    <t>WJT_EXPIRES_IN</t>
    <phoneticPr fontId="1" type="noConversion"/>
  </si>
  <si>
    <t>WJT_CREAT_TIME</t>
    <phoneticPr fontId="1" type="noConversion"/>
  </si>
  <si>
    <t xml:space="preserve">WJT_STATUS </t>
    <phoneticPr fontId="1" type="noConversion"/>
  </si>
  <si>
    <t>微信账号-站点关系表</t>
    <phoneticPr fontId="1" type="noConversion"/>
  </si>
  <si>
    <t>AUTO_INCREMENT</t>
  </si>
  <si>
    <t>表格编号</t>
    <phoneticPr fontId="4" type="noConversion"/>
  </si>
  <si>
    <t>LZ-015</t>
    <phoneticPr fontId="1" type="noConversion"/>
  </si>
  <si>
    <t>SQL</t>
    <phoneticPr fontId="4" type="noConversion"/>
  </si>
  <si>
    <t>表格名称</t>
    <phoneticPr fontId="4" type="noConversion"/>
  </si>
  <si>
    <t>其他登录方式</t>
    <phoneticPr fontId="1" type="noConversion"/>
  </si>
  <si>
    <t>英文标记</t>
    <phoneticPr fontId="4" type="noConversion"/>
  </si>
  <si>
    <t>表格用途</t>
    <phoneticPr fontId="4" type="noConversion"/>
  </si>
  <si>
    <t>用于记录业务员信息</t>
    <phoneticPr fontId="1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</si>
  <si>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</si>
  <si>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</si>
  <si>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</si>
  <si>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</si>
  <si>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</si>
  <si>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</si>
  <si>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默认值</t>
    <phoneticPr fontId="1" type="noConversion"/>
  </si>
  <si>
    <t>唯一</t>
    <phoneticPr fontId="1" type="noConversion"/>
  </si>
  <si>
    <t>自增</t>
    <phoneticPr fontId="1" type="noConversion"/>
  </si>
  <si>
    <t>空？</t>
    <phoneticPr fontId="4" type="noConversion"/>
  </si>
  <si>
    <t>编码说明</t>
    <phoneticPr fontId="4" type="noConversion"/>
  </si>
  <si>
    <t>编号</t>
    <phoneticPr fontId="1" type="noConversion"/>
  </si>
  <si>
    <t>OLG_ID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</si>
  <si>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</si>
  <si>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NOT NULL</t>
  </si>
  <si>
    <t>登陆用户名</t>
    <phoneticPr fontId="1" type="noConversion"/>
  </si>
  <si>
    <t>OLG_USERNAME</t>
    <phoneticPr fontId="1" type="noConversion"/>
  </si>
  <si>
    <t>暂存昵称</t>
    <phoneticPr fontId="1" type="noConversion"/>
  </si>
  <si>
    <t>方式</t>
    <phoneticPr fontId="1" type="noConversion"/>
  </si>
  <si>
    <t>OLG_TYPE</t>
    <phoneticPr fontId="1" type="noConversion"/>
  </si>
  <si>
    <t>1:QQ 2:微博 3:微信</t>
    <phoneticPr fontId="1" type="noConversion"/>
  </si>
  <si>
    <r>
      <t>验证T</t>
    </r>
    <r>
      <rPr>
        <sz val="10"/>
        <rFont val="宋体"/>
        <family val="3"/>
        <charset val="134"/>
      </rPr>
      <t>oken</t>
    </r>
    <phoneticPr fontId="1" type="noConversion"/>
  </si>
  <si>
    <t>OLG_TOKEN</t>
    <phoneticPr fontId="1" type="noConversion"/>
  </si>
  <si>
    <t>qq登陆记录OpenId</t>
    <phoneticPr fontId="1" type="noConversion"/>
  </si>
  <si>
    <t xml:space="preserve">用户ID </t>
    <phoneticPr fontId="1" type="noConversion"/>
  </si>
  <si>
    <t>OLG_ACCOUNT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</si>
  <si>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</si>
  <si>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账号就表示内部的用户ID</t>
    <phoneticPr fontId="1" type="noConversion"/>
  </si>
  <si>
    <t>状态</t>
    <phoneticPr fontId="1" type="noConversion"/>
  </si>
  <si>
    <t>OLG_STATUS</t>
    <phoneticPr fontId="1" type="noConversion"/>
  </si>
  <si>
    <t>登陆时间</t>
    <phoneticPr fontId="1" type="noConversion"/>
  </si>
  <si>
    <r>
      <t>OLG_</t>
    </r>
    <r>
      <rPr>
        <sz val="10"/>
        <rFont val="宋体"/>
        <family val="3"/>
        <charset val="134"/>
      </rPr>
      <t>LOGTIME</t>
    </r>
    <phoneticPr fontId="1" type="noConversion"/>
  </si>
  <si>
    <t>这个表相当于微信企业表 用它和管理员做关联</t>
    <phoneticPr fontId="1" type="noConversion"/>
  </si>
  <si>
    <t>状态</t>
    <phoneticPr fontId="1" type="noConversion"/>
  </si>
  <si>
    <t>WAD_STATUS</t>
    <phoneticPr fontId="1" type="noConversion"/>
  </si>
  <si>
    <t>会员表</t>
    <phoneticPr fontId="1" type="noConversion"/>
  </si>
  <si>
    <t>微信ID</t>
    <phoneticPr fontId="1" type="noConversion"/>
  </si>
  <si>
    <t>会员编号</t>
    <phoneticPr fontId="1" type="noConversion"/>
  </si>
  <si>
    <t>卡号</t>
    <phoneticPr fontId="1" type="noConversion"/>
  </si>
  <si>
    <t>1000-10000000000000</t>
    <phoneticPr fontId="1" type="noConversion"/>
  </si>
  <si>
    <t>openid</t>
    <phoneticPr fontId="1" type="noConversion"/>
  </si>
  <si>
    <t>微信ID</t>
    <phoneticPr fontId="1" type="noConversion"/>
  </si>
  <si>
    <t>WMB_REGISTOR</t>
    <phoneticPr fontId="1" type="noConversion"/>
  </si>
  <si>
    <t>WMB_REGISTDATE</t>
    <phoneticPr fontId="1" type="noConversion"/>
  </si>
  <si>
    <t>会员类型</t>
    <phoneticPr fontId="1" type="noConversion"/>
  </si>
  <si>
    <t>1：关注者 2：会员</t>
    <phoneticPr fontId="1" type="noConversion"/>
  </si>
  <si>
    <t>手机号码</t>
    <phoneticPr fontId="1" type="noConversion"/>
  </si>
  <si>
    <t xml:space="preserve">商家ID </t>
    <phoneticPr fontId="1" type="noConversion"/>
  </si>
  <si>
    <t>商家库</t>
    <phoneticPr fontId="1" type="noConversion"/>
  </si>
  <si>
    <t>INT</t>
    <phoneticPr fontId="1" type="noConversion"/>
  </si>
  <si>
    <t>not null</t>
    <phoneticPr fontId="1" type="noConversion"/>
  </si>
  <si>
    <t>商家库的主键</t>
    <phoneticPr fontId="1" type="noConversion"/>
  </si>
  <si>
    <t>商家ID</t>
    <phoneticPr fontId="1" type="noConversion"/>
  </si>
  <si>
    <t>商家名称</t>
    <phoneticPr fontId="1" type="noConversion"/>
  </si>
  <si>
    <r>
      <rPr>
        <b/>
        <sz val="10"/>
        <color theme="0"/>
        <rFont val="宋体"/>
        <family val="3"/>
        <charset val="134"/>
      </rPr>
      <t>商家的WCS_ID</t>
    </r>
    <r>
      <rPr>
        <b/>
        <sz val="10"/>
        <color rgb="FFFF0000"/>
        <rFont val="宋体"/>
        <family val="3"/>
        <charset val="134"/>
      </rPr>
      <t>（内部应用全部为0）</t>
    </r>
    <phoneticPr fontId="1" type="noConversion"/>
  </si>
  <si>
    <t>unique</t>
    <phoneticPr fontId="1" type="noConversion"/>
  </si>
  <si>
    <t>商品分类表</t>
    <phoneticPr fontId="1" type="noConversion"/>
  </si>
  <si>
    <t>商品表</t>
    <phoneticPr fontId="1" type="noConversion"/>
  </si>
  <si>
    <t>分类名称</t>
    <phoneticPr fontId="1" type="noConversion"/>
  </si>
  <si>
    <t>商家登陆随机数</t>
    <phoneticPr fontId="1" type="noConversion"/>
  </si>
  <si>
    <t>VARCHAR</t>
    <phoneticPr fontId="1" type="noConversion"/>
  </si>
  <si>
    <t>WGS_REGISTOR</t>
    <phoneticPr fontId="1" type="noConversion"/>
  </si>
  <si>
    <t>WGS_REGISTDATE</t>
    <phoneticPr fontId="1" type="noConversion"/>
  </si>
  <si>
    <t>商品名称</t>
    <phoneticPr fontId="1" type="noConversion"/>
  </si>
  <si>
    <t>商品分类ID</t>
    <phoneticPr fontId="1" type="noConversion"/>
  </si>
  <si>
    <t>标准销售价</t>
    <phoneticPr fontId="1" type="noConversion"/>
  </si>
  <si>
    <t>零售价</t>
    <phoneticPr fontId="1" type="noConversion"/>
  </si>
  <si>
    <t>库存量</t>
    <phoneticPr fontId="1" type="noConversion"/>
  </si>
  <si>
    <t>DECIMAL</t>
  </si>
  <si>
    <t>11,2</t>
    <phoneticPr fontId="1" type="noConversion"/>
  </si>
  <si>
    <t>11,3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</si>
  <si>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</si>
  <si>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入库表</t>
    <phoneticPr fontId="1" type="noConversion"/>
  </si>
  <si>
    <t>商品ID</t>
    <phoneticPr fontId="1" type="noConversion"/>
  </si>
  <si>
    <t>入库量</t>
    <phoneticPr fontId="1" type="noConversion"/>
  </si>
  <si>
    <t>进价</t>
    <phoneticPr fontId="1" type="noConversion"/>
  </si>
  <si>
    <t>入库人</t>
    <phoneticPr fontId="1" type="noConversion"/>
  </si>
  <si>
    <t>存放位置</t>
    <phoneticPr fontId="1" type="noConversion"/>
  </si>
  <si>
    <t>备注</t>
    <phoneticPr fontId="1" type="noConversion"/>
  </si>
  <si>
    <t>出库表</t>
    <phoneticPr fontId="1" type="noConversion"/>
  </si>
  <si>
    <t>出库类型</t>
    <phoneticPr fontId="1" type="noConversion"/>
  </si>
  <si>
    <t>出库量</t>
    <phoneticPr fontId="1" type="noConversion"/>
  </si>
  <si>
    <t>当前剩余量</t>
    <phoneticPr fontId="1" type="noConversion"/>
  </si>
  <si>
    <t>入库时间</t>
    <phoneticPr fontId="1" type="noConversion"/>
  </si>
  <si>
    <t>销售价</t>
    <phoneticPr fontId="1" type="noConversion"/>
  </si>
  <si>
    <t>出库人</t>
    <phoneticPr fontId="1" type="noConversion"/>
  </si>
  <si>
    <t>出库时间</t>
    <phoneticPr fontId="1" type="noConversion"/>
  </si>
  <si>
    <t>WGO_STATUS</t>
    <phoneticPr fontId="1" type="noConversion"/>
  </si>
  <si>
    <t>WGO_REGISTOR</t>
    <phoneticPr fontId="1" type="noConversion"/>
  </si>
  <si>
    <t>WGO_REGISTDATE</t>
    <phoneticPr fontId="1" type="noConversion"/>
  </si>
  <si>
    <t>WGI_DESC</t>
    <phoneticPr fontId="1" type="noConversion"/>
  </si>
  <si>
    <t>WGI_STATUS</t>
    <phoneticPr fontId="1" type="noConversion"/>
  </si>
  <si>
    <t>WGI_REGISTOR</t>
    <phoneticPr fontId="1" type="noConversion"/>
  </si>
  <si>
    <t>WGI_REGISTDATE</t>
    <phoneticPr fontId="1" type="noConversion"/>
  </si>
  <si>
    <t>WCS_ID</t>
    <phoneticPr fontId="1" type="noConversion"/>
  </si>
  <si>
    <t>WCS_ADMIN_ID</t>
    <phoneticPr fontId="1" type="noConversion"/>
  </si>
  <si>
    <t>WCS_RANDOM_NUM</t>
    <phoneticPr fontId="1" type="noConversion"/>
  </si>
  <si>
    <t>WAD_PWD</t>
    <phoneticPr fontId="1" type="noConversion"/>
  </si>
  <si>
    <t>WAD_NAME</t>
    <phoneticPr fontId="1" type="noConversion"/>
  </si>
  <si>
    <t>WAD_SEX</t>
    <phoneticPr fontId="1" type="noConversion"/>
  </si>
  <si>
    <t>WAD_REGISTOR</t>
    <phoneticPr fontId="1" type="noConversion"/>
  </si>
  <si>
    <t>WC_ROLE</t>
    <phoneticPr fontId="1" type="noConversion"/>
  </si>
  <si>
    <t>WAR_REGIST_DATE</t>
    <phoneticPr fontId="1" type="noConversion"/>
  </si>
  <si>
    <t>WAC_ID</t>
    <phoneticPr fontId="1" type="noConversion"/>
  </si>
  <si>
    <t>WAC_WEC_ID</t>
    <phoneticPr fontId="1" type="noConversion"/>
  </si>
  <si>
    <t>WAC_APPID</t>
    <phoneticPr fontId="1" type="noConversion"/>
  </si>
  <si>
    <t>WAC_OPENID</t>
    <phoneticPr fontId="1" type="noConversion"/>
  </si>
  <si>
    <t>WAC_SUBSCRIBE</t>
    <phoneticPr fontId="1" type="noConversion"/>
  </si>
  <si>
    <t>WAE_DESC</t>
    <phoneticPr fontId="1" type="noConversion"/>
  </si>
  <si>
    <t>LZ_WEI_MENU</t>
    <phoneticPr fontId="1" type="noConversion"/>
  </si>
  <si>
    <t>WMU_ID</t>
    <phoneticPr fontId="1" type="noConversion"/>
  </si>
  <si>
    <t>WMU_WEC_ID</t>
    <phoneticPr fontId="1" type="noConversion"/>
  </si>
  <si>
    <t>WMU_APP_ID</t>
    <phoneticPr fontId="1" type="noConversion"/>
  </si>
  <si>
    <t>WMU_JSON</t>
    <phoneticPr fontId="1" type="noConversion"/>
  </si>
  <si>
    <t>WMU_DESC</t>
    <phoneticPr fontId="1" type="noConversion"/>
  </si>
  <si>
    <t>LZ_WEI_BUTTON</t>
    <phoneticPr fontId="1" type="noConversion"/>
  </si>
  <si>
    <t>WBT_ID</t>
    <phoneticPr fontId="1" type="noConversion"/>
  </si>
  <si>
    <t>WBT_APP_ID</t>
    <phoneticPr fontId="1" type="noConversion"/>
  </si>
  <si>
    <t>LZ_WEI_MENU_BUTTON</t>
    <phoneticPr fontId="1" type="noConversion"/>
  </si>
  <si>
    <t>WMB_BUTTON_ID</t>
    <phoneticPr fontId="1" type="noConversion"/>
  </si>
  <si>
    <t>WMB_MENU_ID</t>
    <phoneticPr fontId="1" type="noConversion"/>
  </si>
  <si>
    <t>LZ_WEI_ENTER_CUST</t>
    <phoneticPr fontId="1" type="noConversion"/>
  </si>
  <si>
    <t>WET_ID</t>
    <phoneticPr fontId="1" type="noConversion"/>
  </si>
  <si>
    <t>WET_OPEN_ID</t>
    <phoneticPr fontId="1" type="noConversion"/>
  </si>
  <si>
    <t>WET_CUSTENTER_NAME</t>
    <phoneticPr fontId="1" type="noConversion"/>
  </si>
  <si>
    <t>WET_MOBILE</t>
    <phoneticPr fontId="1" type="noConversion"/>
  </si>
  <si>
    <t>WET_CUE_ID</t>
    <phoneticPr fontId="1" type="noConversion"/>
  </si>
  <si>
    <t>WET_CUU_ID</t>
    <phoneticPr fontId="1" type="noConversion"/>
  </si>
  <si>
    <t>WMG_CONTENT</t>
    <phoneticPr fontId="1" type="noConversion"/>
  </si>
  <si>
    <t>WMG_CONTENT_XML</t>
    <phoneticPr fontId="1" type="noConversion"/>
  </si>
  <si>
    <t>WMG_REPLY_TYPE</t>
    <phoneticPr fontId="1" type="noConversion"/>
  </si>
  <si>
    <t>WKG_ID</t>
    <phoneticPr fontId="1" type="noConversion"/>
  </si>
  <si>
    <t>WKG_WEC_ID</t>
    <phoneticPr fontId="1" type="noConversion"/>
  </si>
  <si>
    <t>WKG_STATUS</t>
    <phoneticPr fontId="1" type="noConversion"/>
  </si>
  <si>
    <t>获取JSAPITicket记录表</t>
    <phoneticPr fontId="1" type="noConversion"/>
  </si>
  <si>
    <t>LZ_WEI_JSAPI_TICKET</t>
    <phoneticPr fontId="1" type="noConversion"/>
  </si>
  <si>
    <r>
      <t>LZ_</t>
    </r>
    <r>
      <rPr>
        <sz val="10"/>
        <rFont val="宋体"/>
        <family val="3"/>
        <charset val="134"/>
      </rPr>
      <t>OTHER_LOGIN</t>
    </r>
    <phoneticPr fontId="1" type="noConversion"/>
  </si>
  <si>
    <t>WMB_WEC_ID</t>
    <phoneticPr fontId="1" type="noConversion"/>
  </si>
  <si>
    <t>WEB_WCS_ID</t>
    <phoneticPr fontId="1" type="noConversion"/>
  </si>
  <si>
    <t>WMB_CARD_ID</t>
    <phoneticPr fontId="1" type="noConversion"/>
  </si>
  <si>
    <t>WMB_OPENID</t>
    <phoneticPr fontId="1" type="noConversion"/>
  </si>
  <si>
    <t>WMB_TYPE</t>
    <phoneticPr fontId="1" type="noConversion"/>
  </si>
  <si>
    <t>WMB_MOBULE</t>
    <phoneticPr fontId="1" type="noConversion"/>
  </si>
  <si>
    <t>WMB_STATUS</t>
    <phoneticPr fontId="1" type="noConversion"/>
  </si>
  <si>
    <t>WMB_DESC</t>
    <phoneticPr fontId="1" type="noConversion"/>
  </si>
  <si>
    <t>WC_GOODS_FENLEI</t>
    <phoneticPr fontId="1" type="noConversion"/>
  </si>
  <si>
    <t>WGF_NAME</t>
    <phoneticPr fontId="1" type="noConversion"/>
  </si>
  <si>
    <t>WGF_WCS_ID</t>
    <phoneticPr fontId="1" type="noConversion"/>
  </si>
  <si>
    <t>WGF_STATUS</t>
    <phoneticPr fontId="1" type="noConversion"/>
  </si>
  <si>
    <t>WGF_REGISTOR</t>
    <phoneticPr fontId="1" type="noConversion"/>
  </si>
  <si>
    <t>WGF_REGISTDATE</t>
    <phoneticPr fontId="1" type="noConversion"/>
  </si>
  <si>
    <t>WGS_ID</t>
    <phoneticPr fontId="1" type="noConversion"/>
  </si>
  <si>
    <t>WGS_NAME</t>
    <phoneticPr fontId="1" type="noConversion"/>
  </si>
  <si>
    <t>WGS_WCS_ID</t>
    <phoneticPr fontId="1" type="noConversion"/>
  </si>
  <si>
    <t>WGS_BZ_PRICE</t>
    <phoneticPr fontId="1" type="noConversion"/>
  </si>
  <si>
    <t>WGS_LS_PRICE</t>
    <phoneticPr fontId="1" type="noConversion"/>
  </si>
  <si>
    <t>WGS_KUCUN</t>
    <phoneticPr fontId="1" type="noConversion"/>
  </si>
  <si>
    <t>WGS_STATUS</t>
    <phoneticPr fontId="1" type="noConversion"/>
  </si>
  <si>
    <t>WGI_ID</t>
    <phoneticPr fontId="1" type="noConversion"/>
  </si>
  <si>
    <t>WGI_WCS_ID</t>
    <phoneticPr fontId="1" type="noConversion"/>
  </si>
  <si>
    <t>WGI_IN_TIME</t>
    <phoneticPr fontId="1" type="noConversion"/>
  </si>
  <si>
    <t>WGI_IN_NUM</t>
    <phoneticPr fontId="1" type="noConversion"/>
  </si>
  <si>
    <t>WGI_IN_PRICE</t>
    <phoneticPr fontId="1" type="noConversion"/>
  </si>
  <si>
    <t>WGI_IN_ADMIN</t>
    <phoneticPr fontId="1" type="noConversion"/>
  </si>
  <si>
    <t>WGI_SURPLUS_NUM</t>
    <phoneticPr fontId="1" type="noConversion"/>
  </si>
  <si>
    <t>WGI_LOC</t>
    <phoneticPr fontId="1" type="noConversion"/>
  </si>
  <si>
    <t>WC_GOODS_OUT</t>
    <phoneticPr fontId="1" type="noConversion"/>
  </si>
  <si>
    <t>WGO_ID</t>
    <phoneticPr fontId="1" type="noConversion"/>
  </si>
  <si>
    <t>WGO_WGS_ID</t>
    <phoneticPr fontId="1" type="noConversion"/>
  </si>
  <si>
    <t>WGO_WCS_ID</t>
    <phoneticPr fontId="1" type="noConversion"/>
  </si>
  <si>
    <t>WGO_TYPE</t>
    <phoneticPr fontId="1" type="noConversion"/>
  </si>
  <si>
    <t>WGO_OUT_NUM</t>
    <phoneticPr fontId="1" type="noConversion"/>
  </si>
  <si>
    <t>WGO_OUT_PRICE</t>
    <phoneticPr fontId="1" type="noConversion"/>
  </si>
  <si>
    <t>WGO_OUT_ADMIN</t>
    <phoneticPr fontId="1" type="noConversion"/>
  </si>
  <si>
    <t>WGO_OUT_TIME</t>
    <phoneticPr fontId="1" type="noConversion"/>
  </si>
  <si>
    <t>WGO_DESC</t>
    <phoneticPr fontId="1" type="noConversion"/>
  </si>
  <si>
    <t>WC_GOODS</t>
    <phoneticPr fontId="1" type="noConversion"/>
  </si>
  <si>
    <t>WGF_ID</t>
    <phoneticPr fontId="1" type="noConversion"/>
  </si>
  <si>
    <t>WGS_WGF_ID</t>
    <phoneticPr fontId="1" type="noConversion"/>
  </si>
  <si>
    <t>商家管理员表</t>
    <phoneticPr fontId="1" type="noConversion"/>
  </si>
  <si>
    <t>WSA_PWD</t>
    <phoneticPr fontId="1" type="noConversion"/>
  </si>
  <si>
    <t>WSA_NAME</t>
    <phoneticPr fontId="1" type="noConversion"/>
  </si>
  <si>
    <t>WSA_SEX</t>
    <phoneticPr fontId="1" type="noConversion"/>
  </si>
  <si>
    <t>WSA_REGISTOR</t>
    <phoneticPr fontId="1" type="noConversion"/>
  </si>
  <si>
    <t>WSA_REGISTDATE</t>
    <phoneticPr fontId="1" type="noConversion"/>
  </si>
  <si>
    <t>WSA_LOGINDATE</t>
    <phoneticPr fontId="1" type="noConversion"/>
  </si>
  <si>
    <t>WSA_STATUS</t>
    <phoneticPr fontId="1" type="noConversion"/>
  </si>
  <si>
    <t>注册时间</t>
    <phoneticPr fontId="1" type="noConversion"/>
  </si>
  <si>
    <t>WSM_ID</t>
    <phoneticPr fontId="1" type="noConversion"/>
  </si>
  <si>
    <t>WSM_NAME</t>
    <phoneticPr fontId="1" type="noConversion"/>
  </si>
  <si>
    <t>WSM_URL</t>
    <phoneticPr fontId="1" type="noConversion"/>
  </si>
  <si>
    <t>WSM_LEVEL</t>
    <phoneticPr fontId="1" type="noConversion"/>
  </si>
  <si>
    <t>WSM_ORDER</t>
    <phoneticPr fontId="1" type="noConversion"/>
  </si>
  <si>
    <t>WSM_DESC</t>
    <phoneticPr fontId="1" type="noConversion"/>
  </si>
  <si>
    <t>WSM_PARENT_ID</t>
    <phoneticPr fontId="1" type="noConversion"/>
  </si>
  <si>
    <t>WSM_REGISTOR</t>
    <phoneticPr fontId="1" type="noConversion"/>
  </si>
  <si>
    <t>WSM_REGIST_DATE</t>
    <phoneticPr fontId="1" type="noConversion"/>
  </si>
  <si>
    <t>商家角色表</t>
    <phoneticPr fontId="1" type="noConversion"/>
  </si>
  <si>
    <t>WSR_ROLE_ID</t>
    <phoneticPr fontId="1" type="noConversion"/>
  </si>
  <si>
    <t>WSR_ROLE_NAME</t>
    <phoneticPr fontId="1" type="noConversion"/>
  </si>
  <si>
    <t>WSR_ROLE_DESC</t>
    <phoneticPr fontId="1" type="noConversion"/>
  </si>
  <si>
    <t>WSR_REGIST_DATE</t>
    <phoneticPr fontId="1" type="noConversion"/>
  </si>
  <si>
    <t>商家-管理员-角色表</t>
    <phoneticPr fontId="1" type="noConversion"/>
  </si>
  <si>
    <t>商家-管理员-菜单表</t>
    <phoneticPr fontId="1" type="noConversion"/>
  </si>
  <si>
    <t>WC_SHOP_ADMIN_ROLE</t>
    <phoneticPr fontId="1" type="noConversion"/>
  </si>
  <si>
    <t>WSAR_ADMIN_ID</t>
    <phoneticPr fontId="1" type="noConversion"/>
  </si>
  <si>
    <t>WSAR_ROLE_ID</t>
    <phoneticPr fontId="1" type="noConversion"/>
  </si>
  <si>
    <t>WSAR_REGIST_DATE</t>
    <phoneticPr fontId="1" type="noConversion"/>
  </si>
  <si>
    <t>WSAM_REGIST_DATE</t>
    <phoneticPr fontId="1" type="noConversion"/>
  </si>
  <si>
    <t>WSRM_CREATE_TIME</t>
    <phoneticPr fontId="1" type="noConversion"/>
  </si>
  <si>
    <t>商家角色-菜单表</t>
    <phoneticPr fontId="1" type="noConversion"/>
  </si>
  <si>
    <t>商家菜单表</t>
    <phoneticPr fontId="1" type="noConversion"/>
  </si>
  <si>
    <t>PK</t>
    <phoneticPr fontId="1" type="noConversion"/>
  </si>
  <si>
    <t>WC_GOODS_IN</t>
    <phoneticPr fontId="1" type="noConversion"/>
  </si>
  <si>
    <t>WGI_WGS_ID</t>
    <phoneticPr fontId="1" type="noConversion"/>
  </si>
  <si>
    <t>会员ID</t>
    <phoneticPr fontId="1" type="noConversion"/>
  </si>
  <si>
    <t>WGO_WMB_ID</t>
    <phoneticPr fontId="1" type="noConversion"/>
  </si>
  <si>
    <t>LZ_WEI_MEMBER</t>
    <phoneticPr fontId="1" type="noConversion"/>
  </si>
  <si>
    <t>WMB_ID</t>
    <phoneticPr fontId="1" type="noConversion"/>
  </si>
  <si>
    <t>WMB_NAME</t>
    <phoneticPr fontId="1" type="noConversion"/>
  </si>
  <si>
    <t>WC_WEBSITE</t>
    <phoneticPr fontId="1" type="noConversion"/>
  </si>
  <si>
    <t>WCS_WEBSITE_NAME</t>
    <phoneticPr fontId="1" type="noConversion"/>
  </si>
  <si>
    <t>WCS_APP_NAME</t>
    <phoneticPr fontId="1" type="noConversion"/>
  </si>
  <si>
    <t>1、出库 2、坏账 3、销售</t>
    <phoneticPr fontId="1" type="noConversion"/>
  </si>
  <si>
    <t>商家类型</t>
    <phoneticPr fontId="1" type="noConversion"/>
  </si>
  <si>
    <t>WCS_TYPE</t>
    <phoneticPr fontId="1" type="noConversion"/>
  </si>
  <si>
    <t>出入库对应关系表</t>
    <phoneticPr fontId="1" type="noConversion"/>
  </si>
  <si>
    <t>WC_GOODS_IN_OUT</t>
    <phoneticPr fontId="1" type="noConversion"/>
  </si>
  <si>
    <t>WIO_ID</t>
    <phoneticPr fontId="1" type="noConversion"/>
  </si>
  <si>
    <t>WIO_REGISTOR</t>
    <phoneticPr fontId="1" type="noConversion"/>
  </si>
  <si>
    <t>WIO_REGISTDATE</t>
    <phoneticPr fontId="1" type="noConversion"/>
  </si>
  <si>
    <t>自动编号</t>
    <phoneticPr fontId="1" type="noConversion"/>
  </si>
  <si>
    <t>出库编号</t>
    <phoneticPr fontId="1" type="noConversion"/>
  </si>
  <si>
    <t>入库编号</t>
    <phoneticPr fontId="1" type="noConversion"/>
  </si>
  <si>
    <t>WIO_WGO_ID</t>
    <phoneticPr fontId="1" type="noConversion"/>
  </si>
  <si>
    <t>WIO_WGI_ID</t>
    <phoneticPr fontId="1" type="noConversion"/>
  </si>
  <si>
    <t>WIO_NUMBER</t>
    <phoneticPr fontId="1" type="noConversion"/>
  </si>
  <si>
    <t>对应数量</t>
    <phoneticPr fontId="1" type="noConversion"/>
  </si>
  <si>
    <t>所属APPID</t>
    <phoneticPr fontId="1" type="noConversion"/>
  </si>
  <si>
    <t>WMG_ID</t>
    <phoneticPr fontId="1" type="noConversion"/>
  </si>
  <si>
    <t>LZ-074</t>
    <phoneticPr fontId="1" type="noConversion"/>
  </si>
  <si>
    <t>FWH_ID</t>
    <phoneticPr fontId="1" type="noConversion"/>
  </si>
  <si>
    <t>FWH_APP_NAME</t>
    <phoneticPr fontId="1" type="noConversion"/>
  </si>
  <si>
    <t>FWH_APP_SECRET</t>
    <phoneticPr fontId="1" type="noConversion"/>
  </si>
  <si>
    <t>FWH_REDERECT_URL</t>
    <phoneticPr fontId="1" type="noConversion"/>
  </si>
  <si>
    <t>FWH_TOKEN</t>
    <phoneticPr fontId="1" type="noConversion"/>
  </si>
  <si>
    <t>FWH_ENCODING_AES_KEY</t>
    <phoneticPr fontId="1" type="noConversion"/>
  </si>
  <si>
    <t>FWH_AES_TYPE</t>
    <phoneticPr fontId="1" type="noConversion"/>
  </si>
  <si>
    <t>FWH_APP_TYPE</t>
    <phoneticPr fontId="1" type="noConversion"/>
  </si>
  <si>
    <t>FWH_CUS_TYPE</t>
    <phoneticPr fontId="1" type="noConversion"/>
  </si>
  <si>
    <t>FWH_ACCOUNT_TYPE</t>
    <phoneticPr fontId="1" type="noConversion"/>
  </si>
  <si>
    <t>FWH_ENTER_ID</t>
    <phoneticPr fontId="1" type="noConversion"/>
  </si>
  <si>
    <t>FWH_DEFAULT_MSG</t>
    <phoneticPr fontId="1" type="noConversion"/>
  </si>
  <si>
    <t>FWH_STATUS</t>
    <phoneticPr fontId="1" type="noConversion"/>
  </si>
  <si>
    <t>FWH_DESC</t>
    <phoneticPr fontId="1" type="noConversion"/>
  </si>
  <si>
    <t>FWH_REGISTOR</t>
    <phoneticPr fontId="1" type="noConversion"/>
  </si>
  <si>
    <t>FWH_REGISTDATE</t>
    <phoneticPr fontId="1" type="noConversion"/>
  </si>
  <si>
    <t>WC_WEI_FUWUHAO</t>
    <phoneticPr fontId="1" type="noConversion"/>
  </si>
  <si>
    <t>编号</t>
    <phoneticPr fontId="1" type="noConversion"/>
  </si>
  <si>
    <t>应用名称</t>
    <phoneticPr fontId="1" type="noConversion"/>
  </si>
  <si>
    <t>APPID</t>
    <phoneticPr fontId="1" type="noConversion"/>
  </si>
  <si>
    <t>AppSecret</t>
    <phoneticPr fontId="1" type="noConversion"/>
  </si>
  <si>
    <t>URL(服务器回调地址)</t>
    <phoneticPr fontId="1" type="noConversion"/>
  </si>
  <si>
    <t>Token(令牌)</t>
    <phoneticPr fontId="1" type="noConversion"/>
  </si>
  <si>
    <t>EncodingAESKey</t>
    <phoneticPr fontId="1" type="noConversion"/>
  </si>
  <si>
    <t>消息加解密方式</t>
    <phoneticPr fontId="1" type="noConversion"/>
  </si>
  <si>
    <t>应用类型</t>
    <phoneticPr fontId="1" type="noConversion"/>
  </si>
  <si>
    <t>客户类型</t>
    <phoneticPr fontId="1" type="noConversion"/>
  </si>
  <si>
    <t>账户类型</t>
    <phoneticPr fontId="1" type="noConversion"/>
  </si>
  <si>
    <t>默认回复消息</t>
    <phoneticPr fontId="1" type="noConversion"/>
  </si>
  <si>
    <t>关注消息回复</t>
    <phoneticPr fontId="1" type="noConversion"/>
  </si>
  <si>
    <t>状态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</si>
  <si>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</si>
  <si>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</si>
  <si>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</si>
  <si>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用户名</t>
    <phoneticPr fontId="1" type="noConversion"/>
  </si>
  <si>
    <t>WC_SHOP_ADMIN</t>
    <phoneticPr fontId="1" type="noConversion"/>
  </si>
  <si>
    <t>WSA_USERNAME</t>
    <phoneticPr fontId="1" type="noConversion"/>
  </si>
  <si>
    <t>姓名</t>
    <phoneticPr fontId="1" type="noConversion"/>
  </si>
  <si>
    <t>WC_SHOP_MENU</t>
    <phoneticPr fontId="1" type="noConversion"/>
  </si>
  <si>
    <t>WC_SHOP_ROLE_MENU</t>
    <phoneticPr fontId="1" type="noConversion"/>
  </si>
  <si>
    <t>WC_SHOP_ADMIN_MENU</t>
    <phoneticPr fontId="1" type="noConversion"/>
  </si>
  <si>
    <t>WSAM_MENU_ID</t>
    <phoneticPr fontId="1" type="noConversion"/>
  </si>
  <si>
    <t>WSAM_ADMIN_ID</t>
    <phoneticPr fontId="1" type="noConversion"/>
  </si>
  <si>
    <t>WSRM_ROLE_ID</t>
    <phoneticPr fontId="1" type="noConversion"/>
  </si>
  <si>
    <t>WSRM_MENU_ID</t>
    <phoneticPr fontId="1" type="noConversion"/>
  </si>
  <si>
    <t>WSA_ID</t>
    <phoneticPr fontId="1" type="noConversion"/>
  </si>
  <si>
    <t>WSR_REGISTOR</t>
    <phoneticPr fontId="1" type="noConversion"/>
  </si>
  <si>
    <t>WC_SHOP_ROLE</t>
    <phoneticPr fontId="1" type="noConversion"/>
  </si>
  <si>
    <t>WC_SHOP_DEPT</t>
    <phoneticPr fontId="1" type="noConversion"/>
  </si>
  <si>
    <t>组织机构表</t>
    <phoneticPr fontId="1" type="noConversion"/>
  </si>
  <si>
    <t>部门级别</t>
    <phoneticPr fontId="1" type="noConversion"/>
  </si>
  <si>
    <t>部门名称</t>
    <phoneticPr fontId="1" type="noConversion"/>
  </si>
  <si>
    <t>部门顺序</t>
    <phoneticPr fontId="1" type="noConversion"/>
  </si>
  <si>
    <t>上级部门</t>
    <phoneticPr fontId="1" type="noConversion"/>
  </si>
  <si>
    <t>部门负责人</t>
    <phoneticPr fontId="1" type="noConversion"/>
  </si>
  <si>
    <t>对应微信企业号通讯录中部门id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</si>
  <si>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</si>
  <si>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</si>
  <si>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</si>
  <si>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</si>
  <si>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WDP_LEVEL</t>
    <phoneticPr fontId="1" type="noConversion"/>
  </si>
  <si>
    <t>WDP_NAME</t>
    <phoneticPr fontId="1" type="noConversion"/>
  </si>
  <si>
    <t>WDP_PARENT_ID</t>
    <phoneticPr fontId="1" type="noConversion"/>
  </si>
  <si>
    <t>WDP_ADMIN_ID</t>
    <phoneticPr fontId="1" type="noConversion"/>
  </si>
  <si>
    <t>WDP_TXL_ID</t>
    <phoneticPr fontId="1" type="noConversion"/>
  </si>
  <si>
    <t>WDP_REGISTDATE</t>
    <phoneticPr fontId="1" type="noConversion"/>
  </si>
  <si>
    <t>WDP_DESC</t>
    <phoneticPr fontId="1" type="noConversion"/>
  </si>
  <si>
    <t>WDP_REGISTOR</t>
    <phoneticPr fontId="1" type="noConversion"/>
  </si>
  <si>
    <t>WDP_STATUS</t>
    <phoneticPr fontId="1" type="noConversion"/>
  </si>
  <si>
    <t>WDP_ID</t>
    <phoneticPr fontId="1" type="noConversion"/>
  </si>
  <si>
    <t>WDP_ORDER</t>
    <phoneticPr fontId="1" type="noConversion"/>
  </si>
  <si>
    <t>WSA_DEPT</t>
    <phoneticPr fontId="1" type="noConversion"/>
  </si>
  <si>
    <t>所属组织</t>
    <phoneticPr fontId="1" type="noConversion"/>
  </si>
  <si>
    <t>1000:可用 2000:不可用</t>
    <phoneticPr fontId="1" type="noConversion"/>
  </si>
  <si>
    <t>WC_WEI_MESSAGE</t>
    <phoneticPr fontId="1" type="noConversion"/>
  </si>
  <si>
    <t>WC_WEI_KEYWORD_MESSAGE</t>
    <phoneticPr fontId="1" type="noConversion"/>
  </si>
  <si>
    <t>FWH_APP_ID</t>
    <phoneticPr fontId="1" type="noConversion"/>
  </si>
  <si>
    <t>1:图文信息 2:文字信息 3:图片信息 4:语音信息 5:视频信息 6:音乐信息</t>
    <phoneticPr fontId="1" type="noConversion"/>
  </si>
  <si>
    <t>0:明文模式 1:加密模式 2:兼容模式</t>
    <phoneticPr fontId="1" type="noConversion"/>
  </si>
  <si>
    <t xml:space="preserve">1:加密 2:明文 3:兼容 </t>
    <phoneticPr fontId="1" type="noConversion"/>
  </si>
  <si>
    <t>WC_WEI_FANS</t>
    <phoneticPr fontId="1" type="noConversion"/>
  </si>
  <si>
    <t>WC_WEI_ACCESSTOKEN</t>
    <phoneticPr fontId="1" type="noConversion"/>
  </si>
  <si>
    <t>FWH_SUBSCRIBE_MSG</t>
    <phoneticPr fontId="1" type="noConversion"/>
  </si>
  <si>
    <t>WMG_APP_ID</t>
    <phoneticPr fontId="1" type="noConversion"/>
  </si>
  <si>
    <t>1:关键字回复 2:默认回复 3：关注回复</t>
    <phoneticPr fontId="1" type="noConversion"/>
  </si>
  <si>
    <t>WKG_KEYWORDS</t>
    <phoneticPr fontId="1" type="noConversion"/>
  </si>
  <si>
    <t>WKG_APP_ID</t>
    <phoneticPr fontId="1" type="noConversion"/>
  </si>
  <si>
    <t>WKG_WMG_ID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</si>
</sst>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indexed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2" fillId="6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5" fillId="0" borderId="3" xfId="1" applyFont="1" applyBorder="1"/>
    <xf numFmtId="0" fontId="5" fillId="0" borderId="3" xfId="1" applyFont="1" applyBorder="1" applyAlignment="1">
      <alignment horizontal="left"/>
    </xf>
    <xf numFmtId="0" fontId="3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wrapText="1"/>
    </xf>
    <xf numFmtId="0" fontId="6" fillId="3" borderId="4" xfId="1" applyFont="1" applyFill="1" applyBorder="1" applyAlignment="1">
      <alignment wrapText="1"/>
    </xf>
    <xf numFmtId="0" fontId="5" fillId="3" borderId="3" xfId="1" applyFont="1" applyFill="1" applyBorder="1" applyAlignment="1">
      <alignment wrapText="1"/>
    </xf>
    <xf numFmtId="0" fontId="6" fillId="3" borderId="3" xfId="1" applyFont="1" applyFill="1" applyBorder="1" applyAlignment="1">
      <alignment vertical="top" wrapText="1"/>
    </xf>
    <xf numFmtId="0" fontId="5" fillId="3" borderId="6" xfId="1" applyFont="1" applyFill="1" applyBorder="1" applyAlignment="1">
      <alignment wrapText="1"/>
    </xf>
    <xf numFmtId="0" fontId="6" fillId="3" borderId="6" xfId="1" applyFont="1" applyFill="1" applyBorder="1" applyAlignment="1">
      <alignment wrapText="1"/>
    </xf>
    <xf numFmtId="0" fontId="5" fillId="3" borderId="0" xfId="1" applyFont="1" applyFill="1" applyBorder="1" applyAlignment="1">
      <alignment wrapText="1"/>
    </xf>
    <xf numFmtId="0" fontId="6" fillId="3" borderId="0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6" fillId="3" borderId="4" xfId="1" applyFont="1" applyFill="1" applyBorder="1" applyAlignment="1">
      <alignment horizontal="right" vertical="center" wrapText="1"/>
    </xf>
    <xf numFmtId="0" fontId="7" fillId="3" borderId="4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wrapText="1"/>
    </xf>
    <xf numFmtId="0" fontId="6" fillId="3" borderId="3" xfId="1" applyFont="1" applyFill="1" applyBorder="1" applyAlignment="1">
      <alignment wrapText="1"/>
    </xf>
    <xf numFmtId="0" fontId="7" fillId="3" borderId="3" xfId="1" applyFont="1" applyFill="1" applyBorder="1" applyAlignment="1">
      <alignment wrapText="1"/>
    </xf>
    <xf numFmtId="0" fontId="6" fillId="3" borderId="4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1" xfId="1" applyFont="1" applyBorder="1"/>
    <xf numFmtId="0" fontId="3" fillId="2" borderId="1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wrapText="1"/>
    </xf>
    <xf numFmtId="0" fontId="6" fillId="3" borderId="3" xfId="1" applyFont="1" applyFill="1" applyBorder="1" applyAlignment="1">
      <alignment horizontal="right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0" fillId="3" borderId="0" xfId="0" applyFill="1">
      <alignment vertical="center"/>
    </xf>
    <xf numFmtId="0" fontId="5" fillId="3" borderId="4" xfId="1" quotePrefix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wrapText="1"/>
    </xf>
    <xf numFmtId="0" fontId="6" fillId="3" borderId="11" xfId="1" applyFont="1" applyFill="1" applyBorder="1" applyAlignment="1">
      <alignment wrapText="1"/>
    </xf>
    <xf numFmtId="0" fontId="5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vertical="top" wrapText="1"/>
    </xf>
    <xf numFmtId="0" fontId="6" fillId="3" borderId="1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9" xfId="1" applyFont="1" applyFill="1" applyBorder="1" applyAlignment="1">
      <alignment vertical="top" wrapText="1"/>
    </xf>
    <xf numFmtId="0" fontId="5" fillId="3" borderId="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wrapText="1"/>
    </xf>
    <xf numFmtId="0" fontId="5" fillId="4" borderId="12" xfId="1" applyFont="1" applyFill="1" applyBorder="1" applyAlignment="1">
      <alignment vertical="top" wrapText="1"/>
    </xf>
    <xf numFmtId="0" fontId="5" fillId="4" borderId="12" xfId="1" applyFont="1" applyFill="1" applyBorder="1" applyAlignment="1">
      <alignment wrapText="1"/>
    </xf>
    <xf numFmtId="0" fontId="6" fillId="4" borderId="12" xfId="1" applyFont="1" applyFill="1" applyBorder="1" applyAlignment="1">
      <alignment wrapText="1"/>
    </xf>
    <xf numFmtId="0" fontId="5" fillId="4" borderId="12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wrapText="1"/>
    </xf>
    <xf numFmtId="0" fontId="5" fillId="4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12" xfId="1" applyFont="1" applyBorder="1" applyAlignment="1">
      <alignment horizontal="left" vertical="center" wrapText="1"/>
    </xf>
    <xf numFmtId="0" fontId="5" fillId="0" borderId="12" xfId="1" applyFont="1" applyBorder="1"/>
    <xf numFmtId="0" fontId="5" fillId="0" borderId="12" xfId="1" applyFont="1" applyBorder="1" applyAlignment="1">
      <alignment horizontal="left"/>
    </xf>
    <xf numFmtId="0" fontId="3" fillId="2" borderId="12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right" wrapText="1"/>
    </xf>
    <xf numFmtId="0" fontId="5" fillId="4" borderId="12" xfId="1" applyFont="1" applyFill="1" applyBorder="1" applyAlignment="1">
      <alignment horizontal="right" wrapText="1"/>
    </xf>
    <xf numFmtId="0" fontId="5" fillId="0" borderId="12" xfId="1" applyFont="1" applyFill="1" applyBorder="1" applyAlignment="1">
      <alignment wrapText="1"/>
    </xf>
    <xf numFmtId="49" fontId="7" fillId="3" borderId="12" xfId="1" applyNumberFormat="1" applyFont="1" applyFill="1" applyBorder="1" applyAlignment="1">
      <alignment wrapText="1"/>
    </xf>
    <xf numFmtId="0" fontId="5" fillId="5" borderId="12" xfId="1" applyFont="1" applyFill="1" applyBorder="1" applyAlignment="1">
      <alignment wrapText="1"/>
    </xf>
    <xf numFmtId="0" fontId="5" fillId="5" borderId="12" xfId="1" applyFont="1" applyFill="1" applyBorder="1" applyAlignment="1">
      <alignment horizontal="right" wrapText="1"/>
    </xf>
    <xf numFmtId="0" fontId="7" fillId="5" borderId="12" xfId="1" applyFont="1" applyFill="1" applyBorder="1" applyAlignment="1">
      <alignment wrapText="1"/>
    </xf>
    <xf numFmtId="0" fontId="7" fillId="3" borderId="1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wrapText="1"/>
    </xf>
    <xf numFmtId="0" fontId="5" fillId="4" borderId="1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vertical="top" wrapText="1"/>
    </xf>
    <xf numFmtId="0" fontId="5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10" fillId="4" borderId="0" xfId="0" applyFont="1" applyFill="1">
      <alignment vertical="center"/>
    </xf>
    <xf numFmtId="0" fontId="12" fillId="6" borderId="13" xfId="2" applyBorder="1">
      <alignment vertical="center"/>
    </xf>
    <xf numFmtId="0" fontId="13" fillId="6" borderId="13" xfId="2" applyFont="1" applyBorder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14" fontId="5" fillId="0" borderId="9" xfId="1" applyNumberFormat="1" applyFont="1" applyBorder="1" applyAlignment="1">
      <alignment horizontal="center" vertical="center"/>
    </xf>
    <xf numFmtId="14" fontId="5" fillId="0" borderId="10" xfId="1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3" fillId="2" borderId="5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4" fontId="6" fillId="0" borderId="3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4" fontId="5" fillId="0" borderId="12" xfId="1" applyNumberFormat="1" applyFont="1" applyBorder="1" applyAlignment="1">
      <alignment horizontal="center" vertical="center"/>
    </xf>
  </cellXfs>
  <cellStyles count="3">
    <cellStyle name="常规" xfId="0" builtinId="0"/>
    <cellStyle name="常规 2" xfId="1"/>
    <cellStyle name="强调文字颜色 2" xfId="2" builtinId="3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9"/>
  <sheetViews>
    <sheetView topLeftCell="A79" workbookViewId="0">
      <selection activeCell="A101" sqref="A101:XFD177"/>
    </sheetView>
  </sheetViews>
  <sheetFormatPr defaultRowHeight="13.5"/>
  <cols>
    <col min="1" max="1" width="4.75" bestFit="1" customWidth="1"/>
    <col min="2" max="2" width="13.625" customWidth="1"/>
    <col min="3" max="3" width="19.75" customWidth="1"/>
    <col min="4" max="4" width="8.5" bestFit="1" customWidth="1"/>
    <col min="5" max="5" width="5" bestFit="1" customWidth="1"/>
    <col min="6" max="6" width="11.25" bestFit="1" customWidth="1"/>
    <col min="7" max="7" width="6.375" bestFit="1" customWidth="1"/>
    <col min="8" max="8" width="6.75" bestFit="1" customWidth="1"/>
    <col min="9" max="9" width="13.75" customWidth="1"/>
    <col min="10" max="10" width="8.5" bestFit="1" customWidth="1"/>
    <col min="11" max="11" width="24.625" customWidth="1"/>
    <col min="12" max="12" width="108.75" bestFit="1" customWidth="1"/>
  </cols>
  <sheetData>
    <row r="1" spans="1:30" s="35" customFormat="1">
      <c r="A1" s="137" t="s">
        <v>11</v>
      </c>
      <c r="B1" s="138"/>
      <c r="C1" s="139" t="s">
        <v>206</v>
      </c>
      <c r="D1" s="140"/>
      <c r="E1" s="137" t="s">
        <v>12</v>
      </c>
      <c r="F1" s="138"/>
      <c r="G1" s="48"/>
      <c r="H1" s="48"/>
      <c r="I1" s="48"/>
      <c r="J1" s="48"/>
      <c r="K1" s="135" t="s">
        <v>689</v>
      </c>
      <c r="L1" s="11" t="str">
        <f>"-- "&amp;C2</f>
        <v>-- 商家库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37" t="s">
        <v>0</v>
      </c>
      <c r="B2" s="138"/>
      <c r="C2" s="139" t="s">
        <v>517</v>
      </c>
      <c r="D2" s="140"/>
      <c r="E2" s="137" t="s">
        <v>13</v>
      </c>
      <c r="F2" s="138"/>
      <c r="G2" s="48"/>
      <c r="H2" s="48"/>
      <c r="I2" s="48"/>
      <c r="J2" s="48"/>
      <c r="K2" s="136"/>
      <c r="L2" s="11" t="str">
        <f>"-- "&amp;C3</f>
        <v>-- 这个表相当于微信企业表 用它和管理员做关联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37" t="s">
        <v>1</v>
      </c>
      <c r="B3" s="138"/>
      <c r="C3" s="141" t="s">
        <v>501</v>
      </c>
      <c r="D3" s="142"/>
      <c r="E3" s="142"/>
      <c r="F3" s="142"/>
      <c r="G3" s="142"/>
      <c r="H3" s="142"/>
      <c r="I3" s="142"/>
      <c r="J3" s="142"/>
      <c r="K3" s="143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44"/>
      <c r="B4" s="45"/>
      <c r="C4" s="46"/>
      <c r="D4" s="46"/>
      <c r="E4" s="46"/>
      <c r="F4" s="46"/>
      <c r="G4" s="46"/>
      <c r="H4" s="46"/>
      <c r="I4" s="46"/>
      <c r="J4" s="47"/>
      <c r="K4" s="46"/>
      <c r="L4" s="49" t="str">
        <f>"DROP TABLE IF EXISTS "&amp;K1&amp;";"</f>
        <v>DROP TABLE IF EXISTS WC_WEBSITE;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WC_WEBSITE(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 ht="13.15" customHeight="1">
      <c r="A7" s="4">
        <v>1</v>
      </c>
      <c r="B7" s="43" t="s">
        <v>204</v>
      </c>
      <c r="C7" s="5" t="s">
        <v>563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WCS_ID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 ht="14.25" customHeight="1">
      <c r="A8" s="4">
        <v>2</v>
      </c>
      <c r="B8" s="43" t="s">
        <v>522</v>
      </c>
      <c r="C8" s="5" t="s">
        <v>690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8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WCS_WEBSITE_NAME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 ht="14.25" customHeight="1">
      <c r="A9" s="4">
        <v>3</v>
      </c>
      <c r="B9" s="56" t="s">
        <v>277</v>
      </c>
      <c r="C9" s="52" t="s">
        <v>691</v>
      </c>
      <c r="D9" s="53" t="s">
        <v>202</v>
      </c>
      <c r="E9" s="52">
        <v>200</v>
      </c>
      <c r="F9" s="54"/>
      <c r="G9" s="54"/>
      <c r="H9" s="54"/>
      <c r="I9" s="54"/>
      <c r="J9" s="52"/>
      <c r="K9" s="55"/>
      <c r="L9" s="11" t="str">
        <f t="shared" ca="1" si="0"/>
        <v>WCS_APP_NAME VARCHAR(200)   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 ht="14.25" customHeight="1">
      <c r="A10" s="4">
        <v>4</v>
      </c>
      <c r="B10" s="56" t="s">
        <v>278</v>
      </c>
      <c r="C10" s="52" t="s">
        <v>288</v>
      </c>
      <c r="D10" s="53" t="s">
        <v>202</v>
      </c>
      <c r="E10" s="52">
        <v>100</v>
      </c>
      <c r="F10" s="54"/>
      <c r="G10" s="54"/>
      <c r="H10" s="54"/>
      <c r="I10" s="54"/>
      <c r="J10" s="52"/>
      <c r="K10" s="55"/>
      <c r="L10" s="11" t="str">
        <f t="shared" ca="1" si="0"/>
        <v>WCS_APP_ID VARCHAR(100)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 ht="14.25" customHeight="1">
      <c r="A11" s="4">
        <v>5</v>
      </c>
      <c r="B11" s="56" t="s">
        <v>280</v>
      </c>
      <c r="C11" s="52" t="s">
        <v>289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/>
      <c r="L11" s="11" t="str">
        <f t="shared" ca="1" si="0"/>
        <v>WCS_APP_SECRET VARCHAR(100)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 ht="14.25" customHeight="1">
      <c r="A12" s="4">
        <v>6</v>
      </c>
      <c r="B12" s="56" t="s">
        <v>279</v>
      </c>
      <c r="C12" s="52" t="s">
        <v>290</v>
      </c>
      <c r="D12" s="53" t="s">
        <v>202</v>
      </c>
      <c r="E12" s="52">
        <v>200</v>
      </c>
      <c r="F12" s="54"/>
      <c r="G12" s="54"/>
      <c r="H12" s="54"/>
      <c r="I12" s="54"/>
      <c r="J12" s="52"/>
      <c r="K12" s="55"/>
      <c r="L12" s="11" t="str">
        <f t="shared" ca="1" si="0"/>
        <v>WCS_REDIRECT_URL VARCHAR(200)   ,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35" customFormat="1" ht="14.25" customHeight="1">
      <c r="A13" s="4">
        <v>7</v>
      </c>
      <c r="B13" s="56" t="s">
        <v>281</v>
      </c>
      <c r="C13" s="52" t="s">
        <v>287</v>
      </c>
      <c r="D13" s="53" t="s">
        <v>202</v>
      </c>
      <c r="E13" s="52">
        <v>80</v>
      </c>
      <c r="F13" s="54"/>
      <c r="G13" s="54"/>
      <c r="H13" s="54"/>
      <c r="I13" s="54"/>
      <c r="J13" s="52"/>
      <c r="K13" s="55"/>
      <c r="L13" s="11" t="str">
        <f t="shared" ca="1" si="0"/>
        <v>WCS_TOKEN VARCHAR(80)   ,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35" customFormat="1" ht="14.25" customHeight="1">
      <c r="A14" s="4">
        <v>8</v>
      </c>
      <c r="B14" s="56" t="s">
        <v>286</v>
      </c>
      <c r="C14" s="52" t="s">
        <v>564</v>
      </c>
      <c r="D14" s="53" t="s">
        <v>201</v>
      </c>
      <c r="E14" s="52"/>
      <c r="F14" s="54"/>
      <c r="G14" s="54"/>
      <c r="H14" s="54"/>
      <c r="I14" s="54"/>
      <c r="J14" s="52"/>
      <c r="K14" s="55"/>
      <c r="L14" s="11" t="str">
        <f t="shared" ca="1" si="0"/>
        <v>WCS_ADMIN_ID INT   ,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35" customFormat="1" ht="14.25" customHeight="1">
      <c r="A15" s="4">
        <v>9</v>
      </c>
      <c r="B15" s="66" t="s">
        <v>528</v>
      </c>
      <c r="C15" s="100" t="s">
        <v>565</v>
      </c>
      <c r="D15" s="100" t="s">
        <v>529</v>
      </c>
      <c r="E15" s="100">
        <v>10</v>
      </c>
      <c r="F15" s="101"/>
      <c r="G15" s="101"/>
      <c r="H15" s="101"/>
      <c r="I15" s="101"/>
      <c r="J15" s="100"/>
      <c r="K15" s="70"/>
      <c r="L15" s="11" t="str">
        <f t="shared" ca="1" si="0"/>
        <v>WCS_RANDOM_NUM VARCHAR(10)   ,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 ht="14.25" customHeight="1">
      <c r="A16" s="4">
        <v>10</v>
      </c>
      <c r="B16" s="66" t="s">
        <v>693</v>
      </c>
      <c r="C16" s="100" t="s">
        <v>694</v>
      </c>
      <c r="D16" s="100" t="s">
        <v>203</v>
      </c>
      <c r="E16" s="100">
        <v>1</v>
      </c>
      <c r="F16" s="101"/>
      <c r="G16" s="101"/>
      <c r="H16" s="101"/>
      <c r="I16" s="101"/>
      <c r="J16" s="100"/>
      <c r="K16" s="70"/>
      <c r="L16" s="11" t="str">
        <f t="shared" ca="1" si="0"/>
        <v>WCS_TYPE CHAR(1)   ,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4">
        <v>11</v>
      </c>
      <c r="B17" s="56" t="s">
        <v>282</v>
      </c>
      <c r="C17" s="52" t="s">
        <v>284</v>
      </c>
      <c r="D17" s="6" t="s">
        <v>201</v>
      </c>
      <c r="E17" s="15"/>
      <c r="F17" s="13"/>
      <c r="G17" s="13"/>
      <c r="H17" s="13"/>
      <c r="I17" s="13"/>
      <c r="J17" s="6"/>
      <c r="K17" s="27"/>
      <c r="L17" s="11" t="str">
        <f t="shared" ca="1" si="0"/>
        <v>WCS_REGISTOR INT   ,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4">
        <v>12</v>
      </c>
      <c r="B18" s="56" t="s">
        <v>283</v>
      </c>
      <c r="C18" s="52" t="s">
        <v>285</v>
      </c>
      <c r="D18" s="53" t="s">
        <v>200</v>
      </c>
      <c r="E18" s="57"/>
      <c r="F18" s="54"/>
      <c r="G18" s="54"/>
      <c r="H18" s="54"/>
      <c r="I18" s="54"/>
      <c r="J18" s="53"/>
      <c r="K18" s="55"/>
      <c r="L18" s="11" t="str">
        <f t="shared" ca="1" si="0"/>
        <v xml:space="preserve">WCS_REGISTDATE DATETIME   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>
      <c r="L19" s="50" t="str">
        <f>") default charset = utf8;"</f>
        <v>) default charset = utf8;</v>
      </c>
    </row>
    <row r="20" spans="1:30">
      <c r="L20" s="50"/>
    </row>
    <row r="21" spans="1:30">
      <c r="L21" s="50"/>
    </row>
    <row r="22" spans="1:30">
      <c r="L22" s="50"/>
    </row>
    <row r="23" spans="1:30">
      <c r="L23" s="50"/>
    </row>
    <row r="24" spans="1:30">
      <c r="L24" s="50"/>
    </row>
    <row r="25" spans="1:30">
      <c r="A25" s="137" t="s">
        <v>11</v>
      </c>
      <c r="B25" s="138"/>
      <c r="C25" s="139" t="s">
        <v>206</v>
      </c>
      <c r="D25" s="140"/>
      <c r="E25" s="137" t="s">
        <v>12</v>
      </c>
      <c r="F25" s="138"/>
      <c r="G25" s="61"/>
      <c r="H25" s="61"/>
      <c r="I25" s="61"/>
      <c r="J25" s="61"/>
      <c r="K25" s="135" t="s">
        <v>272</v>
      </c>
      <c r="L25" s="11" t="str">
        <f>"-- "&amp;C26</f>
        <v>-- 管理员表</v>
      </c>
    </row>
    <row r="26" spans="1:30">
      <c r="A26" s="137" t="s">
        <v>0</v>
      </c>
      <c r="B26" s="138"/>
      <c r="C26" s="139" t="s">
        <v>211</v>
      </c>
      <c r="D26" s="140"/>
      <c r="E26" s="137" t="s">
        <v>13</v>
      </c>
      <c r="F26" s="138"/>
      <c r="G26" s="61"/>
      <c r="H26" s="61"/>
      <c r="I26" s="61"/>
      <c r="J26" s="61"/>
      <c r="K26" s="136"/>
      <c r="L26" s="11" t="str">
        <f>"-- "&amp;C27</f>
        <v xml:space="preserve">-- </v>
      </c>
    </row>
    <row r="27" spans="1:30">
      <c r="A27" s="137" t="s">
        <v>1</v>
      </c>
      <c r="B27" s="138"/>
      <c r="C27" s="141"/>
      <c r="D27" s="142"/>
      <c r="E27" s="142"/>
      <c r="F27" s="142"/>
      <c r="G27" s="142"/>
      <c r="H27" s="142"/>
      <c r="I27" s="142"/>
      <c r="J27" s="142"/>
      <c r="K27" s="143"/>
      <c r="L27" s="49"/>
    </row>
    <row r="28" spans="1:30">
      <c r="A28" s="58"/>
      <c r="B28" s="59"/>
      <c r="C28" s="62"/>
      <c r="D28" s="62"/>
      <c r="E28" s="62"/>
      <c r="F28" s="62"/>
      <c r="G28" s="62"/>
      <c r="H28" s="62"/>
      <c r="I28" s="62"/>
      <c r="J28" s="60"/>
      <c r="K28" s="62"/>
      <c r="L28" s="49" t="str">
        <f>"DROP TABLE IF EXISTS "&amp;K25&amp;";"</f>
        <v>DROP TABLE IF EXISTS WC_ADMIN;</v>
      </c>
    </row>
    <row r="29" spans="1:30">
      <c r="A29" s="1"/>
      <c r="B29" s="1"/>
      <c r="C29" s="1"/>
      <c r="D29" s="2"/>
      <c r="E29" s="1"/>
      <c r="F29" s="1"/>
      <c r="G29" s="1"/>
      <c r="H29" s="1"/>
      <c r="I29" s="1"/>
      <c r="J29" s="32"/>
      <c r="K29" s="1"/>
      <c r="L29" s="49"/>
    </row>
    <row r="30" spans="1:30">
      <c r="A30" s="3" t="s">
        <v>2</v>
      </c>
      <c r="B30" s="3" t="s">
        <v>14</v>
      </c>
      <c r="C30" s="3" t="s">
        <v>15</v>
      </c>
      <c r="D30" s="3" t="s">
        <v>3</v>
      </c>
      <c r="E30" s="3" t="s">
        <v>4</v>
      </c>
      <c r="F30" s="3" t="s">
        <v>21</v>
      </c>
      <c r="G30" s="3" t="s">
        <v>148</v>
      </c>
      <c r="H30" s="3" t="s">
        <v>199</v>
      </c>
      <c r="I30" s="3" t="s">
        <v>147</v>
      </c>
      <c r="J30" s="33" t="s">
        <v>16</v>
      </c>
      <c r="K30" s="3" t="s">
        <v>17</v>
      </c>
      <c r="L30" s="11" t="str">
        <f>"CREATE TABLE IF NOT EXISTS  "&amp;K25&amp;"("</f>
        <v>CREATE TABLE IF NOT EXISTS  WC_ADMIN(</v>
      </c>
    </row>
    <row r="31" spans="1:30">
      <c r="A31" s="4">
        <v>1</v>
      </c>
      <c r="B31" s="43" t="s">
        <v>204</v>
      </c>
      <c r="C31" s="5" t="s">
        <v>276</v>
      </c>
      <c r="D31" s="6" t="s">
        <v>201</v>
      </c>
      <c r="E31" s="14"/>
      <c r="F31" s="13" t="s">
        <v>207</v>
      </c>
      <c r="G31" s="51"/>
      <c r="H31" s="13" t="s">
        <v>209</v>
      </c>
      <c r="I31" s="9" t="s">
        <v>208</v>
      </c>
      <c r="J31" s="5" t="s">
        <v>205</v>
      </c>
      <c r="K31" s="27"/>
      <c r="L31" s="11" t="str">
        <f ca="1">C31&amp;" "&amp;D31&amp;IF(OR(D31="DATETIME",D31="INT",D31="DATE",D31="TEXT"),E31,"("&amp;E31&amp;")")&amp;" "&amp;" "&amp;IF(F31&lt;&gt;""," "&amp;F31&amp;" ","")&amp;H31&amp;" "&amp;J31&amp;IF(G31&lt;&gt;""," default "&amp;G31&amp;" ","")&amp;IF(I31&lt;&gt;""," "&amp;I31&amp;" ","")&amp;IF(OFFSET(C31,1,0,1,1)="","",",")</f>
        <v>WAD_ID INT   PRIMARY KEY UNIQUE NOT NULL AUTO_INCREMENT ,</v>
      </c>
    </row>
    <row r="32" spans="1:30">
      <c r="A32" s="4">
        <v>2</v>
      </c>
      <c r="B32" s="43" t="s">
        <v>744</v>
      </c>
      <c r="C32" s="5" t="s">
        <v>262</v>
      </c>
      <c r="D32" s="5" t="s">
        <v>202</v>
      </c>
      <c r="E32" s="5">
        <v>20</v>
      </c>
      <c r="F32" s="13"/>
      <c r="G32" s="13"/>
      <c r="H32" s="13"/>
      <c r="I32" s="13"/>
      <c r="J32" s="5" t="s">
        <v>205</v>
      </c>
      <c r="K32" s="27"/>
      <c r="L32" s="11" t="str">
        <f t="shared" ref="L32:L39" ca="1" si="1">C32&amp;" "&amp;D32&amp;IF(OR(D32="DATETIME",D32="INT",D32="DATE",D32="TEXT"),E32,"("&amp;E32&amp;")")&amp;" "&amp;" "&amp;H32&amp;" "&amp;J32&amp;IF(G32&lt;&gt;""," default "&amp;G32&amp;" ","")&amp;IF(I32&lt;&gt;""," identity("&amp;I32&amp;") ","")&amp;IF(OFFSET(C32,1,0,1,1)="","",",")</f>
        <v>WAD_USERNAME VARCHAR(20)   NOT NULL,</v>
      </c>
    </row>
    <row r="33" spans="1:12">
      <c r="A33" s="4">
        <v>3</v>
      </c>
      <c r="B33" s="56" t="s">
        <v>212</v>
      </c>
      <c r="C33" s="52" t="s">
        <v>566</v>
      </c>
      <c r="D33" s="53" t="s">
        <v>202</v>
      </c>
      <c r="E33" s="52">
        <v>80</v>
      </c>
      <c r="F33" s="54"/>
      <c r="G33" s="54"/>
      <c r="H33" s="54"/>
      <c r="I33" s="54"/>
      <c r="J33" s="52"/>
      <c r="K33" s="55"/>
      <c r="L33" s="11" t="str">
        <f t="shared" ca="1" si="1"/>
        <v>WAD_PWD VARCHAR(80)   ,</v>
      </c>
    </row>
    <row r="34" spans="1:12">
      <c r="A34" s="4">
        <v>4</v>
      </c>
      <c r="B34" s="56" t="s">
        <v>213</v>
      </c>
      <c r="C34" s="52" t="s">
        <v>567</v>
      </c>
      <c r="D34" s="53" t="s">
        <v>202</v>
      </c>
      <c r="E34" s="52">
        <v>200</v>
      </c>
      <c r="F34" s="54"/>
      <c r="G34" s="54"/>
      <c r="H34" s="54"/>
      <c r="I34" s="54"/>
      <c r="J34" s="52"/>
      <c r="K34" s="55"/>
      <c r="L34" s="11" t="str">
        <f t="shared" ca="1" si="1"/>
        <v>WAD_NAME VARCHAR(200)   ,</v>
      </c>
    </row>
    <row r="35" spans="1:12">
      <c r="A35" s="4">
        <v>5</v>
      </c>
      <c r="B35" s="56" t="s">
        <v>214</v>
      </c>
      <c r="C35" s="52" t="s">
        <v>568</v>
      </c>
      <c r="D35" s="53" t="s">
        <v>203</v>
      </c>
      <c r="E35" s="52">
        <v>1</v>
      </c>
      <c r="F35" s="54"/>
      <c r="G35" s="54"/>
      <c r="H35" s="54"/>
      <c r="I35" s="54"/>
      <c r="J35" s="52"/>
      <c r="K35" s="55"/>
      <c r="L35" s="11" t="str">
        <f t="shared" ca="1" si="1"/>
        <v>WAD_SEX CHAR(1)   ,</v>
      </c>
    </row>
    <row r="36" spans="1:12">
      <c r="A36" s="4">
        <v>6</v>
      </c>
      <c r="B36" s="56" t="s">
        <v>216</v>
      </c>
      <c r="C36" s="52" t="s">
        <v>569</v>
      </c>
      <c r="D36" s="53" t="s">
        <v>201</v>
      </c>
      <c r="E36" s="52"/>
      <c r="F36" s="54"/>
      <c r="G36" s="54"/>
      <c r="H36" s="54"/>
      <c r="I36" s="54"/>
      <c r="J36" s="52"/>
      <c r="K36" s="55"/>
      <c r="L36" s="11" t="str">
        <f t="shared" ca="1" si="1"/>
        <v>WAD_REGISTOR INT   ,</v>
      </c>
    </row>
    <row r="37" spans="1:12">
      <c r="A37" s="4">
        <v>7</v>
      </c>
      <c r="B37" s="63" t="s">
        <v>215</v>
      </c>
      <c r="C37" s="9" t="s">
        <v>274</v>
      </c>
      <c r="D37" s="10" t="s">
        <v>200</v>
      </c>
      <c r="E37" s="9"/>
      <c r="F37" s="64"/>
      <c r="G37" s="64"/>
      <c r="H37" s="64"/>
      <c r="I37" s="64"/>
      <c r="J37" s="9"/>
      <c r="K37" s="65"/>
      <c r="L37" s="11" t="str">
        <f t="shared" ca="1" si="1"/>
        <v>WAD_REGISTDATE DATETIME   ,</v>
      </c>
    </row>
    <row r="38" spans="1:12">
      <c r="A38" s="4">
        <v>8</v>
      </c>
      <c r="B38" s="66" t="s">
        <v>273</v>
      </c>
      <c r="C38" s="67" t="s">
        <v>275</v>
      </c>
      <c r="D38" s="68" t="s">
        <v>200</v>
      </c>
      <c r="E38" s="67"/>
      <c r="F38" s="69"/>
      <c r="G38" s="69"/>
      <c r="H38" s="69"/>
      <c r="I38" s="69"/>
      <c r="J38" s="67"/>
      <c r="K38" s="70"/>
      <c r="L38" s="71" t="str">
        <f t="shared" ca="1" si="1"/>
        <v>WAD_LOGINDATE DATETIME   ,</v>
      </c>
    </row>
    <row r="39" spans="1:12">
      <c r="A39" s="4">
        <v>9</v>
      </c>
      <c r="B39" s="66" t="s">
        <v>502</v>
      </c>
      <c r="C39" s="67" t="s">
        <v>503</v>
      </c>
      <c r="D39" s="68" t="s">
        <v>202</v>
      </c>
      <c r="E39" s="67">
        <v>20</v>
      </c>
      <c r="F39" s="69"/>
      <c r="G39" s="69"/>
      <c r="H39" s="69"/>
      <c r="I39" s="69"/>
      <c r="J39" s="67"/>
      <c r="K39" s="70"/>
      <c r="L39" s="71" t="str">
        <f t="shared" ca="1" si="1"/>
        <v xml:space="preserve">WAD_STATUS VARCHAR(20)   </v>
      </c>
    </row>
    <row r="40" spans="1:12">
      <c r="A40" s="4">
        <v>10</v>
      </c>
      <c r="B40" s="66"/>
      <c r="C40" s="67"/>
      <c r="D40" s="68"/>
      <c r="E40" s="67"/>
      <c r="F40" s="69"/>
      <c r="G40" s="69"/>
      <c r="H40" s="69"/>
      <c r="I40" s="69"/>
      <c r="J40" s="67"/>
      <c r="K40" s="70"/>
      <c r="L40" s="71"/>
    </row>
    <row r="41" spans="1:12">
      <c r="L41" s="50" t="str">
        <f>") default charset = utf8;"</f>
        <v>) default charset = utf8;</v>
      </c>
    </row>
    <row r="42" spans="1:12">
      <c r="A42" s="137" t="s">
        <v>11</v>
      </c>
      <c r="B42" s="138"/>
      <c r="C42" s="139" t="s">
        <v>219</v>
      </c>
      <c r="D42" s="140"/>
      <c r="E42" s="137" t="s">
        <v>12</v>
      </c>
      <c r="F42" s="138"/>
      <c r="G42" s="61"/>
      <c r="H42" s="61"/>
      <c r="I42" s="61"/>
      <c r="J42" s="61"/>
      <c r="K42" s="135" t="s">
        <v>570</v>
      </c>
      <c r="L42" s="11" t="str">
        <f>"-- "&amp;C43</f>
        <v>-- 角色表</v>
      </c>
    </row>
    <row r="43" spans="1:12">
      <c r="A43" s="137" t="s">
        <v>0</v>
      </c>
      <c r="B43" s="138"/>
      <c r="C43" s="139" t="s">
        <v>217</v>
      </c>
      <c r="D43" s="140"/>
      <c r="E43" s="137" t="s">
        <v>13</v>
      </c>
      <c r="F43" s="138"/>
      <c r="G43" s="61"/>
      <c r="H43" s="61"/>
      <c r="I43" s="61"/>
      <c r="J43" s="61"/>
      <c r="K43" s="136"/>
      <c r="L43" s="11" t="str">
        <f>"-- "&amp;C44</f>
        <v xml:space="preserve">-- </v>
      </c>
    </row>
    <row r="44" spans="1:12">
      <c r="A44" s="137" t="s">
        <v>1</v>
      </c>
      <c r="B44" s="138"/>
      <c r="C44" s="141"/>
      <c r="D44" s="142"/>
      <c r="E44" s="142"/>
      <c r="F44" s="142"/>
      <c r="G44" s="142"/>
      <c r="H44" s="142"/>
      <c r="I44" s="142"/>
      <c r="J44" s="142"/>
      <c r="K44" s="143"/>
      <c r="L44" s="49"/>
    </row>
    <row r="45" spans="1:12">
      <c r="A45" s="58"/>
      <c r="B45" s="59"/>
      <c r="C45" s="62"/>
      <c r="D45" s="62"/>
      <c r="E45" s="62"/>
      <c r="F45" s="62"/>
      <c r="G45" s="62"/>
      <c r="H45" s="62"/>
      <c r="I45" s="62"/>
      <c r="J45" s="60"/>
      <c r="K45" s="62"/>
      <c r="L45" s="49" t="str">
        <f>"DROP TABLE IF EXISTS "&amp;K42&amp;";"</f>
        <v>DROP TABLE IF EXISTS WC_ROLE;</v>
      </c>
    </row>
    <row r="46" spans="1:12">
      <c r="A46" s="1"/>
      <c r="B46" s="1"/>
      <c r="C46" s="1"/>
      <c r="D46" s="2"/>
      <c r="E46" s="1"/>
      <c r="F46" s="1"/>
      <c r="G46" s="1"/>
      <c r="H46" s="1"/>
      <c r="I46" s="1"/>
      <c r="J46" s="32"/>
      <c r="K46" s="1"/>
      <c r="L46" s="49"/>
    </row>
    <row r="47" spans="1:12">
      <c r="A47" s="3" t="s">
        <v>2</v>
      </c>
      <c r="B47" s="3" t="s">
        <v>14</v>
      </c>
      <c r="C47" s="3" t="s">
        <v>15</v>
      </c>
      <c r="D47" s="3" t="s">
        <v>3</v>
      </c>
      <c r="E47" s="3" t="s">
        <v>4</v>
      </c>
      <c r="F47" s="3" t="s">
        <v>21</v>
      </c>
      <c r="G47" s="3" t="s">
        <v>148</v>
      </c>
      <c r="H47" s="3" t="s">
        <v>199</v>
      </c>
      <c r="I47" s="3" t="s">
        <v>147</v>
      </c>
      <c r="J47" s="33" t="s">
        <v>16</v>
      </c>
      <c r="K47" s="3" t="s">
        <v>17</v>
      </c>
      <c r="L47" s="11" t="str">
        <f>"CREATE TABLE IF NOT EXISTS  "&amp;K42&amp;"("</f>
        <v>CREATE TABLE IF NOT EXISTS  WC_ROLE(</v>
      </c>
    </row>
    <row r="48" spans="1:12">
      <c r="A48" s="4">
        <v>1</v>
      </c>
      <c r="B48" s="43" t="s">
        <v>204</v>
      </c>
      <c r="C48" s="5" t="s">
        <v>237</v>
      </c>
      <c r="D48" s="6" t="s">
        <v>201</v>
      </c>
      <c r="E48" s="14"/>
      <c r="F48" s="13" t="s">
        <v>207</v>
      </c>
      <c r="G48" s="51"/>
      <c r="H48" s="13" t="s">
        <v>209</v>
      </c>
      <c r="I48" s="9" t="s">
        <v>208</v>
      </c>
      <c r="J48" s="5" t="s">
        <v>205</v>
      </c>
      <c r="K48" s="27"/>
      <c r="L48" s="11" t="str">
        <f ca="1">C48&amp;" "&amp;D48&amp;IF(OR(D48="DATETIME",D48="INT",D48="DATE",D48="TEXT"),E48,"("&amp;E48&amp;")")&amp;" "&amp;" "&amp;IF(F48&lt;&gt;""," "&amp;F48&amp;" ","")&amp;H48&amp;" "&amp;J48&amp;IF(G48&lt;&gt;""," default "&amp;G48&amp;" ","")&amp;IF(I48&lt;&gt;""," "&amp;I48&amp;" ","")&amp;IF(OFFSET(C48,1,0,1,1)="","",",")</f>
        <v>WRO_ROLE_ID INT   PRIMARY KEY UNIQUE NOT NULL AUTO_INCREMENT ,</v>
      </c>
    </row>
    <row r="49" spans="1:12">
      <c r="A49" s="4">
        <v>2</v>
      </c>
      <c r="B49" s="43" t="s">
        <v>242</v>
      </c>
      <c r="C49" s="5" t="s">
        <v>238</v>
      </c>
      <c r="D49" s="5" t="s">
        <v>202</v>
      </c>
      <c r="E49" s="5">
        <v>100</v>
      </c>
      <c r="F49" s="13"/>
      <c r="G49" s="13"/>
      <c r="H49" s="13"/>
      <c r="I49" s="13"/>
      <c r="J49" s="5" t="s">
        <v>205</v>
      </c>
      <c r="K49" s="27"/>
      <c r="L49" s="11" t="str">
        <f ca="1">C49&amp;" "&amp;D49&amp;IF(OR(D49="DATETIME",D49="INT",D49="DATE",D49="TEXT"),E49,"("&amp;E49&amp;")")&amp;" "&amp;" "&amp;H49&amp;" "&amp;J49&amp;IF(G49&lt;&gt;""," default "&amp;G49&amp;" ","")&amp;IF(I49&lt;&gt;""," identity("&amp;I49&amp;") ","")&amp;IF(OFFSET(C49,1,0,1,1)="","",",")</f>
        <v>WRO_ROLE_NAME VARCHAR(100)   NOT NULL,</v>
      </c>
    </row>
    <row r="50" spans="1:12">
      <c r="A50" s="4">
        <v>3</v>
      </c>
      <c r="B50" s="56" t="s">
        <v>243</v>
      </c>
      <c r="C50" s="5" t="s">
        <v>239</v>
      </c>
      <c r="D50" s="53" t="s">
        <v>202</v>
      </c>
      <c r="E50" s="52">
        <v>200</v>
      </c>
      <c r="F50" s="54"/>
      <c r="G50" s="54"/>
      <c r="H50" s="54"/>
      <c r="I50" s="54"/>
      <c r="J50" s="52"/>
      <c r="K50" s="55"/>
      <c r="L50" s="11" t="str">
        <f ca="1">C50&amp;" "&amp;D50&amp;IF(OR(D50="DATETIME",D50="INT",D50="DATE",D50="TEXT"),E50,"("&amp;E50&amp;")")&amp;" "&amp;" "&amp;H50&amp;" "&amp;J50&amp;IF(G50&lt;&gt;""," default "&amp;G50&amp;" ","")&amp;IF(I50&lt;&gt;""," identity("&amp;I50&amp;") ","")&amp;IF(OFFSET(C50,1,0,1,1)="","",",")</f>
        <v>WRO_ROLE_DESC VARCHAR(200)   ,</v>
      </c>
    </row>
    <row r="51" spans="1:12">
      <c r="A51" s="4">
        <v>4</v>
      </c>
      <c r="B51" s="56" t="s">
        <v>244</v>
      </c>
      <c r="C51" s="5" t="s">
        <v>241</v>
      </c>
      <c r="D51" s="53" t="s">
        <v>201</v>
      </c>
      <c r="E51" s="52"/>
      <c r="F51" s="54"/>
      <c r="G51" s="54"/>
      <c r="H51" s="54"/>
      <c r="I51" s="54"/>
      <c r="J51" s="52"/>
      <c r="K51" s="55"/>
      <c r="L51" s="11" t="str">
        <f ca="1">C51&amp;" "&amp;D51&amp;IF(OR(D51="DATETIME",D51="INT",D51="DATE",D51="TEXT"),E51,"("&amp;E51&amp;")")&amp;" "&amp;" "&amp;H51&amp;" "&amp;J51&amp;IF(G51&lt;&gt;""," default "&amp;G51&amp;" ","")&amp;IF(I51&lt;&gt;""," identity("&amp;I51&amp;") ","")&amp;IF(OFFSET(C51,1,0,1,1)="","",",")</f>
        <v>WRO_REGISTOR INT   ,</v>
      </c>
    </row>
    <row r="52" spans="1:12">
      <c r="A52" s="4">
        <v>5</v>
      </c>
      <c r="B52" s="56" t="s">
        <v>245</v>
      </c>
      <c r="C52" s="5" t="s">
        <v>240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ca="1">C52&amp;" "&amp;D52&amp;IF(OR(D52="DATETIME",D52="INT",D52="DATE",D52="TEXT"),E52,"("&amp;E52&amp;")")&amp;" "&amp;" "&amp;H52&amp;" "&amp;J52&amp;IF(G52&lt;&gt;""," default "&amp;G52&amp;" ","")&amp;IF(I52&lt;&gt;""," identity("&amp;I52&amp;") ","")&amp;IF(OFFSET(C52,1,0,1,1)="","",",")</f>
        <v xml:space="preserve">WRO_REGIST_DATE DATETIME   </v>
      </c>
    </row>
    <row r="53" spans="1:12">
      <c r="L53" s="50" t="str">
        <f>") default charset = utf8;"</f>
        <v>) default charset = utf8;</v>
      </c>
    </row>
    <row r="54" spans="1:12">
      <c r="A54" s="137" t="s">
        <v>11</v>
      </c>
      <c r="B54" s="138"/>
      <c r="C54" s="139" t="s">
        <v>220</v>
      </c>
      <c r="D54" s="140"/>
      <c r="E54" s="137" t="s">
        <v>12</v>
      </c>
      <c r="F54" s="138"/>
      <c r="G54" s="61"/>
      <c r="H54" s="61"/>
      <c r="I54" s="61"/>
      <c r="J54" s="61"/>
      <c r="K54" s="135" t="s">
        <v>263</v>
      </c>
      <c r="L54" s="11" t="str">
        <f>"-- "&amp;C55</f>
        <v>-- 管理员-角色表</v>
      </c>
    </row>
    <row r="55" spans="1:12">
      <c r="A55" s="137" t="s">
        <v>0</v>
      </c>
      <c r="B55" s="138"/>
      <c r="C55" s="139" t="s">
        <v>218</v>
      </c>
      <c r="D55" s="140"/>
      <c r="E55" s="137" t="s">
        <v>13</v>
      </c>
      <c r="F55" s="138"/>
      <c r="G55" s="61"/>
      <c r="H55" s="61"/>
      <c r="I55" s="61"/>
      <c r="J55" s="61"/>
      <c r="K55" s="136"/>
      <c r="L55" s="11" t="str">
        <f>"-- "&amp;C56</f>
        <v xml:space="preserve">-- </v>
      </c>
    </row>
    <row r="56" spans="1:12">
      <c r="A56" s="137" t="s">
        <v>1</v>
      </c>
      <c r="B56" s="138"/>
      <c r="C56" s="141"/>
      <c r="D56" s="142"/>
      <c r="E56" s="142"/>
      <c r="F56" s="142"/>
      <c r="G56" s="142"/>
      <c r="H56" s="142"/>
      <c r="I56" s="142"/>
      <c r="J56" s="142"/>
      <c r="K56" s="143"/>
      <c r="L56" s="49"/>
    </row>
    <row r="57" spans="1:12">
      <c r="A57" s="58"/>
      <c r="B57" s="59"/>
      <c r="C57" s="62"/>
      <c r="D57" s="62"/>
      <c r="E57" s="62"/>
      <c r="F57" s="62"/>
      <c r="G57" s="62"/>
      <c r="H57" s="62"/>
      <c r="I57" s="62"/>
      <c r="J57" s="60"/>
      <c r="K57" s="62"/>
      <c r="L57" s="49" t="str">
        <f>"DROP TABLE IF EXISTS "&amp;K54&amp;";"</f>
        <v>DROP TABLE IF EXISTS WC_ADMIN_ROLE;</v>
      </c>
    </row>
    <row r="58" spans="1:12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</row>
    <row r="59" spans="1:12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WC_ADMIN_ROLE(</v>
      </c>
    </row>
    <row r="60" spans="1:12">
      <c r="A60" s="4">
        <v>1</v>
      </c>
      <c r="B60" s="43" t="s">
        <v>246</v>
      </c>
      <c r="C60" s="5" t="s">
        <v>271</v>
      </c>
      <c r="D60" s="6" t="s">
        <v>201</v>
      </c>
      <c r="E60" s="14"/>
      <c r="F60" s="13" t="s">
        <v>207</v>
      </c>
      <c r="G60" s="51"/>
      <c r="H60" s="13"/>
      <c r="I60" s="9"/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WAR_ADMIN_ID INT   PRIMARY KEY  NOT NULL,</v>
      </c>
    </row>
    <row r="61" spans="1:12">
      <c r="A61" s="4">
        <v>2</v>
      </c>
      <c r="B61" s="43" t="s">
        <v>247</v>
      </c>
      <c r="C61" s="5" t="s">
        <v>264</v>
      </c>
      <c r="D61" s="5" t="s">
        <v>201</v>
      </c>
      <c r="E61" s="5"/>
      <c r="F61" s="13" t="s">
        <v>207</v>
      </c>
      <c r="G61" s="13"/>
      <c r="H61" s="13"/>
      <c r="I61" s="13"/>
      <c r="J61" s="5" t="s">
        <v>205</v>
      </c>
      <c r="K61" s="27"/>
      <c r="L61" s="11" t="str">
        <f ca="1">C61&amp;" "&amp;D61&amp;IF(OR(D61="DATETIME",D61="INT",D61="DATE",D61="TEXT"),E61,"("&amp;E61&amp;")")&amp;" "&amp;" "&amp;IF(F61&lt;&gt;""," "&amp;F61&amp;" ","")&amp;H61&amp;" "&amp;J61&amp;IF(G61&lt;&gt;""," default "&amp;G61&amp;" ","")&amp;IF(I61&lt;&gt;""," "&amp;I61&amp;" ","")&amp;IF(OFFSET(C61,1,0,1,1)="","",",")</f>
        <v>WAR_ROLE_ID INT   PRIMARY KEY  NOT NULL,</v>
      </c>
    </row>
    <row r="62" spans="1:12">
      <c r="A62" s="4">
        <v>7</v>
      </c>
      <c r="B62" s="56" t="s">
        <v>248</v>
      </c>
      <c r="C62" s="5" t="s">
        <v>571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ca="1">C62&amp;" "&amp;D62&amp;IF(OR(D62="DATETIME",D62="INT",D62="DATE",D62="TEXT"),E62,"("&amp;E62&amp;")")&amp;" "&amp;" "&amp;H62&amp;" "&amp;J62&amp;IF(G62&lt;&gt;""," default "&amp;G62&amp;" ","")&amp;IF(I62&lt;&gt;""," identity("&amp;I62&amp;") ","")&amp;IF(OFFSET(C62,1,0,1,1)="","",",")</f>
        <v xml:space="preserve">WAR_REGIST_DATE DATETIME   </v>
      </c>
    </row>
    <row r="63" spans="1:12">
      <c r="L63" s="50" t="str">
        <f>") default charset = utf8;"</f>
        <v>) default charset = utf8;</v>
      </c>
    </row>
    <row r="64" spans="1:12" ht="15" customHeight="1">
      <c r="A64" s="137" t="s">
        <v>11</v>
      </c>
      <c r="B64" s="138"/>
      <c r="C64" s="139" t="s">
        <v>221</v>
      </c>
      <c r="D64" s="140"/>
      <c r="E64" s="137" t="s">
        <v>12</v>
      </c>
      <c r="F64" s="138"/>
      <c r="G64" s="61"/>
      <c r="H64" s="61"/>
      <c r="I64" s="61"/>
      <c r="J64" s="61"/>
      <c r="K64" s="135" t="s">
        <v>256</v>
      </c>
      <c r="L64" s="11" t="str">
        <f>"-- "&amp;C65</f>
        <v>-- 管理员-菜单表</v>
      </c>
    </row>
    <row r="65" spans="1:12">
      <c r="A65" s="137" t="s">
        <v>0</v>
      </c>
      <c r="B65" s="138"/>
      <c r="C65" s="139" t="s">
        <v>224</v>
      </c>
      <c r="D65" s="140"/>
      <c r="E65" s="137" t="s">
        <v>13</v>
      </c>
      <c r="F65" s="138"/>
      <c r="G65" s="61"/>
      <c r="H65" s="61"/>
      <c r="I65" s="61"/>
      <c r="J65" s="61"/>
      <c r="K65" s="136"/>
      <c r="L65" s="11" t="str">
        <f>"-- "&amp;C66</f>
        <v xml:space="preserve">-- </v>
      </c>
    </row>
    <row r="66" spans="1:12">
      <c r="A66" s="137" t="s">
        <v>1</v>
      </c>
      <c r="B66" s="138"/>
      <c r="C66" s="141"/>
      <c r="D66" s="142"/>
      <c r="E66" s="142"/>
      <c r="F66" s="142"/>
      <c r="G66" s="142"/>
      <c r="H66" s="142"/>
      <c r="I66" s="142"/>
      <c r="J66" s="142"/>
      <c r="K66" s="143"/>
      <c r="L66" s="49"/>
    </row>
    <row r="67" spans="1:12">
      <c r="A67" s="58"/>
      <c r="B67" s="59"/>
      <c r="C67" s="62"/>
      <c r="D67" s="62"/>
      <c r="E67" s="62"/>
      <c r="F67" s="62"/>
      <c r="G67" s="62"/>
      <c r="H67" s="62"/>
      <c r="I67" s="62"/>
      <c r="J67" s="60"/>
      <c r="K67" s="62"/>
      <c r="L67" s="49" t="str">
        <f>"DROP TABLE IF EXISTS "&amp;K64&amp;";"</f>
        <v>DROP TABLE IF EXISTS WC_ADMIN_MENU;</v>
      </c>
    </row>
    <row r="68" spans="1:12">
      <c r="A68" s="1"/>
      <c r="B68" s="1"/>
      <c r="C68" s="1"/>
      <c r="D68" s="2"/>
      <c r="E68" s="1"/>
      <c r="F68" s="1"/>
      <c r="G68" s="1"/>
      <c r="H68" s="1"/>
      <c r="I68" s="1"/>
      <c r="J68" s="32"/>
      <c r="K68" s="1"/>
      <c r="L68" s="49"/>
    </row>
    <row r="69" spans="1:12">
      <c r="A69" s="3" t="s">
        <v>2</v>
      </c>
      <c r="B69" s="3" t="s">
        <v>14</v>
      </c>
      <c r="C69" s="3" t="s">
        <v>15</v>
      </c>
      <c r="D69" s="3" t="s">
        <v>3</v>
      </c>
      <c r="E69" s="3" t="s">
        <v>4</v>
      </c>
      <c r="F69" s="3" t="s">
        <v>21</v>
      </c>
      <c r="G69" s="3" t="s">
        <v>148</v>
      </c>
      <c r="H69" s="3" t="s">
        <v>199</v>
      </c>
      <c r="I69" s="3" t="s">
        <v>147</v>
      </c>
      <c r="J69" s="33" t="s">
        <v>16</v>
      </c>
      <c r="K69" s="3" t="s">
        <v>17</v>
      </c>
      <c r="L69" s="11" t="str">
        <f>"CREATE TABLE IF NOT EXISTS  "&amp;K64&amp;"("</f>
        <v>CREATE TABLE IF NOT EXISTS  WC_ADMIN_MENU(</v>
      </c>
    </row>
    <row r="70" spans="1:12">
      <c r="A70" s="4">
        <v>1</v>
      </c>
      <c r="B70" s="43" t="s">
        <v>246</v>
      </c>
      <c r="C70" s="5" t="s">
        <v>260</v>
      </c>
      <c r="D70" s="6" t="s">
        <v>201</v>
      </c>
      <c r="E70" s="14"/>
      <c r="F70" s="13" t="s">
        <v>207</v>
      </c>
      <c r="G70" s="51"/>
      <c r="H70" s="13"/>
      <c r="I70" s="9"/>
      <c r="J70" s="5" t="s">
        <v>205</v>
      </c>
      <c r="K70" s="27"/>
      <c r="L70" s="11" t="str">
        <f ca="1">C70&amp;" "&amp;D70&amp;IF(OR(D70="DATETIME",D70="INT",D70="DATE",D70="TEXT"),E70,"("&amp;E70&amp;")")&amp;" "&amp;" "&amp;IF(F70&lt;&gt;""," "&amp;F70&amp;" ","")&amp;H70&amp;" "&amp;J70&amp;IF(G70&lt;&gt;""," default "&amp;G70&amp;" ","")&amp;IF(I70&lt;&gt;""," "&amp;I70&amp;" ","")&amp;IF(OFFSET(C70,1,0,1,1)="","",",")</f>
        <v>WAM_ADMIN_ID INT   PRIMARY KEY  NOT NULL,</v>
      </c>
    </row>
    <row r="71" spans="1:12">
      <c r="A71" s="4">
        <v>2</v>
      </c>
      <c r="B71" s="43" t="s">
        <v>249</v>
      </c>
      <c r="C71" s="5" t="s">
        <v>261</v>
      </c>
      <c r="D71" s="5" t="s">
        <v>201</v>
      </c>
      <c r="E71" s="5"/>
      <c r="F71" s="13" t="s">
        <v>207</v>
      </c>
      <c r="G71" s="13"/>
      <c r="H71" s="13"/>
      <c r="I71" s="13"/>
      <c r="J71" s="5" t="s">
        <v>205</v>
      </c>
      <c r="K71" s="27"/>
      <c r="L71" s="11" t="str">
        <f ca="1">C71&amp;" "&amp;D71&amp;IF(OR(D71="DATETIME",D71="INT",D71="DATE",D71="TEXT"),E71,"("&amp;E71&amp;")")&amp;" "&amp;" "&amp;H71&amp;" "&amp;J71&amp;IF(G71&lt;&gt;""," default "&amp;G71&amp;" ","")&amp;IF(I71&lt;&gt;""," identity("&amp;I71&amp;") ","")&amp;IF(OFFSET(C71,1,0,1,1)="","",",")</f>
        <v>WAM_MENU_ID INT   NOT NULL,</v>
      </c>
    </row>
    <row r="72" spans="1:12">
      <c r="A72" s="4">
        <v>3</v>
      </c>
      <c r="B72" s="56" t="s">
        <v>248</v>
      </c>
      <c r="C72" s="5" t="s">
        <v>250</v>
      </c>
      <c r="D72" s="53" t="s">
        <v>200</v>
      </c>
      <c r="E72" s="52"/>
      <c r="F72" s="54"/>
      <c r="G72" s="54"/>
      <c r="H72" s="54"/>
      <c r="I72" s="54"/>
      <c r="J72" s="52"/>
      <c r="K72" s="55"/>
      <c r="L72" s="11" t="str">
        <f ca="1">C72&amp;" "&amp;D72&amp;IF(OR(D72="DATETIME",D72="INT",D72="DATE",D72="TEXT"),E72,"("&amp;E72&amp;")")&amp;" "&amp;" "&amp;H72&amp;" "&amp;J72&amp;IF(G72&lt;&gt;""," default "&amp;G72&amp;" ","")&amp;IF(I72&lt;&gt;""," identity("&amp;I72&amp;") ","")&amp;IF(OFFSET(C72,1,0,1,1)="","",",")</f>
        <v xml:space="preserve">WAM_REGIST_DATE DATETIME   </v>
      </c>
    </row>
    <row r="73" spans="1:12">
      <c r="L73" s="50" t="str">
        <f>") default charset = utf8;"</f>
        <v>) default charset = utf8;</v>
      </c>
    </row>
    <row r="74" spans="1:12">
      <c r="A74" s="137" t="s">
        <v>11</v>
      </c>
      <c r="B74" s="138"/>
      <c r="C74" s="139" t="s">
        <v>221</v>
      </c>
      <c r="D74" s="140"/>
      <c r="E74" s="137" t="s">
        <v>12</v>
      </c>
      <c r="F74" s="138"/>
      <c r="G74" s="61"/>
      <c r="H74" s="61"/>
      <c r="I74" s="61"/>
      <c r="J74" s="61"/>
      <c r="K74" s="135" t="s">
        <v>265</v>
      </c>
      <c r="L74" s="11" t="str">
        <f>"-- "&amp;C75</f>
        <v>-- 菜单表</v>
      </c>
    </row>
    <row r="75" spans="1:12">
      <c r="A75" s="137" t="s">
        <v>0</v>
      </c>
      <c r="B75" s="138"/>
      <c r="C75" s="139" t="s">
        <v>222</v>
      </c>
      <c r="D75" s="140"/>
      <c r="E75" s="137" t="s">
        <v>13</v>
      </c>
      <c r="F75" s="138"/>
      <c r="G75" s="61"/>
      <c r="H75" s="61"/>
      <c r="I75" s="61"/>
      <c r="J75" s="61"/>
      <c r="K75" s="136"/>
      <c r="L75" s="11" t="str">
        <f>"-- "&amp;C76</f>
        <v xml:space="preserve">-- </v>
      </c>
    </row>
    <row r="76" spans="1:12">
      <c r="A76" s="137" t="s">
        <v>1</v>
      </c>
      <c r="B76" s="138"/>
      <c r="C76" s="141"/>
      <c r="D76" s="142"/>
      <c r="E76" s="142"/>
      <c r="F76" s="142"/>
      <c r="G76" s="142"/>
      <c r="H76" s="142"/>
      <c r="I76" s="142"/>
      <c r="J76" s="142"/>
      <c r="K76" s="143"/>
      <c r="L76" s="49"/>
    </row>
    <row r="77" spans="1:12">
      <c r="A77" s="58"/>
      <c r="B77" s="59"/>
      <c r="C77" s="62"/>
      <c r="D77" s="62"/>
      <c r="E77" s="62"/>
      <c r="F77" s="62"/>
      <c r="G77" s="62"/>
      <c r="H77" s="62"/>
      <c r="I77" s="62"/>
      <c r="J77" s="60"/>
      <c r="K77" s="62"/>
      <c r="L77" s="49" t="str">
        <f>"DROP TABLE IF EXISTS "&amp;K74&amp;";"</f>
        <v>DROP TABLE IF EXISTS WC_MENU;</v>
      </c>
    </row>
    <row r="78" spans="1:12">
      <c r="A78" s="1"/>
      <c r="B78" s="1"/>
      <c r="C78" s="1"/>
      <c r="D78" s="2"/>
      <c r="E78" s="1"/>
      <c r="F78" s="1"/>
      <c r="G78" s="1"/>
      <c r="H78" s="1"/>
      <c r="I78" s="1"/>
      <c r="J78" s="32"/>
      <c r="K78" s="1"/>
      <c r="L78" s="49"/>
    </row>
    <row r="79" spans="1:12">
      <c r="A79" s="3" t="s">
        <v>2</v>
      </c>
      <c r="B79" s="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3" t="s">
        <v>148</v>
      </c>
      <c r="H79" s="3" t="s">
        <v>199</v>
      </c>
      <c r="I79" s="3" t="s">
        <v>147</v>
      </c>
      <c r="J79" s="33" t="s">
        <v>16</v>
      </c>
      <c r="K79" s="3" t="s">
        <v>17</v>
      </c>
      <c r="L79" s="11" t="str">
        <f>"CREATE TABLE IF NOT EXISTS  "&amp;K74&amp;"("</f>
        <v>CREATE TABLE IF NOT EXISTS  WC_MENU(</v>
      </c>
    </row>
    <row r="80" spans="1:12">
      <c r="A80" s="4">
        <v>1</v>
      </c>
      <c r="B80" s="43" t="s">
        <v>204</v>
      </c>
      <c r="C80" s="5" t="s">
        <v>255</v>
      </c>
      <c r="D80" s="6" t="s">
        <v>201</v>
      </c>
      <c r="E80" s="14"/>
      <c r="F80" s="13" t="s">
        <v>207</v>
      </c>
      <c r="G80" s="51"/>
      <c r="H80" s="13" t="s">
        <v>209</v>
      </c>
      <c r="I80" s="9" t="s">
        <v>208</v>
      </c>
      <c r="J80" s="5" t="s">
        <v>205</v>
      </c>
      <c r="K80" s="27"/>
      <c r="L80" s="11" t="str">
        <f t="shared" ref="L80:L88" ca="1" si="2">C80&amp;" "&amp;D80&amp;IF(OR(D80="DATETIME",D80="INT",D80="DATE",D80="TEXT"),E80,"("&amp;E80&amp;")")&amp;" "&amp;" "&amp;IF(F80&lt;&gt;""," "&amp;F80&amp;" ","")&amp;H80&amp;" "&amp;J80&amp;IF(G80&lt;&gt;""," default "&amp;G80&amp;" ","")&amp;IF(I80&lt;&gt;""," "&amp;I80&amp;" ","")&amp;IF(OFFSET(C80,1,0,1,1)="","",",")</f>
        <v>WME_ID INT   PRIMARY KEY UNIQUE NOT NULL AUTO_INCREMENT ,</v>
      </c>
    </row>
    <row r="81" spans="1:12">
      <c r="A81" s="4">
        <v>2</v>
      </c>
      <c r="B81" s="43" t="s">
        <v>229</v>
      </c>
      <c r="C81" s="5" t="s">
        <v>266</v>
      </c>
      <c r="D81" s="5" t="s">
        <v>202</v>
      </c>
      <c r="E81" s="5">
        <v>50</v>
      </c>
      <c r="F81" s="13"/>
      <c r="G81" s="13"/>
      <c r="H81" s="13"/>
      <c r="I81" s="13"/>
      <c r="J81" s="5" t="s">
        <v>205</v>
      </c>
      <c r="K81" s="27"/>
      <c r="L81" s="11" t="str">
        <f t="shared" ca="1" si="2"/>
        <v>WME_NAME VARCHAR(50)   NOT NULL,</v>
      </c>
    </row>
    <row r="82" spans="1:12">
      <c r="A82" s="4">
        <v>3</v>
      </c>
      <c r="B82" s="56" t="s">
        <v>230</v>
      </c>
      <c r="C82" s="5" t="s">
        <v>267</v>
      </c>
      <c r="D82" s="53" t="s">
        <v>202</v>
      </c>
      <c r="E82" s="52">
        <v>200</v>
      </c>
      <c r="F82" s="54"/>
      <c r="G82" s="54"/>
      <c r="H82" s="54"/>
      <c r="I82" s="54"/>
      <c r="J82" s="52"/>
      <c r="K82" s="55"/>
      <c r="L82" s="11" t="str">
        <f t="shared" ca="1" si="2"/>
        <v>WME_URL VARCHAR(200)   ,</v>
      </c>
    </row>
    <row r="83" spans="1:12">
      <c r="A83" s="4">
        <v>4</v>
      </c>
      <c r="B83" s="56" t="s">
        <v>231</v>
      </c>
      <c r="C83" s="5" t="s">
        <v>268</v>
      </c>
      <c r="D83" s="53" t="s">
        <v>203</v>
      </c>
      <c r="E83" s="52">
        <v>1</v>
      </c>
      <c r="F83" s="54"/>
      <c r="G83" s="54"/>
      <c r="H83" s="54"/>
      <c r="I83" s="54"/>
      <c r="J83" s="52"/>
      <c r="K83" s="55"/>
      <c r="L83" s="11" t="str">
        <f t="shared" ca="1" si="2"/>
        <v>WME_LEVEL CHAR(1)   ,</v>
      </c>
    </row>
    <row r="84" spans="1:12">
      <c r="A84" s="4">
        <v>5</v>
      </c>
      <c r="B84" s="56" t="s">
        <v>232</v>
      </c>
      <c r="C84" s="5" t="s">
        <v>269</v>
      </c>
      <c r="D84" s="53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2"/>
        <v>WME_ORDER INT   ,</v>
      </c>
    </row>
    <row r="85" spans="1:12">
      <c r="A85" s="4">
        <v>6</v>
      </c>
      <c r="B85" s="56" t="s">
        <v>233</v>
      </c>
      <c r="C85" s="5" t="s">
        <v>225</v>
      </c>
      <c r="D85" s="53" t="s">
        <v>202</v>
      </c>
      <c r="E85" s="52">
        <v>400</v>
      </c>
      <c r="F85" s="54"/>
      <c r="G85" s="54"/>
      <c r="H85" s="54"/>
      <c r="I85" s="54"/>
      <c r="J85" s="52"/>
      <c r="K85" s="55"/>
      <c r="L85" s="11" t="str">
        <f t="shared" ca="1" si="2"/>
        <v>WME_DESC VARCHAR(400)   ,</v>
      </c>
    </row>
    <row r="86" spans="1:12">
      <c r="A86" s="4">
        <v>7</v>
      </c>
      <c r="B86" s="56" t="s">
        <v>234</v>
      </c>
      <c r="C86" s="5" t="s">
        <v>270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11" t="str">
        <f t="shared" ca="1" si="2"/>
        <v>WME_PARENT_ID INT   ,</v>
      </c>
    </row>
    <row r="87" spans="1:12">
      <c r="A87" s="4">
        <v>8</v>
      </c>
      <c r="B87" s="56" t="s">
        <v>235</v>
      </c>
      <c r="C87" s="52" t="s">
        <v>227</v>
      </c>
      <c r="D87" s="52" t="s">
        <v>228</v>
      </c>
      <c r="E87" s="52"/>
      <c r="F87" s="54"/>
      <c r="G87" s="54"/>
      <c r="H87" s="54"/>
      <c r="I87" s="54"/>
      <c r="J87" s="52"/>
      <c r="K87" s="55"/>
      <c r="L87" s="11" t="str">
        <f t="shared" ca="1" si="2"/>
        <v>WME_REGISTOR INT   ,</v>
      </c>
    </row>
    <row r="88" spans="1:12">
      <c r="A88" s="4">
        <v>9</v>
      </c>
      <c r="B88" s="56" t="s">
        <v>236</v>
      </c>
      <c r="C88" s="5" t="s">
        <v>226</v>
      </c>
      <c r="D88" s="53" t="s">
        <v>200</v>
      </c>
      <c r="E88" s="52"/>
      <c r="F88" s="54"/>
      <c r="G88" s="54"/>
      <c r="H88" s="54"/>
      <c r="I88" s="54"/>
      <c r="J88" s="52"/>
      <c r="K88" s="55"/>
      <c r="L88" s="11" t="str">
        <f t="shared" ca="1" si="2"/>
        <v xml:space="preserve">WME_REGIST_DATE DATETIME   </v>
      </c>
    </row>
    <row r="89" spans="1:12">
      <c r="L89" s="50" t="str">
        <f>") default charset = utf8;"</f>
        <v>) default charset = utf8;</v>
      </c>
    </row>
    <row r="90" spans="1:12">
      <c r="A90" s="137" t="s">
        <v>11</v>
      </c>
      <c r="B90" s="138"/>
      <c r="C90" s="139" t="s">
        <v>221</v>
      </c>
      <c r="D90" s="140"/>
      <c r="E90" s="137" t="s">
        <v>12</v>
      </c>
      <c r="F90" s="138"/>
      <c r="G90" s="61"/>
      <c r="H90" s="61"/>
      <c r="I90" s="61"/>
      <c r="J90" s="61"/>
      <c r="K90" s="135" t="s">
        <v>257</v>
      </c>
      <c r="L90" s="11" t="str">
        <f>"-- "&amp;C91</f>
        <v>-- 角色-菜单表</v>
      </c>
    </row>
    <row r="91" spans="1:12">
      <c r="A91" s="137" t="s">
        <v>0</v>
      </c>
      <c r="B91" s="138"/>
      <c r="C91" s="139" t="s">
        <v>223</v>
      </c>
      <c r="D91" s="140"/>
      <c r="E91" s="137" t="s">
        <v>13</v>
      </c>
      <c r="F91" s="138"/>
      <c r="G91" s="61"/>
      <c r="H91" s="61"/>
      <c r="I91" s="61"/>
      <c r="J91" s="61"/>
      <c r="K91" s="136"/>
      <c r="L91" s="11" t="str">
        <f>"-- "&amp;C92</f>
        <v xml:space="preserve">-- </v>
      </c>
    </row>
    <row r="92" spans="1:12">
      <c r="A92" s="137" t="s">
        <v>1</v>
      </c>
      <c r="B92" s="138"/>
      <c r="C92" s="141"/>
      <c r="D92" s="142"/>
      <c r="E92" s="142"/>
      <c r="F92" s="142"/>
      <c r="G92" s="142"/>
      <c r="H92" s="142"/>
      <c r="I92" s="142"/>
      <c r="J92" s="142"/>
      <c r="K92" s="143"/>
      <c r="L92" s="49"/>
    </row>
    <row r="93" spans="1:12">
      <c r="A93" s="58"/>
      <c r="B93" s="59"/>
      <c r="C93" s="62"/>
      <c r="D93" s="62"/>
      <c r="E93" s="62"/>
      <c r="F93" s="62"/>
      <c r="G93" s="62"/>
      <c r="H93" s="62"/>
      <c r="I93" s="62"/>
      <c r="J93" s="60"/>
      <c r="K93" s="62"/>
      <c r="L93" s="49" t="str">
        <f>"DROP TABLE IF EXISTS "&amp;K90&amp;";"</f>
        <v>DROP TABLE IF EXISTS WC_ROLE_MENU;</v>
      </c>
    </row>
    <row r="94" spans="1:12">
      <c r="A94" s="1"/>
      <c r="B94" s="1"/>
      <c r="C94" s="1"/>
      <c r="D94" s="2"/>
      <c r="E94" s="1"/>
      <c r="F94" s="1"/>
      <c r="G94" s="1"/>
      <c r="H94" s="1"/>
      <c r="I94" s="1"/>
      <c r="J94" s="32"/>
      <c r="K94" s="1"/>
      <c r="L94" s="49"/>
    </row>
    <row r="95" spans="1:12">
      <c r="A95" s="3" t="s">
        <v>2</v>
      </c>
      <c r="B95" s="3" t="s">
        <v>14</v>
      </c>
      <c r="C95" s="3" t="s">
        <v>15</v>
      </c>
      <c r="D95" s="3" t="s">
        <v>3</v>
      </c>
      <c r="E95" s="3" t="s">
        <v>4</v>
      </c>
      <c r="F95" s="3" t="s">
        <v>21</v>
      </c>
      <c r="G95" s="3" t="s">
        <v>148</v>
      </c>
      <c r="H95" s="3" t="s">
        <v>199</v>
      </c>
      <c r="I95" s="3" t="s">
        <v>147</v>
      </c>
      <c r="J95" s="33" t="s">
        <v>16</v>
      </c>
      <c r="K95" s="3" t="s">
        <v>17</v>
      </c>
      <c r="L95" s="11" t="str">
        <f>"CREATE TABLE IF NOT EXISTS  "&amp;K90&amp;"("</f>
        <v>CREATE TABLE IF NOT EXISTS  WC_ROLE_MENU(</v>
      </c>
    </row>
    <row r="96" spans="1:12">
      <c r="A96" s="4">
        <v>1</v>
      </c>
      <c r="B96" s="43" t="s">
        <v>251</v>
      </c>
      <c r="C96" s="5" t="s">
        <v>258</v>
      </c>
      <c r="D96" s="6" t="s">
        <v>201</v>
      </c>
      <c r="E96" s="14"/>
      <c r="F96" s="13" t="s">
        <v>207</v>
      </c>
      <c r="G96" s="51"/>
      <c r="H96" s="13"/>
      <c r="I96" s="9"/>
      <c r="J96" s="5" t="s">
        <v>205</v>
      </c>
      <c r="K96" s="27"/>
      <c r="L96" s="11" t="str">
        <f ca="1">C96&amp;" "&amp;D96&amp;IF(OR(D96="DATETIME",D96="INT",D96="DATE",D96="TEXT"),E96,"("&amp;E96&amp;")")&amp;" "&amp;" "&amp;IF(F96&lt;&gt;""," "&amp;F96&amp;" ","")&amp;H96&amp;" "&amp;J96&amp;IF(G96&lt;&gt;""," default "&amp;G96&amp;" ","")&amp;IF(I96&lt;&gt;""," "&amp;I96&amp;" ","")&amp;IF(OFFSET(C96,1,0,1,1)="","",",")</f>
        <v>WRM_ROLE_ID INT   PRIMARY KEY  NOT NULL,</v>
      </c>
    </row>
    <row r="97" spans="1:12">
      <c r="A97" s="4">
        <v>2</v>
      </c>
      <c r="B97" s="43" t="s">
        <v>252</v>
      </c>
      <c r="C97" s="5" t="s">
        <v>259</v>
      </c>
      <c r="D97" s="5" t="s">
        <v>201</v>
      </c>
      <c r="E97" s="5"/>
      <c r="F97" s="13" t="s">
        <v>207</v>
      </c>
      <c r="G97" s="13"/>
      <c r="H97" s="13"/>
      <c r="I97" s="13"/>
      <c r="J97" s="5" t="s">
        <v>205</v>
      </c>
      <c r="K97" s="27"/>
      <c r="L97" s="11" t="str">
        <f ca="1">C97&amp;" "&amp;D97&amp;IF(OR(D97="DATETIME",D97="INT",D97="DATE",D97="TEXT"),E97,"("&amp;E97&amp;")")&amp;" "&amp;" "&amp;H97&amp;" "&amp;J97&amp;IF(G97&lt;&gt;""," default "&amp;G97&amp;" ","")&amp;IF(I97&lt;&gt;""," identity("&amp;I97&amp;") ","")&amp;IF(OFFSET(C97,1,0,1,1)="","",",")</f>
        <v>WRM_MENU_ID INT   NOT NULL,</v>
      </c>
    </row>
    <row r="98" spans="1:12">
      <c r="A98" s="4">
        <v>3</v>
      </c>
      <c r="B98" s="56" t="s">
        <v>253</v>
      </c>
      <c r="C98" s="5" t="s">
        <v>254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ca="1">C98&amp;" "&amp;D98&amp;IF(OR(D98="DATETIME",D98="INT",D98="DATE",D98="TEXT"),E98,"("&amp;E98&amp;")")&amp;" "&amp;" "&amp;H98&amp;" "&amp;J98&amp;IF(G98&lt;&gt;""," default "&amp;G98&amp;" ","")&amp;IF(I98&lt;&gt;""," identity("&amp;I98&amp;") ","")&amp;IF(OFFSET(C98,1,0,1,1)="","",",")</f>
        <v xml:space="preserve">WRM_CREATE_TIME DATETIME   </v>
      </c>
    </row>
    <row r="99" spans="1:12">
      <c r="L99" s="50" t="str">
        <f>") default charset = utf8;"</f>
        <v>) default charset = utf8;</v>
      </c>
    </row>
  </sheetData>
  <mergeCells count="63">
    <mergeCell ref="C65:D65"/>
    <mergeCell ref="E65:F65"/>
    <mergeCell ref="A76:B76"/>
    <mergeCell ref="C76:K76"/>
    <mergeCell ref="A92:B92"/>
    <mergeCell ref="C92:K92"/>
    <mergeCell ref="A90:B90"/>
    <mergeCell ref="C90:D90"/>
    <mergeCell ref="E90:F90"/>
    <mergeCell ref="K90:K91"/>
    <mergeCell ref="A91:B91"/>
    <mergeCell ref="C91:D91"/>
    <mergeCell ref="E91:F91"/>
    <mergeCell ref="A56:B56"/>
    <mergeCell ref="C56:K56"/>
    <mergeCell ref="A74:B74"/>
    <mergeCell ref="C74:D74"/>
    <mergeCell ref="E74:F74"/>
    <mergeCell ref="K74:K75"/>
    <mergeCell ref="A75:B75"/>
    <mergeCell ref="C75:D75"/>
    <mergeCell ref="E75:F75"/>
    <mergeCell ref="A66:B66"/>
    <mergeCell ref="C66:K66"/>
    <mergeCell ref="A64:B64"/>
    <mergeCell ref="C64:D64"/>
    <mergeCell ref="E64:F64"/>
    <mergeCell ref="K64:K65"/>
    <mergeCell ref="A65:B65"/>
    <mergeCell ref="A44:B44"/>
    <mergeCell ref="C44:K44"/>
    <mergeCell ref="A54:B54"/>
    <mergeCell ref="C54:D54"/>
    <mergeCell ref="E54:F54"/>
    <mergeCell ref="K54:K55"/>
    <mergeCell ref="A55:B55"/>
    <mergeCell ref="C55:D55"/>
    <mergeCell ref="E55:F55"/>
    <mergeCell ref="A27:B27"/>
    <mergeCell ref="C27:K27"/>
    <mergeCell ref="A42:B42"/>
    <mergeCell ref="C42:D42"/>
    <mergeCell ref="E42:F42"/>
    <mergeCell ref="K42:K43"/>
    <mergeCell ref="A43:B43"/>
    <mergeCell ref="C43:D43"/>
    <mergeCell ref="E43:F43"/>
    <mergeCell ref="K1:K2"/>
    <mergeCell ref="A2:B2"/>
    <mergeCell ref="C2:D2"/>
    <mergeCell ref="E2:F2"/>
    <mergeCell ref="C26:D26"/>
    <mergeCell ref="E26:F26"/>
    <mergeCell ref="A1:B1"/>
    <mergeCell ref="C1:D1"/>
    <mergeCell ref="E1:F1"/>
    <mergeCell ref="A3:B3"/>
    <mergeCell ref="C3:K3"/>
    <mergeCell ref="A25:B25"/>
    <mergeCell ref="C25:D25"/>
    <mergeCell ref="E25:F25"/>
    <mergeCell ref="K25:K26"/>
    <mergeCell ref="A26:B26"/>
  </mergeCells>
  <phoneticPr fontId="1" type="noConversion"/>
  <dataValidations disablePrompts="1" count="1">
    <dataValidation type="list" allowBlank="1" showInputMessage="1" showErrorMessage="1" sqref="D80:D88 D70:D72 D7:D18 D96:D98 D48:D52 D60:D62 D31:D40">
      <formula1>"INT,CHAR,VARCHAR,TEXT,DOUBLE,DECIMAL,FLOAT,DATETIME,DATE"</formula1>
    </dataValidation>
  </dataValidations>
  <pageMargins left="0.7" right="0.7" top="0.75" bottom="0.75" header="0.3" footer="0.3"/>
  <pageSetup paperSize="9" scale="65" orientation="portrait" r:id="rId1"/>
  <colBreaks count="2" manualBreakCount="2">
    <brk id="9" max="95" man="1"/>
    <brk id="1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C145"/>
  <sheetViews>
    <sheetView topLeftCell="A109" workbookViewId="0">
      <selection activeCell="J71" sqref="J71"/>
    </sheetView>
  </sheetViews>
  <sheetFormatPr defaultRowHeight="13.5"/>
  <cols>
    <col min="1" max="1" width="4.75" bestFit="1" customWidth="1"/>
    <col min="2" max="2" width="13.125" bestFit="1" customWidth="1"/>
    <col min="3" max="3" width="22.5" customWidth="1"/>
    <col min="4" max="4" width="8.5" bestFit="1" customWidth="1"/>
    <col min="5" max="5" width="5" bestFit="1" customWidth="1"/>
    <col min="6" max="6" width="4.75" bestFit="1" customWidth="1"/>
    <col min="7" max="7" width="10.5" customWidth="1"/>
    <col min="8" max="8" width="4.75" customWidth="1"/>
    <col min="9" max="9" width="8.5" bestFit="1" customWidth="1"/>
    <col min="10" max="10" width="58.875" customWidth="1"/>
    <col min="11" max="11" width="54" bestFit="1" customWidth="1"/>
  </cols>
  <sheetData>
    <row r="1" spans="1:29">
      <c r="A1" s="137" t="s">
        <v>11</v>
      </c>
      <c r="B1" s="138"/>
      <c r="C1" s="148" t="s">
        <v>22</v>
      </c>
      <c r="D1" s="148"/>
      <c r="E1" s="149" t="s">
        <v>12</v>
      </c>
      <c r="F1" s="149"/>
      <c r="G1" s="22"/>
      <c r="H1" s="22"/>
      <c r="I1" s="22"/>
      <c r="J1" s="150" t="s">
        <v>24</v>
      </c>
      <c r="K1" s="12" t="str">
        <f>"/*"&amp;C2&amp;"*/"</f>
        <v>/* 合同(抬头)主表*/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137" t="s">
        <v>0</v>
      </c>
      <c r="B2" s="138"/>
      <c r="C2" s="147" t="s">
        <v>137</v>
      </c>
      <c r="D2" s="148"/>
      <c r="E2" s="149" t="s">
        <v>13</v>
      </c>
      <c r="F2" s="149"/>
      <c r="G2" s="22"/>
      <c r="H2" s="22"/>
      <c r="I2" s="22"/>
      <c r="J2" s="151"/>
      <c r="K2" s="12" t="str">
        <f>"/*"&amp;C3&amp;"*/"</f>
        <v>/*用于记录合同主体信息*/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>
      <c r="A3" s="137" t="s">
        <v>1</v>
      </c>
      <c r="B3" s="138"/>
      <c r="C3" s="145" t="s">
        <v>23</v>
      </c>
      <c r="D3" s="146"/>
      <c r="E3" s="146"/>
      <c r="F3" s="146"/>
      <c r="G3" s="146"/>
      <c r="H3" s="146"/>
      <c r="I3" s="146"/>
      <c r="J3" s="146"/>
      <c r="K3" s="23" t="str">
        <f>"if exists (select * from sysobjects where id = object_id(N'["&amp;J1&amp;"]') and OBJECTPROPERTY(id, N'IsUserTable')= 1)"</f>
        <v>if exists (select * from sysobjects where id = object_id(N'[LZ_CONTRACT_MAIN]') and OBJECTPROPERTY(id, N'IsUserTable')= 1)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8"/>
      <c r="B4" s="19"/>
      <c r="C4" s="21"/>
      <c r="D4" s="20"/>
      <c r="E4" s="20"/>
      <c r="F4" s="20"/>
      <c r="G4" s="20"/>
      <c r="H4" s="20"/>
      <c r="I4" s="20"/>
      <c r="J4" s="20"/>
      <c r="K4" t="str">
        <f>"DROP TABLE "&amp;J1</f>
        <v>DROP TABLE LZ_CONTRACT_MAIN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"/>
      <c r="B5" s="1"/>
      <c r="C5" s="1"/>
      <c r="D5" s="2"/>
      <c r="E5" s="1"/>
      <c r="F5" s="1"/>
      <c r="G5" s="1"/>
      <c r="H5" s="1"/>
      <c r="I5" s="1"/>
      <c r="J5" s="1"/>
      <c r="K5" t="str">
        <f>"GO "</f>
        <v xml:space="preserve">GO 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24" t="s">
        <v>148</v>
      </c>
      <c r="H6" s="24" t="s">
        <v>147</v>
      </c>
      <c r="I6" s="3" t="s">
        <v>16</v>
      </c>
      <c r="J6" s="3" t="s">
        <v>17</v>
      </c>
      <c r="K6" s="12" t="str">
        <f>"CREATE TABLE "&amp;J1&amp;"("</f>
        <v>CREATE TABLE LZ_CONTRACT_MAIN(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4">
        <v>1</v>
      </c>
      <c r="B7" s="8" t="s">
        <v>6</v>
      </c>
      <c r="C7" s="6" t="s">
        <v>43</v>
      </c>
      <c r="D7" s="6" t="s">
        <v>19</v>
      </c>
      <c r="E7" s="14">
        <v>20</v>
      </c>
      <c r="F7" s="13" t="s">
        <v>25</v>
      </c>
      <c r="G7" s="13"/>
      <c r="H7" s="13"/>
      <c r="I7" s="6" t="s">
        <v>134</v>
      </c>
      <c r="J7" s="16" t="s">
        <v>76</v>
      </c>
      <c r="K7" s="12" t="str">
        <f ca="1">C7&amp;" "&amp;D7&amp;IF(OR(D7="DATETIME",D7="INT"),E7,"("&amp;E7&amp;")")&amp;" "&amp;I7&amp;IF(G7&lt;&gt;""," default "&amp;G7&amp;" ","")&amp;IF(H7&lt;&gt;""," identity("&amp;H7&amp;") ","")&amp;IF(OFFSET(C7,1,0,1,1)="","",",")</f>
        <v>LCM_CONTRACTMAIN_ID  NVARCHAR(20) NOT NULL,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4">
        <v>2</v>
      </c>
      <c r="B8" s="8" t="s">
        <v>26</v>
      </c>
      <c r="C8" s="6" t="s">
        <v>85</v>
      </c>
      <c r="D8" s="6" t="s">
        <v>19</v>
      </c>
      <c r="E8" s="5">
        <v>20</v>
      </c>
      <c r="F8" s="13"/>
      <c r="G8" s="13"/>
      <c r="H8" s="13"/>
      <c r="I8" s="6" t="s">
        <v>134</v>
      </c>
      <c r="J8" s="16" t="s">
        <v>84</v>
      </c>
      <c r="K8" s="12" t="str">
        <f t="shared" ref="K8:K24" ca="1" si="0">C8&amp;" "&amp;D8&amp;IF(OR(D8="DATETIME",D8="INT"),E8,"("&amp;E8&amp;")")&amp;" "&amp;I8&amp;IF(G8&lt;&gt;""," default "&amp;G8&amp;" ","")&amp;IF(H8&lt;&gt;""," identity("&amp;H8&amp;") ","")&amp;IF(OFFSET(C8,1,0,1,1)="","",",")</f>
        <v>LCM_CUSTOMER_LOCAL_ID NVARCHAR(20) NOT NULL,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4">
        <v>3</v>
      </c>
      <c r="B9" s="8" t="s">
        <v>35</v>
      </c>
      <c r="C9" s="6" t="s">
        <v>60</v>
      </c>
      <c r="D9" s="6" t="s">
        <v>18</v>
      </c>
      <c r="E9" s="14">
        <v>200</v>
      </c>
      <c r="F9" s="13"/>
      <c r="G9" s="13"/>
      <c r="H9" s="13"/>
      <c r="I9" s="6" t="s">
        <v>134</v>
      </c>
      <c r="J9" s="6" t="s">
        <v>135</v>
      </c>
      <c r="K9" s="12" t="str">
        <f t="shared" ca="1" si="0"/>
        <v>LCM_CUSTOMER_NAME NVARCHAR(200) NOT NULL,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4">
        <v>4</v>
      </c>
      <c r="B10" s="8" t="s">
        <v>27</v>
      </c>
      <c r="C10" s="6" t="s">
        <v>61</v>
      </c>
      <c r="D10" s="5" t="s">
        <v>18</v>
      </c>
      <c r="E10" s="14">
        <v>20</v>
      </c>
      <c r="F10" s="13"/>
      <c r="G10" s="13"/>
      <c r="H10" s="13"/>
      <c r="I10" s="6" t="s">
        <v>134</v>
      </c>
      <c r="J10" s="16" t="s">
        <v>86</v>
      </c>
      <c r="K10" s="12" t="str">
        <f t="shared" ca="1" si="0"/>
        <v>LCM_CUSTMAIN_ACCOUNT NVARCHAR(20) NOT NULL,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>
      <c r="A11" s="4">
        <v>5</v>
      </c>
      <c r="B11" s="8" t="s">
        <v>34</v>
      </c>
      <c r="C11" s="6" t="s">
        <v>88</v>
      </c>
      <c r="D11" s="6" t="s">
        <v>18</v>
      </c>
      <c r="E11" s="15">
        <v>20</v>
      </c>
      <c r="F11" s="13"/>
      <c r="G11" s="13"/>
      <c r="H11" s="13"/>
      <c r="I11" s="6" t="s">
        <v>134</v>
      </c>
      <c r="J11" s="16" t="s">
        <v>136</v>
      </c>
      <c r="K11" s="12" t="str">
        <f t="shared" ca="1" si="0"/>
        <v>LCM_BUSIMAIN_ACCOUNT NVARCHAR(20) NOT NULL,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4">
        <v>6</v>
      </c>
      <c r="B12" s="8" t="s">
        <v>28</v>
      </c>
      <c r="C12" s="6" t="s">
        <v>89</v>
      </c>
      <c r="D12" s="6" t="s">
        <v>36</v>
      </c>
      <c r="E12" s="15"/>
      <c r="F12" s="13"/>
      <c r="G12" s="13"/>
      <c r="H12" s="13"/>
      <c r="I12" s="6" t="s">
        <v>134</v>
      </c>
      <c r="J12" s="6" t="s">
        <v>33</v>
      </c>
      <c r="K12" s="12" t="str">
        <f t="shared" ca="1" si="0"/>
        <v>LCM_SIGNDATE DATETIME NOT NULL,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4">
        <v>7</v>
      </c>
      <c r="B13" s="8" t="s">
        <v>126</v>
      </c>
      <c r="C13" s="6" t="s">
        <v>128</v>
      </c>
      <c r="D13" s="6" t="s">
        <v>36</v>
      </c>
      <c r="E13" s="14"/>
      <c r="F13" s="13"/>
      <c r="G13" s="13"/>
      <c r="H13" s="13"/>
      <c r="I13" s="6" t="s">
        <v>134</v>
      </c>
      <c r="J13" s="16" t="s">
        <v>139</v>
      </c>
      <c r="K13" s="12" t="str">
        <f t="shared" ca="1" si="0"/>
        <v>LCM_EFFECTIVE_DATE DATETIME NOT NULL,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>
      <c r="A14" s="4">
        <v>8</v>
      </c>
      <c r="B14" s="8" t="s">
        <v>127</v>
      </c>
      <c r="C14" s="6" t="s">
        <v>129</v>
      </c>
      <c r="D14" s="6" t="s">
        <v>36</v>
      </c>
      <c r="E14" s="14"/>
      <c r="F14" s="13"/>
      <c r="G14" s="13"/>
      <c r="H14" s="13"/>
      <c r="I14" s="6" t="s">
        <v>134</v>
      </c>
      <c r="J14" s="16" t="s">
        <v>140</v>
      </c>
      <c r="K14" s="12" t="str">
        <f t="shared" ca="1" si="0"/>
        <v>LCM_EXPIRATION_DATE DATETIME NOT NULL,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4">
        <v>9</v>
      </c>
      <c r="B15" s="8" t="s">
        <v>154</v>
      </c>
      <c r="C15" s="6" t="s">
        <v>62</v>
      </c>
      <c r="D15" s="6" t="s">
        <v>37</v>
      </c>
      <c r="E15" s="15">
        <v>2</v>
      </c>
      <c r="F15" s="13"/>
      <c r="G15" s="13"/>
      <c r="H15" s="13"/>
      <c r="I15" s="6" t="s">
        <v>134</v>
      </c>
      <c r="J15" s="6" t="s">
        <v>32</v>
      </c>
      <c r="K15" s="12" t="str">
        <f t="shared" ca="1" si="0"/>
        <v>LCM_ISCONTINUE CHAR(2) NOT NULL,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4">
        <v>10</v>
      </c>
      <c r="B16" s="8" t="s">
        <v>7</v>
      </c>
      <c r="C16" s="6" t="s">
        <v>90</v>
      </c>
      <c r="D16" s="6" t="s">
        <v>37</v>
      </c>
      <c r="E16" s="14">
        <v>2</v>
      </c>
      <c r="F16" s="13"/>
      <c r="G16" s="13"/>
      <c r="H16" s="13"/>
      <c r="I16" s="6" t="s">
        <v>134</v>
      </c>
      <c r="J16" s="6" t="s">
        <v>31</v>
      </c>
      <c r="K16" s="12" t="str">
        <f t="shared" ca="1" si="0"/>
        <v>LCM_STATUS CHAR(2) NOT NULL,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>
      <c r="A17" s="4">
        <v>11</v>
      </c>
      <c r="B17" s="8" t="s">
        <v>29</v>
      </c>
      <c r="C17" s="6" t="s">
        <v>91</v>
      </c>
      <c r="D17" s="6" t="s">
        <v>37</v>
      </c>
      <c r="E17" s="14">
        <v>2</v>
      </c>
      <c r="F17" s="13"/>
      <c r="G17" s="13"/>
      <c r="H17" s="13"/>
      <c r="I17" s="6" t="s">
        <v>134</v>
      </c>
      <c r="J17" s="10" t="s">
        <v>30</v>
      </c>
      <c r="K17" s="12" t="str">
        <f t="shared" ca="1" si="0"/>
        <v>LCM_PROCESSMARK CHAR(2) NOT NULL,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>
      <c r="A18" s="4">
        <v>12</v>
      </c>
      <c r="B18" s="8" t="s">
        <v>151</v>
      </c>
      <c r="C18" s="6" t="s">
        <v>192</v>
      </c>
      <c r="D18" s="26" t="s">
        <v>47</v>
      </c>
      <c r="E18" s="41" t="s">
        <v>195</v>
      </c>
      <c r="F18" s="13"/>
      <c r="G18" s="13"/>
      <c r="H18" s="13"/>
      <c r="I18" s="25"/>
      <c r="J18" s="26"/>
      <c r="K18" s="12" t="str">
        <f t="shared" ca="1" si="0"/>
        <v>LCM_DISCOUNT NUMERIC(3,2) ,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4">
        <v>13</v>
      </c>
      <c r="B19" s="8" t="s">
        <v>152</v>
      </c>
      <c r="C19" s="6" t="s">
        <v>193</v>
      </c>
      <c r="D19" s="26" t="s">
        <v>47</v>
      </c>
      <c r="E19" s="41" t="s">
        <v>141</v>
      </c>
      <c r="F19" s="13"/>
      <c r="G19" s="13"/>
      <c r="H19" s="13"/>
      <c r="I19" s="25"/>
      <c r="J19" s="26"/>
      <c r="K19" s="12" t="str">
        <f t="shared" ca="1" si="0"/>
        <v>LCM_THEORY_PRICE NUMERIC(20,2) ,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>
      <c r="A20" s="4">
        <v>14</v>
      </c>
      <c r="B20" s="8" t="s">
        <v>153</v>
      </c>
      <c r="C20" s="6" t="s">
        <v>194</v>
      </c>
      <c r="D20" s="26" t="s">
        <v>47</v>
      </c>
      <c r="E20" s="41" t="s">
        <v>141</v>
      </c>
      <c r="F20" s="13"/>
      <c r="G20" s="13"/>
      <c r="H20" s="13"/>
      <c r="I20" s="25"/>
      <c r="J20" s="26"/>
      <c r="K20" s="12" t="str">
        <f t="shared" ca="1" si="0"/>
        <v>LCM_ACTUAL_PRICE NUMERIC(20,2) ,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4">
        <v>15</v>
      </c>
      <c r="B21" s="8" t="s">
        <v>48</v>
      </c>
      <c r="C21" s="6" t="s">
        <v>92</v>
      </c>
      <c r="D21" s="6" t="s">
        <v>38</v>
      </c>
      <c r="E21" s="15">
        <v>200</v>
      </c>
      <c r="F21" s="13"/>
      <c r="G21" s="13"/>
      <c r="H21" s="13"/>
      <c r="I21" s="25" t="s">
        <v>134</v>
      </c>
      <c r="J21" s="26" t="s">
        <v>50</v>
      </c>
      <c r="K21" s="12" t="str">
        <f t="shared" ca="1" si="0"/>
        <v>LCM_CONTENT NVARCHAR(200) NOT NULL,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4">
        <v>16</v>
      </c>
      <c r="B22" s="8" t="s">
        <v>49</v>
      </c>
      <c r="C22" s="6" t="s">
        <v>93</v>
      </c>
      <c r="D22" s="6" t="s">
        <v>38</v>
      </c>
      <c r="E22" s="14">
        <v>400</v>
      </c>
      <c r="F22" s="13"/>
      <c r="G22" s="13"/>
      <c r="H22" s="13"/>
      <c r="I22" s="34"/>
      <c r="J22" s="26" t="s">
        <v>51</v>
      </c>
      <c r="K22" s="12" t="str">
        <f t="shared" ca="1" si="0"/>
        <v>LCM_REMARK NVARCHAR(400) ,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4">
        <v>17</v>
      </c>
      <c r="B23" s="8" t="s">
        <v>57</v>
      </c>
      <c r="C23" s="6" t="s">
        <v>94</v>
      </c>
      <c r="D23" s="6" t="s">
        <v>38</v>
      </c>
      <c r="E23" s="14">
        <v>40</v>
      </c>
      <c r="F23" s="13"/>
      <c r="G23" s="13"/>
      <c r="H23" s="13"/>
      <c r="I23" s="25" t="s">
        <v>134</v>
      </c>
      <c r="J23" s="26" t="s">
        <v>142</v>
      </c>
      <c r="K23" s="12" t="str">
        <f t="shared" ca="1" si="0"/>
        <v>LCM_REGISTOR NVARCHAR(40) NOT NULL,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4">
        <v>18</v>
      </c>
      <c r="B24" s="8" t="s">
        <v>58</v>
      </c>
      <c r="C24" s="6" t="s">
        <v>95</v>
      </c>
      <c r="D24" s="6" t="s">
        <v>36</v>
      </c>
      <c r="E24" s="14"/>
      <c r="F24" s="13"/>
      <c r="G24" s="28" t="s">
        <v>149</v>
      </c>
      <c r="H24" s="13"/>
      <c r="I24" s="25" t="s">
        <v>134</v>
      </c>
      <c r="J24" s="26" t="s">
        <v>143</v>
      </c>
      <c r="K24" s="12" t="str">
        <f t="shared" ca="1" si="0"/>
        <v xml:space="preserve">LCM_REGISTDATE DATETIME NOT NULL default GETDATE() 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11"/>
      <c r="B25" s="11"/>
      <c r="C25" s="12"/>
      <c r="D25" s="11"/>
      <c r="E25" s="11"/>
      <c r="F25" s="11"/>
      <c r="G25" s="11"/>
      <c r="H25" s="11"/>
      <c r="I25" s="12"/>
      <c r="J25" s="12"/>
      <c r="K25" s="35" t="str">
        <f ca="1">"PRIMARY KEY("&amp;IF(OFFSET(C7,0,3,1,1)="PK",C7&amp;IF(OFFSET(C7,1,3,1,1)="","",","),"")&amp;IF(OFFSET(C7,1,3,1,1)="PK",OFFSET(C7,1,0,1,1)&amp;IF(OFFSET(C7,1,0,1,1)="",",",""),"")&amp;"));"</f>
        <v>PRIMARY KEY(LCM_CONTRACTMAIN_ID ));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11"/>
      <c r="B26" s="11"/>
      <c r="C26" s="12"/>
      <c r="D26" s="11"/>
      <c r="E26" s="11"/>
      <c r="F26" s="11"/>
      <c r="G26" s="11"/>
      <c r="H26" s="11"/>
      <c r="I26" s="12"/>
      <c r="J26" s="12"/>
      <c r="K26" s="35" t="s">
        <v>146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11"/>
      <c r="B27" s="11"/>
      <c r="C27" s="12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11"/>
      <c r="B28" s="11"/>
      <c r="C28" s="12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137" t="s">
        <v>11</v>
      </c>
      <c r="B29" s="144"/>
      <c r="C29" s="147" t="s">
        <v>59</v>
      </c>
      <c r="D29" s="148"/>
      <c r="E29" s="149" t="s">
        <v>12</v>
      </c>
      <c r="F29" s="149"/>
      <c r="G29" s="31"/>
      <c r="H29" s="31"/>
      <c r="I29" s="31"/>
      <c r="J29" s="150" t="s">
        <v>39</v>
      </c>
      <c r="K29" s="12" t="str">
        <f>"/*"&amp;C30&amp;"*/"</f>
        <v>/* 合同(明细)从表*/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137" t="s">
        <v>0</v>
      </c>
      <c r="B30" s="144"/>
      <c r="C30" s="147" t="s">
        <v>138</v>
      </c>
      <c r="D30" s="148"/>
      <c r="E30" s="149" t="s">
        <v>13</v>
      </c>
      <c r="F30" s="149"/>
      <c r="G30" s="31"/>
      <c r="H30" s="31"/>
      <c r="I30" s="31"/>
      <c r="J30" s="151"/>
      <c r="K30" s="12" t="str">
        <f>"/*"&amp;C31&amp;"*/"</f>
        <v>/*用于记录合同明细信息*/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137" t="s">
        <v>1</v>
      </c>
      <c r="B31" s="144"/>
      <c r="C31" s="145" t="s">
        <v>40</v>
      </c>
      <c r="D31" s="146"/>
      <c r="E31" s="146"/>
      <c r="F31" s="146"/>
      <c r="G31" s="146"/>
      <c r="H31" s="146"/>
      <c r="I31" s="146"/>
      <c r="J31" s="146"/>
      <c r="K31" s="36" t="str">
        <f>"if exists (select * from sysobjects where id = object_id(N'["&amp;J29&amp;"]') and OBJECTPROPERTY(id, N'IsUserTable')= 1)"</f>
        <v>if exists (select * from sysobjects where id = object_id(N'[LZ_CONTRACT_DETAIL]') and OBJECTPROPERTY(id, N'IsUserTable')= 1)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18"/>
      <c r="B32" s="37"/>
      <c r="C32" s="30"/>
      <c r="D32" s="29"/>
      <c r="E32" s="29"/>
      <c r="F32" s="29"/>
      <c r="G32" s="29"/>
      <c r="H32" s="29"/>
      <c r="I32" s="29"/>
      <c r="J32" s="29"/>
      <c r="K32" s="36" t="str">
        <f>"DROP TABLE "&amp;J29</f>
        <v>DROP TABLE LZ_CONTRACT_DETAIL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1"/>
      <c r="B33" s="32"/>
      <c r="C33" s="1"/>
      <c r="D33" s="2"/>
      <c r="E33" s="1"/>
      <c r="F33" s="1"/>
      <c r="G33" s="1"/>
      <c r="H33" s="1"/>
      <c r="I33" s="1"/>
      <c r="J33" s="1"/>
      <c r="K33" s="35" t="str">
        <f>"GO "</f>
        <v xml:space="preserve">GO 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>
      <c r="A34" s="3" t="s">
        <v>2</v>
      </c>
      <c r="B34" s="33" t="s">
        <v>14</v>
      </c>
      <c r="C34" s="3" t="s">
        <v>15</v>
      </c>
      <c r="D34" s="3" t="s">
        <v>3</v>
      </c>
      <c r="E34" s="3" t="s">
        <v>4</v>
      </c>
      <c r="F34" s="3" t="s">
        <v>21</v>
      </c>
      <c r="G34" s="24" t="s">
        <v>148</v>
      </c>
      <c r="H34" s="24" t="s">
        <v>147</v>
      </c>
      <c r="I34" s="3" t="s">
        <v>16</v>
      </c>
      <c r="J34" s="3" t="s">
        <v>17</v>
      </c>
      <c r="K34" s="12" t="str">
        <f>"CREATE TABLE "&amp;J29&amp;"("</f>
        <v>CREATE TABLE LZ_CONTRACT_DETAIL(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>
      <c r="A35" s="4">
        <v>1</v>
      </c>
      <c r="B35" s="25" t="s">
        <v>10</v>
      </c>
      <c r="C35" s="26" t="s">
        <v>42</v>
      </c>
      <c r="D35" s="26" t="s">
        <v>44</v>
      </c>
      <c r="E35" s="7"/>
      <c r="F35" s="26" t="s">
        <v>41</v>
      </c>
      <c r="G35" s="26"/>
      <c r="H35" s="26" t="s">
        <v>150</v>
      </c>
      <c r="I35" s="26" t="s">
        <v>134</v>
      </c>
      <c r="J35" s="27" t="s">
        <v>75</v>
      </c>
      <c r="K35" s="12" t="str">
        <f ca="1">C35&amp;" "&amp;D35&amp;IF(OR(D35="DATETIME",D35="INT"),E35,"("&amp;E35&amp;")")&amp;" "&amp;I35&amp;IF(G35&lt;&gt;""," default "&amp;G35&amp;" ","")&amp;IF(H35&lt;&gt;""," identity("&amp;H35&amp;") ","")&amp;IF(OFFSET(C35,1,0,1,1)="","",",")</f>
        <v>LCD_ID INT NOT NULL identity(1,1) ,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>
      <c r="A36" s="4">
        <v>2</v>
      </c>
      <c r="B36" s="25" t="s">
        <v>6</v>
      </c>
      <c r="C36" s="26" t="s">
        <v>179</v>
      </c>
      <c r="D36" s="26" t="s">
        <v>18</v>
      </c>
      <c r="E36" s="7">
        <v>20</v>
      </c>
      <c r="F36" s="26" t="s">
        <v>41</v>
      </c>
      <c r="G36" s="26"/>
      <c r="H36" s="26"/>
      <c r="I36" s="26" t="s">
        <v>134</v>
      </c>
      <c r="J36" s="27" t="s">
        <v>83</v>
      </c>
      <c r="K36" s="12" t="str">
        <f t="shared" ref="K36:K49" ca="1" si="1">C36&amp;" "&amp;D36&amp;IF(OR(D36="DATETIME",D36="INT"),E36,"("&amp;E36&amp;")")&amp;" "&amp;I36&amp;IF(G36&lt;&gt;""," default "&amp;G36&amp;" ","")&amp;IF(H36&lt;&gt;""," identity("&amp;H36&amp;") ","")&amp;IF(OFFSET(C36,1,0,1,1)="","",",")</f>
        <v>LCD_CONTRACTMAIN_ID NVARCHAR(20) NOT NULL,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4">
        <v>3</v>
      </c>
      <c r="B37" s="25" t="s">
        <v>155</v>
      </c>
      <c r="C37" s="26" t="s">
        <v>45</v>
      </c>
      <c r="D37" s="26" t="s">
        <v>18</v>
      </c>
      <c r="E37" s="7">
        <v>20</v>
      </c>
      <c r="F37" s="7"/>
      <c r="G37" s="7"/>
      <c r="H37" s="7"/>
      <c r="I37" s="7"/>
      <c r="J37" s="27" t="s">
        <v>87</v>
      </c>
      <c r="K37" s="12" t="str">
        <f t="shared" ca="1" si="1"/>
        <v>LCD_PACKAGE_ID NVARCHAR(20) ,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4">
        <v>4</v>
      </c>
      <c r="B38" s="25" t="s">
        <v>52</v>
      </c>
      <c r="C38" s="26" t="s">
        <v>63</v>
      </c>
      <c r="D38" s="26" t="s">
        <v>46</v>
      </c>
      <c r="E38" s="39" t="s">
        <v>141</v>
      </c>
      <c r="F38" s="7"/>
      <c r="G38" s="7"/>
      <c r="H38" s="7"/>
      <c r="I38" s="7"/>
      <c r="J38" s="27"/>
      <c r="K38" s="12" t="str">
        <f t="shared" ca="1" si="1"/>
        <v>LCD_PACKAGEAMOUNT NUMERIC(20,2) ,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4">
        <v>5</v>
      </c>
      <c r="B39" s="25" t="s">
        <v>55</v>
      </c>
      <c r="C39" s="26" t="s">
        <v>64</v>
      </c>
      <c r="D39" s="26" t="s">
        <v>46</v>
      </c>
      <c r="E39" s="39" t="s">
        <v>141</v>
      </c>
      <c r="F39" s="7"/>
      <c r="G39" s="7"/>
      <c r="H39" s="7"/>
      <c r="I39" s="7"/>
      <c r="J39" s="7"/>
      <c r="K39" s="12" t="str">
        <f t="shared" ca="1" si="1"/>
        <v>LCD_UNITPRICE NUMERIC(20,2) ,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4">
        <v>6</v>
      </c>
      <c r="B40" s="25" t="s">
        <v>54</v>
      </c>
      <c r="C40" s="26" t="s">
        <v>81</v>
      </c>
      <c r="D40" s="26" t="s">
        <v>20</v>
      </c>
      <c r="E40" s="7"/>
      <c r="F40" s="7"/>
      <c r="G40" s="7"/>
      <c r="H40" s="7"/>
      <c r="I40" s="7"/>
      <c r="J40" s="7"/>
      <c r="K40" s="12" t="str">
        <f t="shared" ca="1" si="1"/>
        <v>LCD_NUMBER INT ,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4">
        <v>7</v>
      </c>
      <c r="B41" s="25" t="s">
        <v>56</v>
      </c>
      <c r="C41" s="26" t="s">
        <v>82</v>
      </c>
      <c r="D41" s="26" t="s">
        <v>46</v>
      </c>
      <c r="E41" s="39" t="s">
        <v>144</v>
      </c>
      <c r="F41" s="7"/>
      <c r="G41" s="7"/>
      <c r="H41" s="7"/>
      <c r="I41" s="7"/>
      <c r="J41" s="26" t="s">
        <v>66</v>
      </c>
      <c r="K41" s="12" t="str">
        <f t="shared" ca="1" si="1"/>
        <v>LCD_DISCOUNT NUMERIC(3,2) ,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4">
        <v>8</v>
      </c>
      <c r="B42" s="38" t="s">
        <v>156</v>
      </c>
      <c r="C42" s="26" t="s">
        <v>168</v>
      </c>
      <c r="D42" s="26" t="s">
        <v>37</v>
      </c>
      <c r="E42" s="7">
        <v>2</v>
      </c>
      <c r="F42" s="7"/>
      <c r="G42" s="7"/>
      <c r="H42" s="7"/>
      <c r="I42" s="7"/>
      <c r="J42" s="26"/>
      <c r="K42" s="12" t="str">
        <f t="shared" ca="1" si="1"/>
        <v>LCD_CONTINUE_TYPE CHAR(2) ,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4">
        <v>9</v>
      </c>
      <c r="B43" s="38" t="s">
        <v>157</v>
      </c>
      <c r="C43" s="26" t="s">
        <v>169</v>
      </c>
      <c r="D43" s="26" t="s">
        <v>37</v>
      </c>
      <c r="E43" s="7">
        <v>2</v>
      </c>
      <c r="F43" s="7"/>
      <c r="G43" s="7"/>
      <c r="H43" s="7"/>
      <c r="I43" s="7"/>
      <c r="J43" s="26"/>
      <c r="K43" s="12" t="str">
        <f t="shared" ca="1" si="1"/>
        <v>LCD_ISCONTINUE CHAR(2) ,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4">
        <v>10</v>
      </c>
      <c r="B44" s="38" t="s">
        <v>158</v>
      </c>
      <c r="C44" s="26" t="s">
        <v>170</v>
      </c>
      <c r="D44" s="26" t="s">
        <v>18</v>
      </c>
      <c r="E44" s="7">
        <v>10</v>
      </c>
      <c r="F44" s="7"/>
      <c r="G44" s="7"/>
      <c r="H44" s="7"/>
      <c r="I44" s="7"/>
      <c r="J44" s="26" t="s">
        <v>171</v>
      </c>
      <c r="K44" s="12" t="str">
        <f t="shared" ca="1" si="1"/>
        <v>LCD_TIMELINESS NVARCHAR(10) ,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4">
        <v>11</v>
      </c>
      <c r="B45" s="38" t="s">
        <v>160</v>
      </c>
      <c r="C45" s="26" t="s">
        <v>173</v>
      </c>
      <c r="D45" s="26" t="s">
        <v>36</v>
      </c>
      <c r="E45" s="39"/>
      <c r="F45" s="7"/>
      <c r="G45" s="7"/>
      <c r="H45" s="7"/>
      <c r="I45" s="7"/>
      <c r="J45" s="26"/>
      <c r="K45" s="12" t="str">
        <f t="shared" ca="1" si="1"/>
        <v>LCD_EFFECTIVE_DATE DATETIME ,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4">
        <v>12</v>
      </c>
      <c r="B46" s="38" t="s">
        <v>159</v>
      </c>
      <c r="C46" s="26" t="s">
        <v>174</v>
      </c>
      <c r="D46" s="26" t="s">
        <v>36</v>
      </c>
      <c r="E46" s="39"/>
      <c r="F46" s="7"/>
      <c r="G46" s="7"/>
      <c r="H46" s="7"/>
      <c r="I46" s="7"/>
      <c r="J46" s="26"/>
      <c r="K46" s="12" t="str">
        <f t="shared" ca="1" si="1"/>
        <v>LCD_EXPIRATION_DATE DATETIME ,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4">
        <v>13</v>
      </c>
      <c r="B47" s="38" t="s">
        <v>161</v>
      </c>
      <c r="C47" s="26" t="s">
        <v>176</v>
      </c>
      <c r="D47" s="26" t="s">
        <v>36</v>
      </c>
      <c r="E47" s="39"/>
      <c r="F47" s="7"/>
      <c r="G47" s="7"/>
      <c r="H47" s="7"/>
      <c r="I47" s="7"/>
      <c r="J47" s="26"/>
      <c r="K47" s="12" t="str">
        <f t="shared" ca="1" si="1"/>
        <v>LCD_SHOULDCONTINUE_DATE DATETIME ,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4">
        <v>14</v>
      </c>
      <c r="B48" s="38" t="s">
        <v>57</v>
      </c>
      <c r="C48" s="26" t="s">
        <v>65</v>
      </c>
      <c r="D48" s="26" t="s">
        <v>38</v>
      </c>
      <c r="E48" s="7">
        <v>40</v>
      </c>
      <c r="F48" s="7"/>
      <c r="G48" s="7"/>
      <c r="H48" s="7"/>
      <c r="I48" s="26" t="s">
        <v>134</v>
      </c>
      <c r="J48" s="26" t="s">
        <v>142</v>
      </c>
      <c r="K48" s="12" t="str">
        <f t="shared" ca="1" si="1"/>
        <v>LCD_REGISTOR NVARCHAR(40) NOT NULL,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4">
        <v>15</v>
      </c>
      <c r="B49" s="25" t="s">
        <v>58</v>
      </c>
      <c r="C49" s="26" t="s">
        <v>67</v>
      </c>
      <c r="D49" s="26" t="s">
        <v>36</v>
      </c>
      <c r="E49" s="26"/>
      <c r="F49" s="26"/>
      <c r="G49" s="40" t="s">
        <v>149</v>
      </c>
      <c r="H49" s="26"/>
      <c r="I49" s="26" t="s">
        <v>134</v>
      </c>
      <c r="J49" s="26" t="s">
        <v>143</v>
      </c>
      <c r="K49" s="12" t="str">
        <f t="shared" ca="1" si="1"/>
        <v xml:space="preserve">LCD_REGIST_DATE DATETIME NOT NULL default GETDATE() 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35" t="str">
        <f ca="1">"PRIMARY KEY("&amp;IF(OFFSET(C35,0,3,1,1)="PK",C35&amp;IF(OFFSET(C35,1,3,1,1)="","",","),"")&amp;IF(OFFSET(C35,1,3,1,1)="PK",OFFSET(C35,1,0,1,1)&amp;IF(OFFSET(C35,1,0,1,1)="",",",""),"")&amp;"));"</f>
        <v>PRIMARY KEY(LCD_ID,LCD_CONTRACTMAIN_ID));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35" t="s">
        <v>146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52" s="137" t="s">
        <v>11</v>
      </c>
      <c r="B52" s="144"/>
      <c r="C52" s="147" t="s">
        <v>77</v>
      </c>
      <c r="D52" s="148"/>
      <c r="E52" s="149" t="s">
        <v>12</v>
      </c>
      <c r="F52" s="149"/>
      <c r="G52" s="31"/>
      <c r="H52" s="31"/>
      <c r="I52" s="31"/>
      <c r="J52" s="150" t="s">
        <v>70</v>
      </c>
      <c r="K52" s="12" t="str">
        <f>"/*"&amp;C53&amp;"*/"</f>
        <v>/*产品套餐信息表*/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>
      <c r="A53" s="137" t="s">
        <v>0</v>
      </c>
      <c r="B53" s="144"/>
      <c r="C53" s="147" t="s">
        <v>69</v>
      </c>
      <c r="D53" s="148"/>
      <c r="E53" s="149" t="s">
        <v>13</v>
      </c>
      <c r="F53" s="149"/>
      <c r="G53" s="31"/>
      <c r="H53" s="31"/>
      <c r="I53" s="31"/>
      <c r="J53" s="151"/>
      <c r="K53" s="12" t="str">
        <f>"/*"&amp;C54&amp;"*/"</f>
        <v>/*用于记录产品套餐信息*/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>
      <c r="A54" s="137" t="s">
        <v>1</v>
      </c>
      <c r="B54" s="144"/>
      <c r="C54" s="145" t="s">
        <v>78</v>
      </c>
      <c r="D54" s="146"/>
      <c r="E54" s="146"/>
      <c r="F54" s="146"/>
      <c r="G54" s="146"/>
      <c r="H54" s="146"/>
      <c r="I54" s="146"/>
      <c r="J54" s="146"/>
      <c r="K54" s="36" t="str">
        <f>"if exists (select * from sysobjects where id = object_id(N'["&amp;J52&amp;"]') and OBJECTPROPERTY(id, N'IsUserTable')= 1)"</f>
        <v>if exists (select * from sysobjects where id = object_id(N'[LZ_PRODUCTPACKAGE_INFO]') and OBJECTPROPERTY(id, N'IsUserTable')= 1)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>
      <c r="A55" s="18"/>
      <c r="B55" s="37"/>
      <c r="C55" s="30"/>
      <c r="D55" s="29"/>
      <c r="E55" s="29"/>
      <c r="F55" s="29"/>
      <c r="G55" s="29"/>
      <c r="H55" s="29"/>
      <c r="I55" s="29"/>
      <c r="J55" s="29"/>
      <c r="K55" s="36" t="str">
        <f>"DROP TABLE "&amp;J52</f>
        <v>DROP TABLE LZ_PRODUCTPACKAGE_INFO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>
      <c r="A56" s="1"/>
      <c r="B56" s="32"/>
      <c r="C56" s="1"/>
      <c r="D56" s="2"/>
      <c r="E56" s="1"/>
      <c r="F56" s="1"/>
      <c r="G56" s="1"/>
      <c r="H56" s="1"/>
      <c r="I56" s="1"/>
      <c r="J56" s="1"/>
      <c r="K56" s="35" t="str">
        <f>"GO "</f>
        <v xml:space="preserve">GO 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>
      <c r="A57" s="3" t="s">
        <v>2</v>
      </c>
      <c r="B57" s="33" t="s">
        <v>14</v>
      </c>
      <c r="C57" s="3" t="s">
        <v>15</v>
      </c>
      <c r="D57" s="3" t="s">
        <v>3</v>
      </c>
      <c r="E57" s="3" t="s">
        <v>4</v>
      </c>
      <c r="F57" s="3" t="s">
        <v>21</v>
      </c>
      <c r="G57" s="24" t="s">
        <v>148</v>
      </c>
      <c r="H57" s="24" t="s">
        <v>147</v>
      </c>
      <c r="I57" s="3" t="s">
        <v>16</v>
      </c>
      <c r="J57" s="3" t="s">
        <v>17</v>
      </c>
      <c r="K57" s="12" t="str">
        <f>"CREATE TABLE "&amp;J52&amp;"("</f>
        <v>CREATE TABLE LZ_PRODUCTPACKAGE_INFO(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24">
      <c r="A58" s="4">
        <v>1</v>
      </c>
      <c r="B58" s="25" t="s">
        <v>8</v>
      </c>
      <c r="C58" s="26" t="s">
        <v>71</v>
      </c>
      <c r="D58" s="26" t="s">
        <v>19</v>
      </c>
      <c r="E58" s="42">
        <v>20</v>
      </c>
      <c r="F58" s="26" t="s">
        <v>25</v>
      </c>
      <c r="G58" s="26"/>
      <c r="H58" s="26"/>
      <c r="I58" s="7" t="s">
        <v>68</v>
      </c>
      <c r="J58" s="27" t="s">
        <v>125</v>
      </c>
      <c r="K58" s="12" t="str">
        <f ca="1">C58&amp;" "&amp;D58&amp;IF(OR(D58="DATETIME",D58="INT"),E58,"("&amp;E58&amp;")")&amp;" "&amp;I58&amp;IF(G58&lt;&gt;""," default "&amp;G58&amp;" ","")&amp;IF(H58&lt;&gt;""," identity("&amp;H58&amp;") ","")&amp;IF(OFFSET(C58,1,0,1,1)="","",",")</f>
        <v>PPI_PACKAGE_ID NVARCHAR(20) not null,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>
      <c r="A59" s="4">
        <v>2</v>
      </c>
      <c r="B59" s="25" t="s">
        <v>9</v>
      </c>
      <c r="C59" s="26" t="s">
        <v>74</v>
      </c>
      <c r="D59" s="26" t="s">
        <v>19</v>
      </c>
      <c r="E59" s="42">
        <v>200</v>
      </c>
      <c r="F59" s="26"/>
      <c r="G59" s="26"/>
      <c r="H59" s="26"/>
      <c r="I59" s="7"/>
      <c r="J59" s="26"/>
      <c r="K59" s="12" t="str">
        <f t="shared" ref="K59:K71" ca="1" si="2">C59&amp;" "&amp;D59&amp;IF(OR(D59="DATETIME",D59="INT"),E59,"("&amp;E59&amp;")")&amp;" "&amp;I59&amp;IF(G59&lt;&gt;""," default "&amp;G59&amp;" ","")&amp;IF(H59&lt;&gt;""," identity("&amp;H59&amp;") ","")&amp;IF(OFFSET(C59,1,0,1,1)="","",",")</f>
        <v>PPI_PACKAGE_NAME NVARCHAR(200) ,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>
      <c r="A60" s="4">
        <v>3</v>
      </c>
      <c r="B60" s="25" t="s">
        <v>53</v>
      </c>
      <c r="C60" s="26" t="s">
        <v>130</v>
      </c>
      <c r="D60" s="26" t="s">
        <v>47</v>
      </c>
      <c r="E60" s="41" t="s">
        <v>141</v>
      </c>
      <c r="F60" s="26"/>
      <c r="G60" s="26"/>
      <c r="H60" s="26"/>
      <c r="I60" s="7"/>
      <c r="J60" s="27"/>
      <c r="K60" s="12" t="str">
        <f t="shared" ca="1" si="2"/>
        <v>PPI_PACKAGE_PRICE NUMERIC(20,2) ,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>
      <c r="A61" s="4">
        <v>4</v>
      </c>
      <c r="B61" s="25" t="s">
        <v>162</v>
      </c>
      <c r="C61" s="26" t="s">
        <v>189</v>
      </c>
      <c r="D61" s="26" t="s">
        <v>19</v>
      </c>
      <c r="E61" s="42">
        <v>20</v>
      </c>
      <c r="F61" s="26"/>
      <c r="G61" s="26"/>
      <c r="H61" s="26"/>
      <c r="I61" s="7"/>
      <c r="J61" s="27"/>
      <c r="K61" s="12" t="str">
        <f t="shared" ca="1" si="2"/>
        <v>PPI_UNIT NVARCHAR(20) ,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>
      <c r="A62" s="4">
        <v>5</v>
      </c>
      <c r="B62" s="25" t="s">
        <v>163</v>
      </c>
      <c r="C62" s="26" t="s">
        <v>190</v>
      </c>
      <c r="D62" s="26" t="s">
        <v>47</v>
      </c>
      <c r="E62" s="41" t="s">
        <v>141</v>
      </c>
      <c r="F62" s="26"/>
      <c r="G62" s="26"/>
      <c r="H62" s="26"/>
      <c r="I62" s="7"/>
      <c r="J62" s="27"/>
      <c r="K62" s="12" t="str">
        <f t="shared" ca="1" si="2"/>
        <v>PPI_NUMBER NUMERIC(20,2) ,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>
      <c r="A63" s="4">
        <v>6</v>
      </c>
      <c r="B63" s="25" t="s">
        <v>96</v>
      </c>
      <c r="C63" s="26" t="s">
        <v>131</v>
      </c>
      <c r="D63" s="26" t="s">
        <v>19</v>
      </c>
      <c r="E63" s="42">
        <v>20</v>
      </c>
      <c r="F63" s="7"/>
      <c r="G63" s="7"/>
      <c r="H63" s="7"/>
      <c r="I63" s="7"/>
      <c r="J63" s="27" t="s">
        <v>132</v>
      </c>
      <c r="K63" s="12" t="str">
        <f t="shared" ca="1" si="2"/>
        <v>PPI_PACKAGE_TYPE NVARCHAR(20) ,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>
      <c r="A64" s="4">
        <v>7</v>
      </c>
      <c r="B64" s="38" t="s">
        <v>111</v>
      </c>
      <c r="C64" s="26" t="s">
        <v>172</v>
      </c>
      <c r="D64" s="26" t="s">
        <v>36</v>
      </c>
      <c r="E64" s="42"/>
      <c r="F64" s="7"/>
      <c r="G64" s="7"/>
      <c r="H64" s="7"/>
      <c r="I64" s="7"/>
      <c r="J64" s="7"/>
      <c r="K64" s="12" t="str">
        <f t="shared" ca="1" si="2"/>
        <v>PPI_EFFECTIVE_DATE DATETIME ,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4">
        <v>8</v>
      </c>
      <c r="B65" s="38" t="s">
        <v>97</v>
      </c>
      <c r="C65" s="26" t="s">
        <v>112</v>
      </c>
      <c r="D65" s="26" t="s">
        <v>36</v>
      </c>
      <c r="E65" s="42"/>
      <c r="F65" s="7"/>
      <c r="G65" s="7"/>
      <c r="H65" s="7"/>
      <c r="I65" s="7"/>
      <c r="J65" s="7"/>
      <c r="K65" s="12" t="str">
        <f t="shared" ca="1" si="2"/>
        <v>PPI_EXPIRATION_DATE DATETIME ,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>
      <c r="A66" s="4">
        <v>9</v>
      </c>
      <c r="B66" s="38" t="s">
        <v>98</v>
      </c>
      <c r="C66" s="26" t="s">
        <v>175</v>
      </c>
      <c r="D66" s="26" t="s">
        <v>36</v>
      </c>
      <c r="E66" s="42"/>
      <c r="F66" s="7"/>
      <c r="G66" s="7"/>
      <c r="H66" s="7"/>
      <c r="I66" s="7"/>
      <c r="J66" s="7"/>
      <c r="K66" s="12" t="str">
        <f t="shared" ca="1" si="2"/>
        <v>PPI_SHOULDCONTINUE_DATE DATETIME ,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4">
        <v>10</v>
      </c>
      <c r="B67" s="38" t="s">
        <v>156</v>
      </c>
      <c r="C67" s="26" t="s">
        <v>191</v>
      </c>
      <c r="D67" s="26" t="s">
        <v>37</v>
      </c>
      <c r="E67" s="42">
        <v>2</v>
      </c>
      <c r="F67" s="7"/>
      <c r="G67" s="7"/>
      <c r="H67" s="7"/>
      <c r="I67" s="7"/>
      <c r="J67" s="7"/>
      <c r="K67" s="12" t="str">
        <f t="shared" ca="1" si="2"/>
        <v>PPI_CONTINUE_TYPE CHAR(2) ,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>
      <c r="A68" s="4">
        <v>11</v>
      </c>
      <c r="B68" s="38" t="s">
        <v>79</v>
      </c>
      <c r="C68" s="26" t="s">
        <v>80</v>
      </c>
      <c r="D68" s="26" t="s">
        <v>37</v>
      </c>
      <c r="E68" s="42">
        <v>2</v>
      </c>
      <c r="F68" s="7"/>
      <c r="G68" s="7"/>
      <c r="H68" s="7"/>
      <c r="I68" s="7"/>
      <c r="J68" s="7"/>
      <c r="K68" s="12" t="str">
        <f t="shared" ca="1" si="2"/>
        <v>PPI_ISCONTINUE CHAR(2) ,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>
      <c r="A69" s="4">
        <v>12</v>
      </c>
      <c r="B69" s="38" t="s">
        <v>197</v>
      </c>
      <c r="C69" s="26" t="s">
        <v>110</v>
      </c>
      <c r="D69" s="26" t="s">
        <v>19</v>
      </c>
      <c r="E69" s="42">
        <v>400</v>
      </c>
      <c r="F69" s="7"/>
      <c r="G69" s="7"/>
      <c r="H69" s="7"/>
      <c r="I69" s="7"/>
      <c r="J69" s="7"/>
      <c r="K69" s="12" t="str">
        <f t="shared" ca="1" si="2"/>
        <v>PPI_DESC NVARCHAR(400) ,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4">
        <v>13</v>
      </c>
      <c r="B70" s="25" t="s">
        <v>57</v>
      </c>
      <c r="C70" s="26" t="s">
        <v>72</v>
      </c>
      <c r="D70" s="26" t="s">
        <v>38</v>
      </c>
      <c r="E70" s="42">
        <v>40</v>
      </c>
      <c r="F70" s="7"/>
      <c r="G70" s="7"/>
      <c r="H70" s="7"/>
      <c r="I70" s="7" t="s">
        <v>68</v>
      </c>
      <c r="J70" s="26"/>
      <c r="K70" s="12" t="str">
        <f t="shared" ca="1" si="2"/>
        <v>PPI_REGISTOR NVARCHAR(40) not null,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 s="4">
        <v>14</v>
      </c>
      <c r="B71" s="25" t="s">
        <v>58</v>
      </c>
      <c r="C71" s="26" t="s">
        <v>73</v>
      </c>
      <c r="D71" s="26" t="s">
        <v>36</v>
      </c>
      <c r="E71" s="41"/>
      <c r="F71" s="26"/>
      <c r="G71" s="40" t="s">
        <v>149</v>
      </c>
      <c r="H71" s="26"/>
      <c r="I71" s="26" t="s">
        <v>68</v>
      </c>
      <c r="J71" s="26"/>
      <c r="K71" s="12" t="str">
        <f t="shared" ca="1" si="2"/>
        <v xml:space="preserve">PPI_REGIST_DATE DATETIME not null default GETDATE() 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K72" s="35" t="str">
        <f ca="1">"PRIMARY KEY("&amp;IF(OFFSET(C58,0,3,1,1)="PK",C58&amp;IF(OFFSET(C58,1,3,1,1)="","",","),"")&amp;IF(OFFSET(C58,1,3,1,1)="PK",OFFSET(C58,1,0,1,1)&amp;IF(OFFSET(C58,1,0,1,1)="",",",""),"")&amp;"));"</f>
        <v>PRIMARY KEY(PPI_PACKAGE_ID));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K73" s="35" t="s">
        <v>146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137" t="s">
        <v>11</v>
      </c>
      <c r="B74" s="144"/>
      <c r="C74" s="147" t="s">
        <v>99</v>
      </c>
      <c r="D74" s="148"/>
      <c r="E74" s="149" t="s">
        <v>12</v>
      </c>
      <c r="F74" s="149"/>
      <c r="G74" s="31"/>
      <c r="H74" s="31"/>
      <c r="I74" s="31"/>
      <c r="J74" s="150" t="s">
        <v>101</v>
      </c>
      <c r="K74" s="12" t="str">
        <f>"/*"&amp;C75&amp;"*/"</f>
        <v>/*套餐类型表*/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137" t="s">
        <v>0</v>
      </c>
      <c r="B75" s="144"/>
      <c r="C75" s="147" t="s">
        <v>100</v>
      </c>
      <c r="D75" s="148"/>
      <c r="E75" s="149" t="s">
        <v>13</v>
      </c>
      <c r="F75" s="149"/>
      <c r="G75" s="31"/>
      <c r="H75" s="31"/>
      <c r="I75" s="31"/>
      <c r="J75" s="151"/>
      <c r="K75" s="12" t="str">
        <f>"/*"&amp;C76&amp;"*/"</f>
        <v>/*字典表,记录所有的套餐类型*/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137" t="s">
        <v>1</v>
      </c>
      <c r="B76" s="144"/>
      <c r="C76" s="145" t="s">
        <v>145</v>
      </c>
      <c r="D76" s="146"/>
      <c r="E76" s="146"/>
      <c r="F76" s="146"/>
      <c r="G76" s="146"/>
      <c r="H76" s="146"/>
      <c r="I76" s="146"/>
      <c r="J76" s="146"/>
      <c r="K76" s="36" t="str">
        <f>"if exists (select * from sysobjects where id = object_id(N'["&amp;J74&amp;"]') and OBJECTPROPERTY(id, N'IsUserTable')= 1)"</f>
        <v>if exists (select * from sysobjects where id = object_id(N'[LZ_PRODUCTPACKAGE_TYPE]') and OBJECTPROPERTY(id, N'IsUserTable')= 1)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18"/>
      <c r="B77" s="37"/>
      <c r="C77" s="30"/>
      <c r="D77" s="29"/>
      <c r="E77" s="29"/>
      <c r="F77" s="29"/>
      <c r="G77" s="29"/>
      <c r="H77" s="29"/>
      <c r="I77" s="29"/>
      <c r="J77" s="29"/>
      <c r="K77" s="36" t="str">
        <f>"DROP TABLE "&amp;J74</f>
        <v>DROP TABLE LZ_PRODUCTPACKAGE_TYPE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1"/>
      <c r="B78" s="32"/>
      <c r="C78" s="1"/>
      <c r="D78" s="2"/>
      <c r="E78" s="1"/>
      <c r="F78" s="1"/>
      <c r="G78" s="1"/>
      <c r="H78" s="1"/>
      <c r="I78" s="1"/>
      <c r="J78" s="1"/>
      <c r="K78" s="35" t="str">
        <f>"GO "</f>
        <v xml:space="preserve">GO 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3" t="s">
        <v>2</v>
      </c>
      <c r="B79" s="3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24" t="s">
        <v>148</v>
      </c>
      <c r="H79" s="24" t="s">
        <v>147</v>
      </c>
      <c r="I79" s="3" t="s">
        <v>16</v>
      </c>
      <c r="J79" s="3" t="s">
        <v>17</v>
      </c>
      <c r="K79" s="12" t="str">
        <f>"CREATE TABLE "&amp;J74&amp;"("</f>
        <v>CREATE TABLE LZ_PRODUCTPACKAGE_TYPE(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4">
        <v>1</v>
      </c>
      <c r="B80" s="25" t="s">
        <v>104</v>
      </c>
      <c r="C80" s="26" t="s">
        <v>115</v>
      </c>
      <c r="D80" s="26" t="s">
        <v>44</v>
      </c>
      <c r="E80" s="7"/>
      <c r="F80" s="26" t="s">
        <v>25</v>
      </c>
      <c r="G80" s="26"/>
      <c r="H80" s="26" t="s">
        <v>150</v>
      </c>
      <c r="I80" s="7" t="s">
        <v>68</v>
      </c>
      <c r="J80" s="27"/>
      <c r="K80" s="12" t="str">
        <f t="shared" ref="K80:K85" ca="1" si="3">C80&amp;" "&amp;D80&amp;IF(OR(D80="DATETIME",D80="INT"),E80,"("&amp;E80&amp;")")&amp;" "&amp;I80&amp;IF(G80&lt;&gt;""," default "&amp;G80&amp;" ","")&amp;IF(H80&lt;&gt;""," identity("&amp;H80&amp;") ","")&amp;IF(OFFSET(C80,1,0,1,1)="","",",")</f>
        <v>PPT_PACKTYPE_ID INT not null identity(1,1) ,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4">
        <v>2</v>
      </c>
      <c r="B81" s="25" t="s">
        <v>102</v>
      </c>
      <c r="C81" s="26" t="s">
        <v>116</v>
      </c>
      <c r="D81" s="26" t="s">
        <v>19</v>
      </c>
      <c r="E81" s="7">
        <v>20</v>
      </c>
      <c r="F81" s="26"/>
      <c r="G81" s="26"/>
      <c r="H81" s="26"/>
      <c r="I81" s="7" t="s">
        <v>68</v>
      </c>
      <c r="J81" s="27"/>
      <c r="K81" s="12" t="str">
        <f t="shared" ca="1" si="3"/>
        <v>PPT_PACKTYPE_NAME NVARCHAR(20) not null,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4">
        <v>3</v>
      </c>
      <c r="B82" s="25" t="s">
        <v>103</v>
      </c>
      <c r="C82" s="26" t="s">
        <v>117</v>
      </c>
      <c r="D82" s="26" t="s">
        <v>19</v>
      </c>
      <c r="E82" s="7">
        <v>20</v>
      </c>
      <c r="F82" s="26"/>
      <c r="G82" s="26"/>
      <c r="H82" s="26"/>
      <c r="I82" s="7"/>
      <c r="J82" s="27" t="s">
        <v>121</v>
      </c>
      <c r="K82" s="12" t="str">
        <f t="shared" ca="1" si="3"/>
        <v>PPT_PACKTYPE_CODE NVARCHAR(20) ,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4">
        <v>4</v>
      </c>
      <c r="B83" s="25" t="s">
        <v>105</v>
      </c>
      <c r="C83" s="26" t="s">
        <v>118</v>
      </c>
      <c r="D83" s="26" t="s">
        <v>19</v>
      </c>
      <c r="E83" s="7">
        <v>400</v>
      </c>
      <c r="F83" s="26"/>
      <c r="G83" s="26"/>
      <c r="H83" s="26"/>
      <c r="I83" s="7"/>
      <c r="J83" s="27"/>
      <c r="K83" s="12" t="str">
        <f t="shared" ca="1" si="3"/>
        <v>PPT_PACKTYPE_DESC NVARCHAR(400) ,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4">
        <v>5</v>
      </c>
      <c r="B84" s="25" t="s">
        <v>57</v>
      </c>
      <c r="C84" s="26" t="s">
        <v>113</v>
      </c>
      <c r="D84" s="26" t="s">
        <v>38</v>
      </c>
      <c r="E84" s="7">
        <v>40</v>
      </c>
      <c r="F84" s="7"/>
      <c r="G84" s="7"/>
      <c r="H84" s="7"/>
      <c r="I84" s="7" t="s">
        <v>68</v>
      </c>
      <c r="J84" s="26"/>
      <c r="K84" s="12" t="str">
        <f t="shared" ca="1" si="3"/>
        <v>PPT_REGISTOR NVARCHAR(40) not null,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4">
        <v>6</v>
      </c>
      <c r="B85" s="25" t="s">
        <v>58</v>
      </c>
      <c r="C85" s="26" t="s">
        <v>114</v>
      </c>
      <c r="D85" s="26" t="s">
        <v>36</v>
      </c>
      <c r="E85" s="26"/>
      <c r="F85" s="26"/>
      <c r="G85" s="40" t="s">
        <v>149</v>
      </c>
      <c r="H85" s="26"/>
      <c r="I85" s="26" t="s">
        <v>68</v>
      </c>
      <c r="J85" s="26"/>
      <c r="K85" s="12" t="str">
        <f t="shared" ca="1" si="3"/>
        <v xml:space="preserve">PPT_REGIST_DATE DATETIME not null default GETDATE() 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35" t="str">
        <f ca="1">"PRIMARY KEY("&amp;IF(OFFSET(C80,0,3,1,1)="PK",C80&amp;IF(OFFSET(C80,1,3,1,1)="","",","),"")&amp;IF(OFFSET(C80,1,3,1,1)="PK",OFFSET(C80,1,0,1,1)&amp;IF(OFFSET(C80,1,0,1,1)="",",",""),"")&amp;"));"</f>
        <v>PRIMARY KEY(PPT_PACKTYPE_ID));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35" t="s">
        <v>146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137" t="s">
        <v>11</v>
      </c>
      <c r="B89" s="138"/>
      <c r="C89" s="147" t="s">
        <v>106</v>
      </c>
      <c r="D89" s="148"/>
      <c r="E89" s="149" t="s">
        <v>12</v>
      </c>
      <c r="F89" s="149"/>
      <c r="G89" s="31"/>
      <c r="H89" s="31"/>
      <c r="I89" s="31"/>
      <c r="J89" s="150" t="s">
        <v>120</v>
      </c>
      <c r="K89" s="12" t="str">
        <f>"/*"&amp;C90&amp;"*/"</f>
        <v>/*合同-套餐-产品关系表*/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137" t="s">
        <v>0</v>
      </c>
      <c r="B90" s="138"/>
      <c r="C90" s="147" t="s">
        <v>164</v>
      </c>
      <c r="D90" s="148"/>
      <c r="E90" s="149" t="s">
        <v>13</v>
      </c>
      <c r="F90" s="149"/>
      <c r="G90" s="31"/>
      <c r="H90" s="31"/>
      <c r="I90" s="31"/>
      <c r="J90" s="151"/>
      <c r="K90" s="12" t="str">
        <f>"/*"&amp;C91&amp;"*/"</f>
        <v>/**/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137" t="s">
        <v>1</v>
      </c>
      <c r="B91" s="138"/>
      <c r="C91" s="145"/>
      <c r="D91" s="146"/>
      <c r="E91" s="146"/>
      <c r="F91" s="146"/>
      <c r="G91" s="146"/>
      <c r="H91" s="146"/>
      <c r="I91" s="146"/>
      <c r="J91" s="146"/>
      <c r="K91" s="36" t="str">
        <f>"if exists (select * from sysobjects where id = object_id(N'["&amp;J89&amp;"]') and OBJECTPROPERTY(id, N'IsUserTable')= 1)"</f>
        <v>if exists (select * from sysobjects where id = object_id(N'[LZ_PACKAGE_PRODUCT_REL]') and OBJECTPROPERTY(id, N'IsUserTable')= 1)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18"/>
      <c r="B92" s="19"/>
      <c r="C92" s="30"/>
      <c r="D92" s="29"/>
      <c r="E92" s="29"/>
      <c r="F92" s="29"/>
      <c r="G92" s="29"/>
      <c r="H92" s="29"/>
      <c r="I92" s="29"/>
      <c r="J92" s="29"/>
      <c r="K92" s="36" t="str">
        <f>"DROP TABLE "&amp;J89</f>
        <v>DROP TABLE LZ_PACKAGE_PRODUCT_REL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1"/>
      <c r="B93" s="1"/>
      <c r="C93" s="1"/>
      <c r="D93" s="2"/>
      <c r="E93" s="1"/>
      <c r="F93" s="1"/>
      <c r="G93" s="1"/>
      <c r="H93" s="1"/>
      <c r="I93" s="1"/>
      <c r="J93" s="1"/>
      <c r="K93" s="35" t="str">
        <f>"GO "</f>
        <v xml:space="preserve">GO 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3" t="s">
        <v>2</v>
      </c>
      <c r="B94" s="3" t="s">
        <v>14</v>
      </c>
      <c r="C94" s="3" t="s">
        <v>15</v>
      </c>
      <c r="D94" s="3" t="s">
        <v>3</v>
      </c>
      <c r="E94" s="3" t="s">
        <v>4</v>
      </c>
      <c r="F94" s="3" t="s">
        <v>21</v>
      </c>
      <c r="G94" s="24" t="s">
        <v>148</v>
      </c>
      <c r="H94" s="24" t="s">
        <v>147</v>
      </c>
      <c r="I94" s="3" t="s">
        <v>16</v>
      </c>
      <c r="J94" s="3" t="s">
        <v>17</v>
      </c>
      <c r="K94" s="12" t="str">
        <f>"CREATE TABLE "&amp;J89&amp;"("</f>
        <v>CREATE TABLE LZ_PACKAGE_PRODUCT_REL(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4">
        <v>1</v>
      </c>
      <c r="B95" s="26" t="s">
        <v>6</v>
      </c>
      <c r="C95" s="26" t="s">
        <v>180</v>
      </c>
      <c r="D95" s="26" t="s">
        <v>19</v>
      </c>
      <c r="E95" s="42">
        <v>20</v>
      </c>
      <c r="F95" s="26" t="s">
        <v>25</v>
      </c>
      <c r="G95" s="26"/>
      <c r="H95" s="26"/>
      <c r="I95" s="7" t="s">
        <v>68</v>
      </c>
      <c r="J95" s="27"/>
      <c r="K95" s="12" t="str">
        <f ca="1">C95&amp;" "&amp;D95&amp;IF(OR(D95="DATETIME",D95="INT"),E95,"("&amp;E95&amp;")")&amp;" "&amp;I95&amp;IF(G95&lt;&gt;""," default "&amp;G95&amp;" ","")&amp;IF(H95&lt;&gt;""," identity("&amp;H95&amp;") ","")&amp;IF(OFFSET(C95,1,0,1,1)="","",",")</f>
        <v>PPR_CONTRACTMAIN_ID  NVARCHAR(20) not null,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4">
        <v>2</v>
      </c>
      <c r="B96" s="26" t="s">
        <v>165</v>
      </c>
      <c r="C96" s="26" t="s">
        <v>181</v>
      </c>
      <c r="D96" s="26" t="s">
        <v>19</v>
      </c>
      <c r="E96" s="42">
        <v>20</v>
      </c>
      <c r="F96" s="26" t="s">
        <v>25</v>
      </c>
      <c r="G96" s="26"/>
      <c r="H96" s="26"/>
      <c r="I96" s="7" t="s">
        <v>68</v>
      </c>
      <c r="J96" s="27"/>
      <c r="K96" s="12" t="str">
        <f t="shared" ref="K96:K106" ca="1" si="4">C96&amp;" "&amp;D96&amp;IF(OR(D96="DATETIME",D96="INT"),E96,"("&amp;E96&amp;")")&amp;" "&amp;I96&amp;IF(G96&lt;&gt;""," default "&amp;G96&amp;" ","")&amp;IF(H96&lt;&gt;""," identity("&amp;H96&amp;") ","")&amp;IF(OFFSET(C96,1,0,1,1)="","",",")</f>
        <v>PPR_CONTRACTDETAIL_ID NVARCHAR(20) not null,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4">
        <v>3</v>
      </c>
      <c r="B97" s="26" t="s">
        <v>8</v>
      </c>
      <c r="C97" s="26" t="s">
        <v>182</v>
      </c>
      <c r="D97" s="26" t="s">
        <v>19</v>
      </c>
      <c r="E97" s="42">
        <v>20</v>
      </c>
      <c r="F97" s="26" t="s">
        <v>196</v>
      </c>
      <c r="G97" s="26"/>
      <c r="H97" s="26"/>
      <c r="I97" s="7" t="s">
        <v>68</v>
      </c>
      <c r="J97" s="27"/>
      <c r="K97" s="12" t="str">
        <f t="shared" ca="1" si="4"/>
        <v>PPR_PACKAGE_ID NVARCHAR(20) not null,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4">
        <v>4</v>
      </c>
      <c r="B98" s="26" t="s">
        <v>5</v>
      </c>
      <c r="C98" s="26" t="s">
        <v>119</v>
      </c>
      <c r="D98" s="26" t="s">
        <v>19</v>
      </c>
      <c r="E98" s="42">
        <v>20</v>
      </c>
      <c r="F98" s="26" t="s">
        <v>196</v>
      </c>
      <c r="G98" s="26"/>
      <c r="H98" s="26"/>
      <c r="I98" s="7" t="s">
        <v>68</v>
      </c>
      <c r="J98" s="27"/>
      <c r="K98" s="12" t="str">
        <f t="shared" ca="1" si="4"/>
        <v>PPR_PRODUCT_ID NVARCHAR(20) not null,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4">
        <v>5</v>
      </c>
      <c r="B99" s="26" t="s">
        <v>96</v>
      </c>
      <c r="C99" s="26" t="s">
        <v>183</v>
      </c>
      <c r="D99" s="26" t="s">
        <v>19</v>
      </c>
      <c r="E99" s="42">
        <v>20</v>
      </c>
      <c r="F99" s="26"/>
      <c r="G99" s="26"/>
      <c r="H99" s="26"/>
      <c r="I99" s="7" t="s">
        <v>68</v>
      </c>
      <c r="J99" s="27"/>
      <c r="K99" s="12" t="str">
        <f t="shared" ca="1" si="4"/>
        <v>PPR_PACKAGE_TYPE NVARCHAR(20) not null,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4">
        <v>6</v>
      </c>
      <c r="B100" s="26" t="s">
        <v>166</v>
      </c>
      <c r="C100" s="26" t="s">
        <v>184</v>
      </c>
      <c r="D100" s="26" t="s">
        <v>19</v>
      </c>
      <c r="E100" s="42">
        <v>20</v>
      </c>
      <c r="F100" s="26"/>
      <c r="G100" s="26"/>
      <c r="H100" s="26"/>
      <c r="I100" s="7" t="s">
        <v>68</v>
      </c>
      <c r="J100" s="27"/>
      <c r="K100" s="12" t="str">
        <f t="shared" ca="1" si="4"/>
        <v>PPR_UNIT NVARCHAR(20) not null,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4">
        <v>7</v>
      </c>
      <c r="B101" s="26" t="s">
        <v>54</v>
      </c>
      <c r="C101" s="26" t="s">
        <v>185</v>
      </c>
      <c r="D101" s="26" t="s">
        <v>19</v>
      </c>
      <c r="E101" s="42">
        <v>20</v>
      </c>
      <c r="F101" s="26"/>
      <c r="G101" s="26"/>
      <c r="H101" s="26"/>
      <c r="I101" s="7" t="s">
        <v>68</v>
      </c>
      <c r="J101" s="27"/>
      <c r="K101" s="12" t="str">
        <f t="shared" ca="1" si="4"/>
        <v>PPR_NUMBER NVARCHAR(20) not null,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4">
        <v>8</v>
      </c>
      <c r="B102" s="26" t="s">
        <v>152</v>
      </c>
      <c r="C102" s="26" t="s">
        <v>187</v>
      </c>
      <c r="D102" s="26" t="s">
        <v>47</v>
      </c>
      <c r="E102" s="41" t="s">
        <v>141</v>
      </c>
      <c r="F102" s="26"/>
      <c r="G102" s="26"/>
      <c r="H102" s="26"/>
      <c r="I102" s="7" t="s">
        <v>68</v>
      </c>
      <c r="J102" s="27"/>
      <c r="K102" s="12" t="str">
        <f t="shared" ca="1" si="4"/>
        <v>PPR_THEORY_PRICE NUMERIC(20,2) not null,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4">
        <v>9</v>
      </c>
      <c r="B103" s="26" t="s">
        <v>153</v>
      </c>
      <c r="C103" s="26" t="s">
        <v>186</v>
      </c>
      <c r="D103" s="26" t="s">
        <v>47</v>
      </c>
      <c r="E103" s="41" t="s">
        <v>141</v>
      </c>
      <c r="F103" s="26"/>
      <c r="G103" s="26"/>
      <c r="H103" s="26"/>
      <c r="I103" s="7" t="s">
        <v>68</v>
      </c>
      <c r="J103" s="27"/>
      <c r="K103" s="12" t="str">
        <f t="shared" ca="1" si="4"/>
        <v>PPR_ACTUAL_PRICE NUMERIC(20,2) not null,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4">
        <v>10</v>
      </c>
      <c r="B104" s="26" t="s">
        <v>167</v>
      </c>
      <c r="C104" s="26" t="s">
        <v>188</v>
      </c>
      <c r="D104" s="26" t="s">
        <v>47</v>
      </c>
      <c r="E104" s="41" t="s">
        <v>141</v>
      </c>
      <c r="F104" s="26"/>
      <c r="G104" s="26"/>
      <c r="H104" s="26"/>
      <c r="I104" s="7" t="s">
        <v>68</v>
      </c>
      <c r="J104" s="27"/>
      <c r="K104" s="12" t="str">
        <f t="shared" ca="1" si="4"/>
        <v>PPR_ACTUAL_AMOUNT NUMERIC(20,2) not null,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4">
        <v>11</v>
      </c>
      <c r="B105" s="25" t="s">
        <v>57</v>
      </c>
      <c r="C105" s="26" t="s">
        <v>177</v>
      </c>
      <c r="D105" s="26" t="s">
        <v>38</v>
      </c>
      <c r="E105" s="42">
        <v>40</v>
      </c>
      <c r="F105" s="7"/>
      <c r="G105" s="7"/>
      <c r="H105" s="7"/>
      <c r="I105" s="7" t="s">
        <v>68</v>
      </c>
      <c r="J105" s="26"/>
      <c r="K105" s="12" t="str">
        <f t="shared" ca="1" si="4"/>
        <v>PPR_REGISTOR NVARCHAR(40) not null,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4">
        <v>12</v>
      </c>
      <c r="B106" s="25" t="s">
        <v>58</v>
      </c>
      <c r="C106" s="26" t="s">
        <v>178</v>
      </c>
      <c r="D106" s="26" t="s">
        <v>36</v>
      </c>
      <c r="E106" s="41"/>
      <c r="F106" s="26"/>
      <c r="G106" s="40" t="s">
        <v>149</v>
      </c>
      <c r="H106" s="26"/>
      <c r="I106" s="26" t="s">
        <v>68</v>
      </c>
      <c r="J106" s="26"/>
      <c r="K106" s="12" t="str">
        <f t="shared" ca="1" si="4"/>
        <v xml:space="preserve">PPR_REGIST_DATE DATETIME not null default GETDATE() 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35" t="str">
        <f ca="1">"PRIMARY KEY("&amp;IF(OFFSET(C97,0,3,1,1)="PK",C97&amp;IF(OFFSET(C97,1,3,1,1)="","",","),"")&amp;IF(OFFSET(C97,1,3,1,1)="PK",OFFSET(C97,1,0,1,1)&amp;IF(OFFSET(C97,1,0,1,1)="",",",""),"")&amp;"));"</f>
        <v>PRIMARY KEY(PPR_PACKAGE_ID,PPR_PRODUCT_ID));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35" t="s">
        <v>146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137" t="s">
        <v>11</v>
      </c>
      <c r="B111" s="138"/>
      <c r="C111" s="147" t="s">
        <v>107</v>
      </c>
      <c r="D111" s="148"/>
      <c r="E111" s="149" t="s">
        <v>12</v>
      </c>
      <c r="F111" s="149"/>
      <c r="G111" s="22"/>
      <c r="H111" s="22"/>
      <c r="I111" s="17"/>
      <c r="J111" s="150" t="s">
        <v>198</v>
      </c>
      <c r="K111" s="12" t="str">
        <f>"/*"&amp;C112&amp;"*/"</f>
        <v>/*资讯套餐表*/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137" t="s">
        <v>0</v>
      </c>
      <c r="B112" s="138"/>
      <c r="C112" s="147" t="s">
        <v>108</v>
      </c>
      <c r="D112" s="148"/>
      <c r="E112" s="149" t="s">
        <v>13</v>
      </c>
      <c r="F112" s="149"/>
      <c r="G112" s="22"/>
      <c r="H112" s="22"/>
      <c r="I112" s="17"/>
      <c r="J112" s="151"/>
      <c r="K112" s="12" t="str">
        <f>"/*"&amp;C113&amp;"*/"</f>
        <v>/**/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137" t="s">
        <v>1</v>
      </c>
      <c r="B113" s="138"/>
      <c r="C113" s="145"/>
      <c r="D113" s="146"/>
      <c r="E113" s="146"/>
      <c r="F113" s="146"/>
      <c r="G113" s="146"/>
      <c r="H113" s="146"/>
      <c r="I113" s="146"/>
      <c r="J113" s="146"/>
      <c r="K113" s="23" t="str">
        <f>"if exists (select * from sysobjects where id = object_id(N'["&amp;J111&amp;"]') and OBJECTPROPERTY(id, N'IsUserTable')= 1)"</f>
        <v>if exists (select * from sysobjects where id = object_id(N'[LZ_INF_PACKAGE]') and OBJECTPROPERTY(id, N'IsUserTable')= 1)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18"/>
      <c r="B114" s="19"/>
      <c r="C114" s="21"/>
      <c r="D114" s="20"/>
      <c r="E114" s="20"/>
      <c r="F114" s="20"/>
      <c r="G114" s="20"/>
      <c r="H114" s="20"/>
      <c r="I114" s="20"/>
      <c r="J114" s="20"/>
      <c r="K114" s="23" t="str">
        <f>"DROP TABLE "&amp;J111</f>
        <v>DROP TABLE LZ_INF_PACKAGE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t="str">
        <f>"GO "</f>
        <v xml:space="preserve">GO 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3" t="s">
        <v>2</v>
      </c>
      <c r="B116" s="3" t="s">
        <v>14</v>
      </c>
      <c r="C116" s="3" t="s">
        <v>15</v>
      </c>
      <c r="D116" s="3" t="s">
        <v>3</v>
      </c>
      <c r="E116" s="3" t="s">
        <v>4</v>
      </c>
      <c r="F116" s="3" t="s">
        <v>21</v>
      </c>
      <c r="G116" s="24" t="s">
        <v>148</v>
      </c>
      <c r="H116" s="24" t="s">
        <v>147</v>
      </c>
      <c r="I116" s="3" t="s">
        <v>16</v>
      </c>
      <c r="J116" s="3" t="s">
        <v>17</v>
      </c>
      <c r="K116" s="12" t="str">
        <f>"CREATE TABLE "&amp;J111&amp;"("</f>
        <v>CREATE TABLE LZ_INF_PACKAGE(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4">
        <v>1</v>
      </c>
      <c r="B117" s="6" t="s">
        <v>8</v>
      </c>
      <c r="C117" s="6" t="s">
        <v>122</v>
      </c>
      <c r="D117" s="6" t="s">
        <v>19</v>
      </c>
      <c r="E117" s="5">
        <v>20</v>
      </c>
      <c r="F117" s="6" t="s">
        <v>25</v>
      </c>
      <c r="G117" s="10"/>
      <c r="H117" s="10"/>
      <c r="I117" s="9" t="s">
        <v>68</v>
      </c>
      <c r="J117" s="16"/>
      <c r="K117" s="12" t="str">
        <f ca="1">C117&amp;" "&amp;D117&amp;IF(OR(D117="DATETIME",D117="INT"),E117,"("&amp;E117&amp;")")&amp;" "&amp;I117&amp;IF(G117&lt;&gt;""," default "&amp;G117&amp;" ","")&amp;IF(H117&lt;&gt;""," identity("&amp;H117&amp;") ","")&amp;IF(OFFSET(C117,1,0,1,1)="","",",")</f>
        <v>INF_PACKAGE_ID NVARCHAR(20) not null,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4">
        <v>2</v>
      </c>
      <c r="B118" s="6" t="s">
        <v>109</v>
      </c>
      <c r="C118" s="6" t="s">
        <v>133</v>
      </c>
      <c r="D118" s="6" t="s">
        <v>19</v>
      </c>
      <c r="E118" s="5">
        <v>20</v>
      </c>
      <c r="F118" s="6"/>
      <c r="G118" s="10"/>
      <c r="H118" s="10"/>
      <c r="I118" s="9" t="s">
        <v>68</v>
      </c>
      <c r="J118" s="16"/>
      <c r="K118" s="12" t="str">
        <f ca="1">C118&amp;" "&amp;D118&amp;IF(OR(D118="DATETIME",D118="INT"),E118,"("&amp;E118&amp;")")&amp;" "&amp;I118&amp;IF(G118&lt;&gt;""," default "&amp;G118&amp;" ","")&amp;IF(H118&lt;&gt;""," identity("&amp;H118&amp;") ","")&amp;IF(OFFSET(C118,1,0,1,1)="","",",")</f>
        <v>INF_DESC NVARCHAR(20) not null,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4">
        <v>3</v>
      </c>
      <c r="B119" s="6" t="s">
        <v>57</v>
      </c>
      <c r="C119" s="6" t="s">
        <v>123</v>
      </c>
      <c r="D119" s="6" t="s">
        <v>38</v>
      </c>
      <c r="E119" s="9">
        <v>40</v>
      </c>
      <c r="F119" s="9"/>
      <c r="G119" s="9"/>
      <c r="H119" s="9"/>
      <c r="I119" s="9" t="s">
        <v>68</v>
      </c>
      <c r="J119" s="6"/>
      <c r="K119" s="12" t="str">
        <f ca="1">C119&amp;" "&amp;D119&amp;IF(OR(D119="DATETIME",D119="INT"),E119,"("&amp;E119&amp;")")&amp;" "&amp;I119&amp;IF(G119&lt;&gt;""," default "&amp;G119&amp;" ","")&amp;IF(H119&lt;&gt;""," identity("&amp;H119&amp;") ","")&amp;IF(OFFSET(C119,1,0,1,1)="","",",")</f>
        <v>INF_REGISTOR NVARCHAR(40) not null,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4">
        <v>4</v>
      </c>
      <c r="B120" s="6" t="s">
        <v>58</v>
      </c>
      <c r="C120" s="6" t="s">
        <v>124</v>
      </c>
      <c r="D120" s="6" t="s">
        <v>36</v>
      </c>
      <c r="E120" s="6"/>
      <c r="F120" s="6"/>
      <c r="G120" s="28" t="s">
        <v>149</v>
      </c>
      <c r="H120" s="6"/>
      <c r="I120" s="6" t="s">
        <v>68</v>
      </c>
      <c r="J120" s="6"/>
      <c r="K120" s="12" t="str">
        <f ca="1">C120&amp;" "&amp;D120&amp;IF(OR(D120="DATETIME",D120="INT"),E120,"("&amp;E120&amp;")")&amp;" "&amp;I120&amp;IF(G120&lt;&gt;""," default "&amp;G120&amp;" ","")&amp;IF(H120&lt;&gt;""," identity("&amp;H120&amp;") ","")&amp;IF(OFFSET(C120,1,0,1,1)="","",",")</f>
        <v xml:space="preserve">INF_REGIST_DATE DATETIME not null default GETDATE() 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t="str">
        <f ca="1">"PRIMARY KEY("&amp;IF(OFFSET(C117,0,3,1,1)="PK",C117&amp;IF(OFFSET(C117,1,3,1,1)="","",","),"")&amp;IF(OFFSET(C117,1,3,1,1)="PK",OFFSET(C117,1,0,1,1)&amp;IF(OFFSET(C117,1,0,1,1)="",",",""),"")&amp;"));"</f>
        <v>PRIMARY KEY(INF_PACKAGE_ID));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t="s">
        <v>146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2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2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2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2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</sheetData>
  <mergeCells count="54">
    <mergeCell ref="A52:B52"/>
    <mergeCell ref="C52:D52"/>
    <mergeCell ref="E52:F52"/>
    <mergeCell ref="J52:J53"/>
    <mergeCell ref="A53:B53"/>
    <mergeCell ref="C53:D53"/>
    <mergeCell ref="E53:F53"/>
    <mergeCell ref="A54:B54"/>
    <mergeCell ref="C54:J54"/>
    <mergeCell ref="A74:B74"/>
    <mergeCell ref="C74:D74"/>
    <mergeCell ref="E74:F74"/>
    <mergeCell ref="J74:J75"/>
    <mergeCell ref="A75:B75"/>
    <mergeCell ref="C75:D75"/>
    <mergeCell ref="E75:F75"/>
    <mergeCell ref="A91:B91"/>
    <mergeCell ref="C91:J91"/>
    <mergeCell ref="A76:B76"/>
    <mergeCell ref="C76:J76"/>
    <mergeCell ref="A89:B89"/>
    <mergeCell ref="C89:D89"/>
    <mergeCell ref="E89:F89"/>
    <mergeCell ref="J89:J90"/>
    <mergeCell ref="A90:B90"/>
    <mergeCell ref="C90:D90"/>
    <mergeCell ref="E90:F90"/>
    <mergeCell ref="A113:B113"/>
    <mergeCell ref="C113:J113"/>
    <mergeCell ref="A111:B111"/>
    <mergeCell ref="C111:D111"/>
    <mergeCell ref="E111:F111"/>
    <mergeCell ref="J111:J112"/>
    <mergeCell ref="A112:B112"/>
    <mergeCell ref="C112:D112"/>
    <mergeCell ref="E112:F112"/>
    <mergeCell ref="A1:B1"/>
    <mergeCell ref="C1:D1"/>
    <mergeCell ref="E1:F1"/>
    <mergeCell ref="J1:J2"/>
    <mergeCell ref="A2:B2"/>
    <mergeCell ref="C2:D2"/>
    <mergeCell ref="E2:F2"/>
    <mergeCell ref="A31:B31"/>
    <mergeCell ref="C31:J31"/>
    <mergeCell ref="A3:B3"/>
    <mergeCell ref="C3:J3"/>
    <mergeCell ref="A29:B29"/>
    <mergeCell ref="C29:D29"/>
    <mergeCell ref="E29:F29"/>
    <mergeCell ref="J29:J30"/>
    <mergeCell ref="A30:B30"/>
    <mergeCell ref="C30:D30"/>
    <mergeCell ref="E30:F3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I26" sqref="I26"/>
    </sheetView>
  </sheetViews>
  <sheetFormatPr defaultRowHeight="13.5"/>
  <cols>
    <col min="1" max="1" width="4.75" bestFit="1" customWidth="1"/>
    <col min="2" max="2" width="18" bestFit="1" customWidth="1"/>
    <col min="3" max="3" width="20" bestFit="1" customWidth="1"/>
    <col min="4" max="4" width="8.5" bestFit="1" customWidth="1"/>
    <col min="7" max="7" width="6.375" bestFit="1" customWidth="1"/>
    <col min="8" max="8" width="4.75" bestFit="1" customWidth="1"/>
    <col min="9" max="9" width="13.875" customWidth="1"/>
    <col min="11" max="11" width="43.25" bestFit="1" customWidth="1"/>
    <col min="12" max="12" width="34.5" bestFit="1" customWidth="1"/>
  </cols>
  <sheetData>
    <row r="1" spans="1:12">
      <c r="A1" s="137" t="s">
        <v>11</v>
      </c>
      <c r="B1" s="138"/>
      <c r="C1" s="139" t="s">
        <v>386</v>
      </c>
      <c r="D1" s="140"/>
      <c r="E1" s="137" t="s">
        <v>12</v>
      </c>
      <c r="F1" s="138"/>
      <c r="G1" s="94"/>
      <c r="H1" s="94"/>
      <c r="I1" s="94"/>
      <c r="J1" s="94"/>
      <c r="K1" s="135" t="s">
        <v>686</v>
      </c>
      <c r="L1" s="11" t="str">
        <f>"-- "&amp;C2</f>
        <v>-- 会员表</v>
      </c>
    </row>
    <row r="2" spans="1:12">
      <c r="A2" s="137" t="s">
        <v>0</v>
      </c>
      <c r="B2" s="138"/>
      <c r="C2" s="152" t="s">
        <v>504</v>
      </c>
      <c r="D2" s="140"/>
      <c r="E2" s="137" t="s">
        <v>13</v>
      </c>
      <c r="F2" s="138"/>
      <c r="G2" s="94"/>
      <c r="H2" s="94"/>
      <c r="I2" s="94"/>
      <c r="J2" s="94"/>
      <c r="K2" s="136"/>
      <c r="L2" s="11" t="str">
        <f>"-- "&amp;C3</f>
        <v xml:space="preserve">-- </v>
      </c>
    </row>
    <row r="3" spans="1:12">
      <c r="A3" s="137" t="s">
        <v>1</v>
      </c>
      <c r="B3" s="138"/>
      <c r="C3" s="141"/>
      <c r="D3" s="142"/>
      <c r="E3" s="142"/>
      <c r="F3" s="142"/>
      <c r="G3" s="142"/>
      <c r="H3" s="142"/>
      <c r="I3" s="142"/>
      <c r="J3" s="142"/>
      <c r="K3" s="143"/>
      <c r="L3" s="49"/>
    </row>
    <row r="4" spans="1:12">
      <c r="A4" s="91"/>
      <c r="B4" s="92"/>
      <c r="C4" s="77"/>
      <c r="D4" s="77"/>
      <c r="E4" s="77"/>
      <c r="F4" s="77"/>
      <c r="G4" s="77"/>
      <c r="H4" s="77"/>
      <c r="I4" s="77"/>
      <c r="J4" s="93"/>
      <c r="K4" s="77"/>
      <c r="L4" s="49" t="str">
        <f>"DROP TABLE IF EXISTS "&amp;K1&amp;";"</f>
        <v>DROP TABLE IF EXISTS LZ_WEI_MEMBER;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</v>
      </c>
      <c r="B6" s="80" t="s">
        <v>14</v>
      </c>
      <c r="C6" s="80" t="s">
        <v>15</v>
      </c>
      <c r="D6" s="80" t="s">
        <v>3</v>
      </c>
      <c r="E6" s="80" t="s">
        <v>4</v>
      </c>
      <c r="F6" s="80" t="s">
        <v>21</v>
      </c>
      <c r="G6" s="80" t="s">
        <v>148</v>
      </c>
      <c r="H6" s="80" t="s">
        <v>199</v>
      </c>
      <c r="I6" s="80" t="s">
        <v>147</v>
      </c>
      <c r="J6" s="33" t="s">
        <v>16</v>
      </c>
      <c r="K6" s="80" t="s">
        <v>17</v>
      </c>
      <c r="L6" s="76" t="str">
        <f>"CREATE TABLE "&amp;K1&amp;"("</f>
        <v>CREATE TABLE LZ_WEI_MEMBER(</v>
      </c>
    </row>
    <row r="7" spans="1:12">
      <c r="A7" s="81">
        <v>1</v>
      </c>
      <c r="B7" s="82" t="s">
        <v>506</v>
      </c>
      <c r="C7" s="82" t="s">
        <v>687</v>
      </c>
      <c r="D7" s="82" t="s">
        <v>44</v>
      </c>
      <c r="E7" s="82"/>
      <c r="F7" s="82" t="s">
        <v>25</v>
      </c>
      <c r="G7" s="83"/>
      <c r="H7" s="82"/>
      <c r="I7" s="82" t="s">
        <v>460</v>
      </c>
      <c r="J7" s="82"/>
      <c r="K7" s="55" t="s">
        <v>309</v>
      </c>
      <c r="L7" s="76" t="str">
        <f t="shared" ref="L7:L17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WMB_ID INT    AUTO_INCREMENT ,</v>
      </c>
    </row>
    <row r="8" spans="1:12">
      <c r="A8" s="81">
        <v>2</v>
      </c>
      <c r="B8" s="82" t="s">
        <v>505</v>
      </c>
      <c r="C8" s="82" t="s">
        <v>606</v>
      </c>
      <c r="D8" s="82" t="s">
        <v>201</v>
      </c>
      <c r="E8" s="82"/>
      <c r="F8" s="82"/>
      <c r="G8" s="83"/>
      <c r="H8" s="82"/>
      <c r="I8" s="82"/>
      <c r="J8" s="82" t="s">
        <v>68</v>
      </c>
      <c r="K8" s="55" t="s">
        <v>510</v>
      </c>
      <c r="L8" s="76" t="str">
        <f t="shared" ca="1" si="0"/>
        <v>WMB_WEC_ID INT   not null,</v>
      </c>
    </row>
    <row r="9" spans="1:12">
      <c r="A9" s="81">
        <v>3</v>
      </c>
      <c r="B9" s="82" t="s">
        <v>516</v>
      </c>
      <c r="C9" s="82" t="s">
        <v>607</v>
      </c>
      <c r="D9" s="82" t="s">
        <v>518</v>
      </c>
      <c r="E9" s="82"/>
      <c r="F9" s="82"/>
      <c r="G9" s="83"/>
      <c r="H9" s="82"/>
      <c r="I9" s="82"/>
      <c r="J9" s="82" t="s">
        <v>519</v>
      </c>
      <c r="K9" s="55" t="s">
        <v>520</v>
      </c>
      <c r="L9" s="76" t="str">
        <f t="shared" ca="1" si="0"/>
        <v>WEB_WCS_ID INT   not null,</v>
      </c>
    </row>
    <row r="10" spans="1:12">
      <c r="A10" s="81">
        <v>4</v>
      </c>
      <c r="B10" s="82" t="s">
        <v>507</v>
      </c>
      <c r="C10" s="85" t="s">
        <v>608</v>
      </c>
      <c r="D10" s="82" t="s">
        <v>202</v>
      </c>
      <c r="E10" s="82">
        <v>80</v>
      </c>
      <c r="F10" s="82"/>
      <c r="G10" s="83"/>
      <c r="H10" s="82"/>
      <c r="I10" s="82" t="s">
        <v>524</v>
      </c>
      <c r="J10" s="82"/>
      <c r="K10" s="55" t="s">
        <v>508</v>
      </c>
      <c r="L10" s="76" t="str">
        <f t="shared" ca="1" si="0"/>
        <v>WMB_CARD_ID VARCHAR(80)    unique ,</v>
      </c>
    </row>
    <row r="11" spans="1:12">
      <c r="A11" s="81">
        <v>5</v>
      </c>
      <c r="B11" s="82" t="s">
        <v>509</v>
      </c>
      <c r="C11" s="82" t="s">
        <v>609</v>
      </c>
      <c r="D11" s="82" t="s">
        <v>202</v>
      </c>
      <c r="E11" s="82">
        <v>100</v>
      </c>
      <c r="F11" s="82"/>
      <c r="G11" s="83"/>
      <c r="H11" s="82"/>
      <c r="I11" s="82"/>
      <c r="J11" s="82" t="s">
        <v>68</v>
      </c>
      <c r="K11" s="55" t="s">
        <v>391</v>
      </c>
      <c r="L11" s="76" t="str">
        <f t="shared" ca="1" si="0"/>
        <v>WMB_OPENID VARCHAR(100)   not null,</v>
      </c>
    </row>
    <row r="12" spans="1:12">
      <c r="A12" s="81">
        <v>6</v>
      </c>
      <c r="B12" s="82" t="s">
        <v>513</v>
      </c>
      <c r="C12" s="82" t="s">
        <v>610</v>
      </c>
      <c r="D12" s="82" t="s">
        <v>399</v>
      </c>
      <c r="E12" s="82">
        <v>20</v>
      </c>
      <c r="F12" s="82"/>
      <c r="G12" s="83"/>
      <c r="H12" s="82"/>
      <c r="I12" s="82"/>
      <c r="J12" s="82"/>
      <c r="K12" s="55" t="s">
        <v>514</v>
      </c>
      <c r="L12" s="76" t="str">
        <f t="shared" ca="1" si="0"/>
        <v>WMB_TYPE VARCHAR(20)   ,</v>
      </c>
    </row>
    <row r="13" spans="1:12">
      <c r="A13" s="81">
        <v>7</v>
      </c>
      <c r="B13" s="82" t="s">
        <v>213</v>
      </c>
      <c r="C13" s="82" t="s">
        <v>688</v>
      </c>
      <c r="D13" s="82" t="s">
        <v>202</v>
      </c>
      <c r="E13" s="82">
        <v>80</v>
      </c>
      <c r="F13" s="82"/>
      <c r="G13" s="83"/>
      <c r="H13" s="82"/>
      <c r="I13" s="82"/>
      <c r="J13" s="82"/>
      <c r="K13" s="55"/>
      <c r="L13" s="76" t="str">
        <f t="shared" ca="1" si="0"/>
        <v>WMB_NAME VARCHAR(80)   ,</v>
      </c>
    </row>
    <row r="14" spans="1:12">
      <c r="A14" s="81">
        <v>8</v>
      </c>
      <c r="B14" s="82" t="s">
        <v>515</v>
      </c>
      <c r="C14" s="82" t="s">
        <v>611</v>
      </c>
      <c r="D14" s="82" t="s">
        <v>202</v>
      </c>
      <c r="E14" s="82">
        <v>20</v>
      </c>
      <c r="F14" s="82"/>
      <c r="G14" s="83"/>
      <c r="H14" s="82"/>
      <c r="I14" s="82"/>
      <c r="J14" s="82"/>
      <c r="K14" s="55"/>
      <c r="L14" s="76" t="str">
        <f t="shared" ca="1" si="0"/>
        <v>WMB_MOBULE VARCHAR(20)   ,</v>
      </c>
    </row>
    <row r="15" spans="1:12">
      <c r="A15" s="81">
        <v>9</v>
      </c>
      <c r="B15" s="82" t="s">
        <v>320</v>
      </c>
      <c r="C15" s="82" t="s">
        <v>612</v>
      </c>
      <c r="D15" s="82" t="s">
        <v>399</v>
      </c>
      <c r="E15" s="82">
        <v>20</v>
      </c>
      <c r="F15" s="82"/>
      <c r="G15" s="83"/>
      <c r="H15" s="82"/>
      <c r="I15" s="82"/>
      <c r="J15" s="82"/>
      <c r="K15" s="55" t="s">
        <v>400</v>
      </c>
      <c r="L15" s="76" t="str">
        <f t="shared" ca="1" si="0"/>
        <v>WMB_STATUS VARCHAR(20)   ,</v>
      </c>
    </row>
    <row r="16" spans="1:12">
      <c r="A16" s="81">
        <v>10</v>
      </c>
      <c r="B16" s="82" t="s">
        <v>49</v>
      </c>
      <c r="C16" s="82" t="s">
        <v>613</v>
      </c>
      <c r="D16" s="82" t="s">
        <v>399</v>
      </c>
      <c r="E16" s="82">
        <v>200</v>
      </c>
      <c r="F16" s="82"/>
      <c r="G16" s="83"/>
      <c r="H16" s="82"/>
      <c r="I16" s="82"/>
      <c r="J16" s="82"/>
      <c r="K16" s="55" t="s">
        <v>49</v>
      </c>
      <c r="L16" s="76" t="str">
        <f t="shared" ca="1" si="0"/>
        <v>WMB_DESC VARCHAR(200)   ,</v>
      </c>
    </row>
    <row r="17" spans="1:12">
      <c r="A17" s="81">
        <v>11</v>
      </c>
      <c r="B17" s="82" t="s">
        <v>57</v>
      </c>
      <c r="C17" s="82" t="s">
        <v>511</v>
      </c>
      <c r="D17" s="82" t="s">
        <v>44</v>
      </c>
      <c r="E17" s="82"/>
      <c r="F17" s="82"/>
      <c r="G17" s="83"/>
      <c r="H17" s="82"/>
      <c r="I17" s="82"/>
      <c r="J17" s="82"/>
      <c r="K17" s="55"/>
      <c r="L17" s="76" t="str">
        <f t="shared" ca="1" si="0"/>
        <v>WMB_REGISTOR INT   ,</v>
      </c>
    </row>
    <row r="18" spans="1:12">
      <c r="A18" s="81">
        <v>12</v>
      </c>
      <c r="B18" s="82" t="s">
        <v>58</v>
      </c>
      <c r="C18" s="82" t="s">
        <v>512</v>
      </c>
      <c r="D18" s="82" t="s">
        <v>36</v>
      </c>
      <c r="E18" s="82"/>
      <c r="F18" s="82"/>
      <c r="G18" s="83"/>
      <c r="H18" s="82"/>
      <c r="I18" s="82"/>
      <c r="J18" s="82"/>
      <c r="K18" s="55"/>
      <c r="L18" s="76" t="str">
        <f ca="1">C18&amp;" "&amp;D18&amp;IF(OR(D18="DATETIME",D18="INT",D18="DATE",D18="TEXT"),E18,"("&amp;E18&amp;")")&amp;" "&amp;" "&amp;H18&amp;" "&amp;J18&amp;IF(G18&lt;&gt;""," default "&amp;G18&amp;" ","")&amp;IF(I18&lt;&gt;""," "&amp;I18&amp;" ","")&amp;IF(OFFSET(C18,1,0,1,1)="",",",",")</f>
        <v>WMB_REGISTDATE DATETIME   ,</v>
      </c>
    </row>
    <row r="19" spans="1:12">
      <c r="L19" s="76" t="str">
        <f ca="1">"PRIMARY KEY("&amp;IF(OFFSET(C7,0,3,1,1)="PK",C7&amp;IF(OFFSET(C7,1,3,1,1)="","",","),"")&amp;IF(OFFSET(C7,1,3,1,1)="PK",OFFSET(C7,1,0,1,1)&amp;IF(OFFSET(C7,1,0,1,1)="",",",""),"")&amp;"));"</f>
        <v>PRIMARY KEY(WMB_ID));</v>
      </c>
    </row>
  </sheetData>
  <mergeCells count="9">
    <mergeCell ref="A3:B3"/>
    <mergeCell ref="C3:K3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7:D18">
      <formula1>"INT,CHAR,NVARCHAR,VARCHAR,TEXT,NUMERIC,DECIMAL,DATE,DATETIME"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1"/>
  <sheetViews>
    <sheetView tabSelected="1" topLeftCell="A25" zoomScaleNormal="115" workbookViewId="0">
      <selection activeCell="C54" sqref="C54"/>
    </sheetView>
  </sheetViews>
  <sheetFormatPr defaultRowHeight="13.5"/>
  <cols>
    <col min="1" max="1" width="4.75" bestFit="1" customWidth="1"/>
    <col min="2" max="2" width="20.625" bestFit="1" customWidth="1"/>
    <col min="3" max="3" width="19.625" customWidth="1"/>
    <col min="4" max="4" width="8.5" bestFit="1" customWidth="1"/>
    <col min="5" max="5" width="5" bestFit="1" customWidth="1"/>
    <col min="6" max="6" width="4.75" bestFit="1" customWidth="1"/>
    <col min="7" max="7" width="6.375" bestFit="1" customWidth="1"/>
    <col min="8" max="8" width="4.75" bestFit="1" customWidth="1"/>
    <col min="9" max="9" width="14.125" bestFit="1" customWidth="1"/>
    <col min="10" max="10" width="8.5" bestFit="1" customWidth="1"/>
    <col min="11" max="11" width="66.75" customWidth="1"/>
    <col min="12" max="12" width="47.875" customWidth="1"/>
  </cols>
  <sheetData>
    <row r="1" spans="1:12">
      <c r="A1" s="137" t="s">
        <v>291</v>
      </c>
      <c r="B1" s="138"/>
      <c r="C1" s="139" t="s">
        <v>709</v>
      </c>
      <c r="D1" s="140"/>
      <c r="E1" s="137" t="s">
        <v>293</v>
      </c>
      <c r="F1" s="138"/>
      <c r="G1" s="75"/>
      <c r="H1" s="75"/>
      <c r="I1" s="75"/>
      <c r="J1" s="75"/>
      <c r="K1" s="135" t="s">
        <v>726</v>
      </c>
      <c r="L1" s="11" t="str">
        <f>"-- "&amp;C2</f>
        <v>-- 微信账号-站点关系表</v>
      </c>
    </row>
    <row r="2" spans="1:12">
      <c r="A2" s="137" t="s">
        <v>294</v>
      </c>
      <c r="B2" s="138"/>
      <c r="C2" s="152" t="s">
        <v>459</v>
      </c>
      <c r="D2" s="140"/>
      <c r="E2" s="137" t="s">
        <v>296</v>
      </c>
      <c r="F2" s="138"/>
      <c r="G2" s="75"/>
      <c r="H2" s="75"/>
      <c r="I2" s="75"/>
      <c r="J2" s="75"/>
      <c r="K2" s="136"/>
      <c r="L2" s="11" t="str">
        <f>"-- "&amp;C3</f>
        <v xml:space="preserve">-- </v>
      </c>
    </row>
    <row r="3" spans="1:12">
      <c r="A3" s="137" t="s">
        <v>297</v>
      </c>
      <c r="B3" s="138"/>
      <c r="C3" s="141"/>
      <c r="D3" s="142"/>
      <c r="E3" s="142"/>
      <c r="F3" s="142"/>
      <c r="G3" s="142"/>
      <c r="H3" s="142"/>
      <c r="I3" s="142"/>
      <c r="J3" s="142"/>
      <c r="K3" s="143"/>
      <c r="L3" s="49"/>
    </row>
    <row r="4" spans="1:12">
      <c r="A4" s="72"/>
      <c r="B4" s="73"/>
      <c r="C4" s="77"/>
      <c r="D4" s="77"/>
      <c r="E4" s="77"/>
      <c r="F4" s="77"/>
      <c r="G4" s="77"/>
      <c r="H4" s="77"/>
      <c r="I4" s="77"/>
      <c r="J4" s="74"/>
      <c r="K4" s="77"/>
      <c r="L4" s="49" t="str">
        <f>"DROP TABLE IF EXISTS "&amp;K1&amp;";"</f>
        <v>DROP TABLE IF EXISTS WC_WEI_FUWUHAO;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298</v>
      </c>
      <c r="B6" s="80" t="s">
        <v>299</v>
      </c>
      <c r="C6" s="80" t="s">
        <v>300</v>
      </c>
      <c r="D6" s="80" t="s">
        <v>301</v>
      </c>
      <c r="E6" s="80" t="s">
        <v>302</v>
      </c>
      <c r="F6" s="80" t="s">
        <v>303</v>
      </c>
      <c r="G6" s="80" t="s">
        <v>148</v>
      </c>
      <c r="H6" s="80" t="s">
        <v>199</v>
      </c>
      <c r="I6" s="80" t="s">
        <v>147</v>
      </c>
      <c r="J6" s="33" t="s">
        <v>304</v>
      </c>
      <c r="K6" s="80" t="s">
        <v>305</v>
      </c>
      <c r="L6" s="76" t="str">
        <f>"CREATE TABLE "&amp;K1&amp;"("</f>
        <v>CREATE TABLE WC_WEI_FUWUHAO(</v>
      </c>
    </row>
    <row r="7" spans="1:12" ht="15.75" customHeight="1">
      <c r="A7" s="81">
        <v>1</v>
      </c>
      <c r="B7" s="128" t="s">
        <v>727</v>
      </c>
      <c r="C7" s="82" t="s">
        <v>710</v>
      </c>
      <c r="D7" s="82" t="s">
        <v>307</v>
      </c>
      <c r="E7" s="82"/>
      <c r="F7" s="82" t="s">
        <v>308</v>
      </c>
      <c r="G7" s="83"/>
      <c r="H7" s="82"/>
      <c r="I7" s="82" t="s">
        <v>460</v>
      </c>
      <c r="J7" s="82"/>
      <c r="K7" s="55" t="s">
        <v>309</v>
      </c>
      <c r="L7" s="76" t="str">
        <f t="shared" ref="L7:L23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FWH_ID INT    AUTO_INCREMENT ,</v>
      </c>
    </row>
    <row r="8" spans="1:12" ht="15.75" customHeight="1">
      <c r="A8" s="81">
        <v>2</v>
      </c>
      <c r="B8" s="129" t="s">
        <v>728</v>
      </c>
      <c r="C8" s="82" t="s">
        <v>711</v>
      </c>
      <c r="D8" s="82" t="s">
        <v>202</v>
      </c>
      <c r="E8" s="82">
        <v>100</v>
      </c>
      <c r="F8" s="82"/>
      <c r="G8" s="83"/>
      <c r="H8" s="82"/>
      <c r="I8" s="82"/>
      <c r="J8" s="82"/>
      <c r="K8" s="55" t="s">
        <v>388</v>
      </c>
      <c r="L8" s="76" t="str">
        <f t="shared" ca="1" si="0"/>
        <v>FWH_APP_NAME VARCHAR(100)   ,</v>
      </c>
    </row>
    <row r="9" spans="1:12" ht="15.75" customHeight="1">
      <c r="A9" s="81">
        <v>3</v>
      </c>
      <c r="B9" s="129" t="s">
        <v>729</v>
      </c>
      <c r="C9" s="85" t="s">
        <v>786</v>
      </c>
      <c r="D9" s="82" t="s">
        <v>202</v>
      </c>
      <c r="E9" s="82">
        <v>80</v>
      </c>
      <c r="F9" s="82"/>
      <c r="G9" s="83"/>
      <c r="H9" s="82"/>
      <c r="I9" s="82"/>
      <c r="J9" s="82" t="s">
        <v>68</v>
      </c>
      <c r="K9" s="55" t="s">
        <v>390</v>
      </c>
      <c r="L9" s="76" t="str">
        <f t="shared" ca="1" si="0"/>
        <v>FWH_APP_ID VARCHAR(80)   not null,</v>
      </c>
    </row>
    <row r="10" spans="1:12" ht="15.75" customHeight="1">
      <c r="A10" s="81">
        <v>4</v>
      </c>
      <c r="B10" s="129" t="s">
        <v>730</v>
      </c>
      <c r="C10" s="82" t="s">
        <v>712</v>
      </c>
      <c r="D10" s="82" t="s">
        <v>202</v>
      </c>
      <c r="E10" s="82">
        <v>100</v>
      </c>
      <c r="F10" s="82"/>
      <c r="G10" s="83"/>
      <c r="H10" s="82"/>
      <c r="I10" s="82"/>
      <c r="J10" s="82" t="s">
        <v>68</v>
      </c>
      <c r="K10" s="55" t="s">
        <v>391</v>
      </c>
      <c r="L10" s="76" t="str">
        <f t="shared" ca="1" si="0"/>
        <v>FWH_APP_SECRET VARCHAR(100)   not null,</v>
      </c>
    </row>
    <row r="11" spans="1:12" ht="15.75" customHeight="1">
      <c r="A11" s="81">
        <v>5</v>
      </c>
      <c r="B11" s="129" t="s">
        <v>731</v>
      </c>
      <c r="C11" s="82" t="s">
        <v>713</v>
      </c>
      <c r="D11" s="82" t="s">
        <v>202</v>
      </c>
      <c r="E11" s="82">
        <v>100</v>
      </c>
      <c r="F11" s="82"/>
      <c r="G11" s="83"/>
      <c r="H11" s="82"/>
      <c r="I11" s="82"/>
      <c r="J11" s="82"/>
      <c r="K11" s="55" t="s">
        <v>392</v>
      </c>
      <c r="L11" s="76" t="str">
        <f t="shared" ca="1" si="0"/>
        <v>FWH_REDERECT_URL VARCHAR(100)   ,</v>
      </c>
    </row>
    <row r="12" spans="1:12" ht="15.75" customHeight="1">
      <c r="A12" s="81">
        <v>6</v>
      </c>
      <c r="B12" s="129" t="s">
        <v>732</v>
      </c>
      <c r="C12" s="82" t="s">
        <v>714</v>
      </c>
      <c r="D12" s="82" t="s">
        <v>202</v>
      </c>
      <c r="E12" s="82">
        <v>200</v>
      </c>
      <c r="F12" s="82"/>
      <c r="G12" s="83"/>
      <c r="H12" s="82"/>
      <c r="I12" s="82"/>
      <c r="J12" s="82"/>
      <c r="K12" s="55" t="s">
        <v>393</v>
      </c>
      <c r="L12" s="76" t="str">
        <f t="shared" ca="1" si="0"/>
        <v>FWH_TOKEN VARCHAR(200)   ,</v>
      </c>
    </row>
    <row r="13" spans="1:12" ht="15.75" customHeight="1">
      <c r="A13" s="81">
        <v>7</v>
      </c>
      <c r="B13" s="129" t="s">
        <v>733</v>
      </c>
      <c r="C13" s="82" t="s">
        <v>715</v>
      </c>
      <c r="D13" s="82" t="s">
        <v>202</v>
      </c>
      <c r="E13" s="82">
        <v>200</v>
      </c>
      <c r="F13" s="82"/>
      <c r="G13" s="83"/>
      <c r="H13" s="82"/>
      <c r="I13" s="82"/>
      <c r="J13" s="82"/>
      <c r="K13" s="55" t="s">
        <v>394</v>
      </c>
      <c r="L13" s="76" t="str">
        <f t="shared" ca="1" si="0"/>
        <v>FWH_ENCODING_AES_KEY VARCHAR(200)   ,</v>
      </c>
    </row>
    <row r="14" spans="1:12" ht="15.75" customHeight="1">
      <c r="A14" s="81">
        <v>8</v>
      </c>
      <c r="B14" s="129" t="s">
        <v>734</v>
      </c>
      <c r="C14" s="82" t="s">
        <v>716</v>
      </c>
      <c r="D14" s="82" t="s">
        <v>203</v>
      </c>
      <c r="E14" s="82">
        <v>1</v>
      </c>
      <c r="F14" s="82"/>
      <c r="G14" s="83"/>
      <c r="H14" s="82"/>
      <c r="I14" s="82"/>
      <c r="J14" s="82"/>
      <c r="K14" s="86" t="s">
        <v>788</v>
      </c>
      <c r="L14" s="76" t="str">
        <f t="shared" ca="1" si="0"/>
        <v>FWH_AES_TYPE CHAR(1)   ,</v>
      </c>
    </row>
    <row r="15" spans="1:12" ht="15.75" customHeight="1">
      <c r="A15" s="81">
        <v>9</v>
      </c>
      <c r="B15" s="129" t="s">
        <v>735</v>
      </c>
      <c r="C15" s="82" t="s">
        <v>717</v>
      </c>
      <c r="D15" s="82" t="s">
        <v>203</v>
      </c>
      <c r="E15" s="82">
        <v>1</v>
      </c>
      <c r="F15" s="82"/>
      <c r="G15" s="83"/>
      <c r="H15" s="82"/>
      <c r="I15" s="82"/>
      <c r="J15" s="82"/>
      <c r="K15" s="55" t="s">
        <v>395</v>
      </c>
      <c r="L15" s="76" t="str">
        <f t="shared" ca="1" si="0"/>
        <v>FWH_APP_TYPE CHAR(1)   ,</v>
      </c>
    </row>
    <row r="16" spans="1:12" ht="15.75" customHeight="1">
      <c r="A16" s="81">
        <v>10</v>
      </c>
      <c r="B16" s="129" t="s">
        <v>736</v>
      </c>
      <c r="C16" s="82" t="s">
        <v>718</v>
      </c>
      <c r="D16" s="82" t="s">
        <v>396</v>
      </c>
      <c r="E16" s="82">
        <v>1</v>
      </c>
      <c r="F16" s="82"/>
      <c r="G16" s="83"/>
      <c r="H16" s="82"/>
      <c r="I16" s="82"/>
      <c r="J16" s="82"/>
      <c r="K16" s="55" t="s">
        <v>397</v>
      </c>
      <c r="L16" s="76" t="str">
        <f t="shared" ca="1" si="0"/>
        <v>FWH_CUS_TYPE CHAR(1)   ,</v>
      </c>
    </row>
    <row r="17" spans="1:12" ht="15.75" customHeight="1">
      <c r="A17" s="81">
        <v>11</v>
      </c>
      <c r="B17" s="129" t="s">
        <v>737</v>
      </c>
      <c r="C17" s="82" t="s">
        <v>719</v>
      </c>
      <c r="D17" s="82" t="s">
        <v>396</v>
      </c>
      <c r="E17" s="82">
        <v>1</v>
      </c>
      <c r="F17" s="82"/>
      <c r="G17" s="83"/>
      <c r="H17" s="82"/>
      <c r="I17" s="82"/>
      <c r="J17" s="82"/>
      <c r="K17" s="55" t="s">
        <v>398</v>
      </c>
      <c r="L17" s="76" t="str">
        <f t="shared" ca="1" si="0"/>
        <v>FWH_ACCOUNT_TYPE CHAR(1)   ,</v>
      </c>
    </row>
    <row r="18" spans="1:12" ht="15.75" customHeight="1">
      <c r="A18" s="81">
        <v>12</v>
      </c>
      <c r="B18" s="129" t="s">
        <v>521</v>
      </c>
      <c r="C18" s="87" t="s">
        <v>720</v>
      </c>
      <c r="D18" s="87" t="s">
        <v>307</v>
      </c>
      <c r="E18" s="87"/>
      <c r="F18" s="87"/>
      <c r="G18" s="88"/>
      <c r="H18" s="87"/>
      <c r="I18" s="87"/>
      <c r="J18" s="87"/>
      <c r="K18" s="89" t="s">
        <v>523</v>
      </c>
      <c r="L18" s="76" t="str">
        <f t="shared" ca="1" si="0"/>
        <v>FWH_ENTER_ID INT   ,</v>
      </c>
    </row>
    <row r="19" spans="1:12" ht="15.75" customHeight="1">
      <c r="A19" s="81">
        <v>13</v>
      </c>
      <c r="B19" s="129" t="s">
        <v>738</v>
      </c>
      <c r="C19" s="67" t="s">
        <v>721</v>
      </c>
      <c r="D19" s="67" t="s">
        <v>307</v>
      </c>
      <c r="E19" s="67"/>
      <c r="F19" s="67"/>
      <c r="G19" s="84"/>
      <c r="H19" s="67"/>
      <c r="I19" s="67"/>
      <c r="J19" s="67"/>
      <c r="K19" s="70"/>
      <c r="L19" s="76" t="str">
        <f t="shared" ca="1" si="0"/>
        <v>FWH_DEFAULT_MSG INT   ,</v>
      </c>
    </row>
    <row r="20" spans="1:12" ht="15.75" customHeight="1">
      <c r="A20" s="81">
        <v>14</v>
      </c>
      <c r="B20" s="129" t="s">
        <v>739</v>
      </c>
      <c r="C20" s="67" t="s">
        <v>792</v>
      </c>
      <c r="D20" s="67" t="s">
        <v>201</v>
      </c>
      <c r="E20" s="67"/>
      <c r="F20" s="67"/>
      <c r="G20" s="84"/>
      <c r="H20" s="67"/>
      <c r="I20" s="67"/>
      <c r="J20" s="67"/>
      <c r="K20" s="70"/>
      <c r="L20" s="76" t="str">
        <f t="shared" ca="1" si="0"/>
        <v>FWH_SUBSCRIBE_MSG INT   ,</v>
      </c>
    </row>
    <row r="21" spans="1:12" ht="15.75" customHeight="1">
      <c r="A21" s="81">
        <v>15</v>
      </c>
      <c r="B21" s="129" t="s">
        <v>740</v>
      </c>
      <c r="C21" s="82" t="s">
        <v>722</v>
      </c>
      <c r="D21" s="82" t="s">
        <v>399</v>
      </c>
      <c r="E21" s="82">
        <v>20</v>
      </c>
      <c r="F21" s="82"/>
      <c r="G21" s="83"/>
      <c r="H21" s="82"/>
      <c r="I21" s="82"/>
      <c r="J21" s="82"/>
      <c r="K21" s="55" t="s">
        <v>400</v>
      </c>
      <c r="L21" s="76" t="str">
        <f t="shared" ca="1" si="0"/>
        <v>FWH_STATUS VARCHAR(20)   ,</v>
      </c>
    </row>
    <row r="22" spans="1:12" ht="15.75" customHeight="1">
      <c r="A22" s="81">
        <v>16</v>
      </c>
      <c r="B22" s="129" t="s">
        <v>741</v>
      </c>
      <c r="C22" s="82" t="s">
        <v>723</v>
      </c>
      <c r="D22" s="82" t="s">
        <v>399</v>
      </c>
      <c r="E22" s="82">
        <v>200</v>
      </c>
      <c r="F22" s="82"/>
      <c r="G22" s="83"/>
      <c r="H22" s="82"/>
      <c r="I22" s="82"/>
      <c r="J22" s="82"/>
      <c r="K22" s="55" t="s">
        <v>197</v>
      </c>
      <c r="L22" s="76" t="str">
        <f t="shared" ca="1" si="0"/>
        <v>FWH_DESC VARCHAR(200)   ,</v>
      </c>
    </row>
    <row r="23" spans="1:12" ht="15.75" customHeight="1">
      <c r="A23" s="81">
        <v>17</v>
      </c>
      <c r="B23" s="129" t="s">
        <v>742</v>
      </c>
      <c r="C23" s="82" t="s">
        <v>724</v>
      </c>
      <c r="D23" s="82" t="s">
        <v>307</v>
      </c>
      <c r="E23" s="82"/>
      <c r="F23" s="82"/>
      <c r="G23" s="83"/>
      <c r="H23" s="82"/>
      <c r="I23" s="82"/>
      <c r="J23" s="82"/>
      <c r="K23" s="55"/>
      <c r="L23" s="76" t="str">
        <f t="shared" ca="1" si="0"/>
        <v>FWH_REGISTOR INT   ,</v>
      </c>
    </row>
    <row r="24" spans="1:12" ht="15.75" customHeight="1">
      <c r="A24" s="81">
        <v>18</v>
      </c>
      <c r="B24" s="129" t="s">
        <v>743</v>
      </c>
      <c r="C24" s="82" t="s">
        <v>725</v>
      </c>
      <c r="D24" s="82" t="s">
        <v>401</v>
      </c>
      <c r="E24" s="82"/>
      <c r="F24" s="82"/>
      <c r="G24" s="83"/>
      <c r="H24" s="82"/>
      <c r="I24" s="82"/>
      <c r="J24" s="82"/>
      <c r="K24" s="55"/>
      <c r="L24" s="76" t="str">
        <f ca="1">C24&amp;" "&amp;D24&amp;IF(OR(D24="DATETIME",D24="INT",D24="DATE",D24="TEXT"),E24,"("&amp;E24&amp;")")&amp;" "&amp;" "&amp;H24&amp;" "&amp;J24&amp;IF(G24&lt;&gt;""," default "&amp;G24&amp;" ","")&amp;IF(I24&lt;&gt;""," "&amp;I24&amp;" ","")&amp;IF(OFFSET(C24,1,0,1,1)="",",",",")</f>
        <v>FWH_REGISTDATE DATETIME   ,</v>
      </c>
    </row>
    <row r="25" spans="1:12">
      <c r="L25" s="76" t="str">
        <f ca="1">"PRIMARY KEY("&amp;IF(OFFSET(C7,0,3,1,1)="PK",C7&amp;IF(OFFSET(C7,1,3,1,1)="","",","),"")&amp;IF(OFFSET(C7,1,3,1,1)="PK",OFFSET(C7,1,0,1,1)&amp;IF(OFFSET(C7,1,0,1,1)="",",",""),"")&amp;"));"</f>
        <v>PRIMARY KEY(FWH_ID));</v>
      </c>
    </row>
    <row r="26" spans="1:12">
      <c r="A26" s="137" t="s">
        <v>291</v>
      </c>
      <c r="B26" s="138"/>
      <c r="C26" s="139" t="s">
        <v>429</v>
      </c>
      <c r="D26" s="140"/>
      <c r="E26" s="137" t="s">
        <v>293</v>
      </c>
      <c r="F26" s="138"/>
      <c r="G26" s="75"/>
      <c r="H26" s="75"/>
      <c r="I26" s="75"/>
      <c r="J26" s="75"/>
      <c r="K26" s="135" t="s">
        <v>784</v>
      </c>
      <c r="L26" s="11" t="str">
        <f>"-- "&amp;C27</f>
        <v>-- 微信回复消息表</v>
      </c>
    </row>
    <row r="27" spans="1:12">
      <c r="A27" s="137" t="s">
        <v>294</v>
      </c>
      <c r="B27" s="138"/>
      <c r="C27" s="152" t="s">
        <v>430</v>
      </c>
      <c r="D27" s="140"/>
      <c r="E27" s="137" t="s">
        <v>296</v>
      </c>
      <c r="F27" s="138"/>
      <c r="G27" s="75"/>
      <c r="H27" s="75"/>
      <c r="I27" s="75"/>
      <c r="J27" s="75"/>
      <c r="K27" s="136"/>
      <c r="L27" s="11" t="str">
        <f>"-- "&amp;C28</f>
        <v xml:space="preserve">-- </v>
      </c>
    </row>
    <row r="28" spans="1:12">
      <c r="A28" s="137" t="s">
        <v>297</v>
      </c>
      <c r="B28" s="138"/>
      <c r="C28" s="141"/>
      <c r="D28" s="142"/>
      <c r="E28" s="142"/>
      <c r="F28" s="142"/>
      <c r="G28" s="142"/>
      <c r="H28" s="142"/>
      <c r="I28" s="142"/>
      <c r="J28" s="142"/>
      <c r="K28" s="143"/>
      <c r="L28" s="49"/>
    </row>
    <row r="29" spans="1:12">
      <c r="A29" s="72"/>
      <c r="B29" s="73"/>
      <c r="C29" s="77"/>
      <c r="D29" s="77"/>
      <c r="E29" s="77"/>
      <c r="F29" s="77"/>
      <c r="G29" s="77"/>
      <c r="H29" s="77"/>
      <c r="I29" s="77"/>
      <c r="J29" s="74"/>
      <c r="K29" s="77"/>
      <c r="L29" s="49" t="str">
        <f>"DROP TABLE IF EXISTS "&amp;K26&amp;";"</f>
        <v>DROP TABLE IF EXISTS WC_WEI_MESSAGE;</v>
      </c>
    </row>
    <row r="30" spans="1:12">
      <c r="A30" s="78"/>
      <c r="B30" s="78"/>
      <c r="C30" s="78"/>
      <c r="D30" s="79"/>
      <c r="E30" s="78"/>
      <c r="F30" s="78"/>
      <c r="G30" s="78"/>
      <c r="H30" s="78"/>
      <c r="I30" s="78"/>
      <c r="J30" s="32"/>
      <c r="K30" s="78"/>
      <c r="L30" s="76"/>
    </row>
    <row r="31" spans="1:12">
      <c r="A31" s="80" t="s">
        <v>298</v>
      </c>
      <c r="B31" s="80" t="s">
        <v>299</v>
      </c>
      <c r="C31" s="80" t="s">
        <v>300</v>
      </c>
      <c r="D31" s="80" t="s">
        <v>301</v>
      </c>
      <c r="E31" s="80" t="s">
        <v>302</v>
      </c>
      <c r="F31" s="80" t="s">
        <v>303</v>
      </c>
      <c r="G31" s="80" t="s">
        <v>148</v>
      </c>
      <c r="H31" s="80" t="s">
        <v>199</v>
      </c>
      <c r="I31" s="80" t="s">
        <v>147</v>
      </c>
      <c r="J31" s="33" t="s">
        <v>304</v>
      </c>
      <c r="K31" s="80" t="s">
        <v>305</v>
      </c>
      <c r="L31" s="76" t="str">
        <f>"CREATE TABLE "&amp;K26&amp;"("</f>
        <v>CREATE TABLE WC_WEI_MESSAGE(</v>
      </c>
    </row>
    <row r="32" spans="1:12" ht="12.75" customHeight="1">
      <c r="A32" s="81">
        <v>1</v>
      </c>
      <c r="B32" s="128" t="s">
        <v>204</v>
      </c>
      <c r="C32" s="82" t="s">
        <v>708</v>
      </c>
      <c r="D32" s="82" t="s">
        <v>307</v>
      </c>
      <c r="E32" s="82"/>
      <c r="F32" s="82" t="s">
        <v>308</v>
      </c>
      <c r="G32" s="83"/>
      <c r="H32" s="82"/>
      <c r="I32" s="82" t="s">
        <v>460</v>
      </c>
      <c r="J32" s="82"/>
      <c r="K32" s="55" t="s">
        <v>309</v>
      </c>
      <c r="L32" s="76" t="str">
        <f t="shared" ref="L32:L42" ca="1" si="1">C32&amp;" "&amp;D32&amp;IF(OR(D32="DATETIME",D32="INT",D32="DATE",D32="TEXT"),E32,"("&amp;E32&amp;")")&amp;" "&amp;" "&amp;H32&amp;" "&amp;J32&amp;IF(G32&lt;&gt;""," default "&amp;G32&amp;" ","")&amp;IF(I32&lt;&gt;""," "&amp;I32&amp;" ","")&amp;IF(OFFSET(C32,1,0,1,1)="",",",",")</f>
        <v>WMG_ID INT    AUTO_INCREMENT ,</v>
      </c>
    </row>
    <row r="33" spans="1:12" ht="12.75" customHeight="1">
      <c r="A33" s="81">
        <v>2</v>
      </c>
      <c r="B33" s="129" t="s">
        <v>707</v>
      </c>
      <c r="C33" s="67" t="s">
        <v>793</v>
      </c>
      <c r="D33" s="67" t="s">
        <v>202</v>
      </c>
      <c r="E33" s="67">
        <v>200</v>
      </c>
      <c r="F33" s="67"/>
      <c r="G33" s="84"/>
      <c r="H33" s="67"/>
      <c r="I33" s="67"/>
      <c r="J33" s="67"/>
      <c r="K33" s="70" t="s">
        <v>707</v>
      </c>
      <c r="L33" s="127" t="str">
        <f t="shared" ca="1" si="1"/>
        <v>WMG_APP_ID VARCHAR(200)   ,</v>
      </c>
    </row>
    <row r="34" spans="1:12">
      <c r="A34" s="81">
        <v>3</v>
      </c>
      <c r="B34" s="129" t="s">
        <v>431</v>
      </c>
      <c r="C34" s="82" t="s">
        <v>597</v>
      </c>
      <c r="D34" s="82" t="s">
        <v>202</v>
      </c>
      <c r="E34" s="82">
        <v>800</v>
      </c>
      <c r="F34" s="82"/>
      <c r="G34" s="83"/>
      <c r="H34" s="82"/>
      <c r="I34" s="82"/>
      <c r="J34" s="82"/>
      <c r="K34" s="55" t="s">
        <v>432</v>
      </c>
      <c r="L34" s="76" t="str">
        <f t="shared" ca="1" si="1"/>
        <v>WMG_CONTENT VARCHAR(800)   ,</v>
      </c>
    </row>
    <row r="35" spans="1:12">
      <c r="A35" s="81">
        <v>4</v>
      </c>
      <c r="B35" s="129" t="s">
        <v>433</v>
      </c>
      <c r="C35" s="67" t="s">
        <v>598</v>
      </c>
      <c r="D35" s="67" t="s">
        <v>399</v>
      </c>
      <c r="E35" s="67">
        <v>2000</v>
      </c>
      <c r="F35" s="67"/>
      <c r="G35" s="84"/>
      <c r="H35" s="67"/>
      <c r="I35" s="67"/>
      <c r="J35" s="67"/>
      <c r="K35" s="70" t="s">
        <v>434</v>
      </c>
      <c r="L35" s="76" t="str">
        <f t="shared" ca="1" si="1"/>
        <v>WMG_CONTENT_XML VARCHAR(2000)   ,</v>
      </c>
    </row>
    <row r="36" spans="1:12">
      <c r="A36" s="81">
        <v>5</v>
      </c>
      <c r="B36" s="129" t="s">
        <v>435</v>
      </c>
      <c r="C36" s="82" t="s">
        <v>599</v>
      </c>
      <c r="D36" s="82" t="s">
        <v>203</v>
      </c>
      <c r="E36" s="82">
        <v>1</v>
      </c>
      <c r="F36" s="82"/>
      <c r="G36" s="83"/>
      <c r="H36" s="82"/>
      <c r="I36" s="82"/>
      <c r="J36" s="82"/>
      <c r="K36" s="55" t="s">
        <v>794</v>
      </c>
      <c r="L36" s="76" t="str">
        <f t="shared" ca="1" si="1"/>
        <v>WMG_REPLY_TYPE CHAR(1)   ,</v>
      </c>
    </row>
    <row r="37" spans="1:12">
      <c r="A37" s="81">
        <v>6</v>
      </c>
      <c r="B37" s="129" t="s">
        <v>436</v>
      </c>
      <c r="C37" s="82" t="s">
        <v>437</v>
      </c>
      <c r="D37" s="82" t="s">
        <v>203</v>
      </c>
      <c r="E37" s="82">
        <v>1</v>
      </c>
      <c r="F37" s="82"/>
      <c r="G37" s="83"/>
      <c r="H37" s="82"/>
      <c r="I37" s="82"/>
      <c r="J37" s="82"/>
      <c r="K37" s="55" t="s">
        <v>787</v>
      </c>
      <c r="L37" s="76" t="str">
        <f t="shared" ca="1" si="1"/>
        <v>WMG_MSG_TYPE CHAR(1)   ,</v>
      </c>
    </row>
    <row r="38" spans="1:12">
      <c r="A38" s="81">
        <v>7</v>
      </c>
      <c r="B38" s="129" t="s">
        <v>438</v>
      </c>
      <c r="C38" s="82" t="s">
        <v>439</v>
      </c>
      <c r="D38" s="82" t="s">
        <v>203</v>
      </c>
      <c r="E38" s="82">
        <v>1</v>
      </c>
      <c r="F38" s="82"/>
      <c r="G38" s="83"/>
      <c r="H38" s="82"/>
      <c r="I38" s="82"/>
      <c r="J38" s="82"/>
      <c r="K38" s="55" t="s">
        <v>789</v>
      </c>
      <c r="L38" s="76" t="str">
        <f t="shared" ca="1" si="1"/>
        <v>WMG_AES_TYPE CHAR(1)   ,</v>
      </c>
    </row>
    <row r="39" spans="1:12">
      <c r="A39" s="81">
        <v>8</v>
      </c>
      <c r="B39" s="129" t="s">
        <v>320</v>
      </c>
      <c r="C39" s="82" t="s">
        <v>440</v>
      </c>
      <c r="D39" s="82" t="s">
        <v>202</v>
      </c>
      <c r="E39" s="82">
        <v>20</v>
      </c>
      <c r="F39" s="82"/>
      <c r="G39" s="83"/>
      <c r="H39" s="82"/>
      <c r="I39" s="82"/>
      <c r="J39" s="82"/>
      <c r="K39" s="55" t="s">
        <v>783</v>
      </c>
      <c r="L39" s="76" t="str">
        <f t="shared" ca="1" si="1"/>
        <v>WMG_STATUS VARCHAR(20)   ,</v>
      </c>
    </row>
    <row r="40" spans="1:12">
      <c r="A40" s="81">
        <v>9</v>
      </c>
      <c r="B40" s="129" t="s">
        <v>49</v>
      </c>
      <c r="C40" s="82" t="s">
        <v>441</v>
      </c>
      <c r="D40" s="82" t="s">
        <v>399</v>
      </c>
      <c r="E40" s="82">
        <v>800</v>
      </c>
      <c r="F40" s="82"/>
      <c r="G40" s="83"/>
      <c r="H40" s="82"/>
      <c r="I40" s="82"/>
      <c r="J40" s="82"/>
      <c r="K40" s="55"/>
      <c r="L40" s="76" t="str">
        <f t="shared" ca="1" si="1"/>
        <v>WMG_DESC VARCHAR(800)   ,</v>
      </c>
    </row>
    <row r="41" spans="1:12">
      <c r="A41" s="81">
        <v>10</v>
      </c>
      <c r="B41" s="129" t="s">
        <v>57</v>
      </c>
      <c r="C41" s="82" t="s">
        <v>442</v>
      </c>
      <c r="D41" s="82" t="s">
        <v>201</v>
      </c>
      <c r="E41" s="82"/>
      <c r="F41" s="82"/>
      <c r="G41" s="83"/>
      <c r="H41" s="82"/>
      <c r="I41" s="82"/>
      <c r="J41" s="82"/>
      <c r="K41" s="55"/>
      <c r="L41" s="76" t="str">
        <f t="shared" ca="1" si="1"/>
        <v>WMG_REGISTOR INT   ,</v>
      </c>
    </row>
    <row r="42" spans="1:12">
      <c r="A42" s="81">
        <v>11</v>
      </c>
      <c r="B42" s="129" t="s">
        <v>58</v>
      </c>
      <c r="C42" s="82" t="s">
        <v>443</v>
      </c>
      <c r="D42" s="82" t="s">
        <v>200</v>
      </c>
      <c r="E42" s="82"/>
      <c r="F42" s="82"/>
      <c r="G42" s="83"/>
      <c r="H42" s="82"/>
      <c r="I42" s="82"/>
      <c r="J42" s="82"/>
      <c r="K42" s="55"/>
      <c r="L42" s="76" t="str">
        <f t="shared" ca="1" si="1"/>
        <v>WMG_REGISTDATE DATETIME   ,</v>
      </c>
    </row>
    <row r="43" spans="1:12">
      <c r="L43" s="76" t="str">
        <f ca="1">"PRIMARY KEY("&amp;IF(OFFSET(C32,0,3,1,1)="PK",C32&amp;IF(OFFSET(C32,1,3,1,1)="","",","),"")&amp;IF(OFFSET(C32,1,3,1,1)="PK",OFFSET(C32,1,0,1,1)&amp;IF(OFFSET(C32,1,0,1,1)="",",",""),"")&amp;"));"</f>
        <v>PRIMARY KEY(WMG_ID));</v>
      </c>
    </row>
    <row r="44" spans="1:12">
      <c r="L44" s="76"/>
    </row>
    <row r="45" spans="1:12">
      <c r="A45" s="137" t="s">
        <v>291</v>
      </c>
      <c r="B45" s="138"/>
      <c r="C45" s="139" t="s">
        <v>429</v>
      </c>
      <c r="D45" s="140"/>
      <c r="E45" s="137" t="s">
        <v>293</v>
      </c>
      <c r="F45" s="138"/>
      <c r="G45" s="75"/>
      <c r="H45" s="75"/>
      <c r="I45" s="75"/>
      <c r="J45" s="75"/>
      <c r="K45" s="135" t="s">
        <v>785</v>
      </c>
      <c r="L45" s="11" t="str">
        <f>"-- "&amp;C46</f>
        <v>-- 微信关键字-回复消息表</v>
      </c>
    </row>
    <row r="46" spans="1:12">
      <c r="A46" s="137" t="s">
        <v>294</v>
      </c>
      <c r="B46" s="138"/>
      <c r="C46" s="152" t="s">
        <v>444</v>
      </c>
      <c r="D46" s="140"/>
      <c r="E46" s="137" t="s">
        <v>296</v>
      </c>
      <c r="F46" s="138"/>
      <c r="G46" s="75"/>
      <c r="H46" s="75"/>
      <c r="I46" s="75"/>
      <c r="J46" s="75"/>
      <c r="K46" s="136"/>
      <c r="L46" s="11" t="str">
        <f>"-- "&amp;C47</f>
        <v xml:space="preserve">-- </v>
      </c>
    </row>
    <row r="47" spans="1:12">
      <c r="A47" s="137" t="s">
        <v>297</v>
      </c>
      <c r="B47" s="138"/>
      <c r="C47" s="141"/>
      <c r="D47" s="142"/>
      <c r="E47" s="142"/>
      <c r="F47" s="142"/>
      <c r="G47" s="142"/>
      <c r="H47" s="142"/>
      <c r="I47" s="142"/>
      <c r="J47" s="142"/>
      <c r="K47" s="143"/>
      <c r="L47" s="49"/>
    </row>
    <row r="48" spans="1:12">
      <c r="A48" s="72"/>
      <c r="B48" s="73"/>
      <c r="C48" s="77"/>
      <c r="D48" s="77"/>
      <c r="E48" s="77"/>
      <c r="F48" s="77"/>
      <c r="G48" s="77"/>
      <c r="H48" s="77"/>
      <c r="I48" s="77"/>
      <c r="J48" s="74"/>
      <c r="K48" s="77"/>
      <c r="L48" s="49" t="str">
        <f>"DROP TABLE IF EXISTS "&amp;K45&amp;";"</f>
        <v>DROP TABLE IF EXISTS WC_WEI_KEYWORD_MESSAGE;</v>
      </c>
    </row>
    <row r="49" spans="1:12">
      <c r="A49" s="78"/>
      <c r="B49" s="78"/>
      <c r="C49" s="78"/>
      <c r="D49" s="79"/>
      <c r="E49" s="78"/>
      <c r="F49" s="78"/>
      <c r="G49" s="78"/>
      <c r="H49" s="78"/>
      <c r="I49" s="78"/>
      <c r="J49" s="32"/>
      <c r="K49" s="78"/>
      <c r="L49" s="76"/>
    </row>
    <row r="50" spans="1:12">
      <c r="A50" s="80" t="s">
        <v>298</v>
      </c>
      <c r="B50" s="80" t="s">
        <v>299</v>
      </c>
      <c r="C50" s="80" t="s">
        <v>300</v>
      </c>
      <c r="D50" s="80" t="s">
        <v>301</v>
      </c>
      <c r="E50" s="80" t="s">
        <v>302</v>
      </c>
      <c r="F50" s="80" t="s">
        <v>303</v>
      </c>
      <c r="G50" s="80" t="s">
        <v>148</v>
      </c>
      <c r="H50" s="80" t="s">
        <v>199</v>
      </c>
      <c r="I50" s="80" t="s">
        <v>147</v>
      </c>
      <c r="J50" s="33" t="s">
        <v>304</v>
      </c>
      <c r="K50" s="80" t="s">
        <v>305</v>
      </c>
      <c r="L50" s="76" t="str">
        <f>"CREATE TABLE "&amp;K45&amp;"("</f>
        <v>CREATE TABLE WC_WEI_KEYWORD_MESSAGE(</v>
      </c>
    </row>
    <row r="51" spans="1:12">
      <c r="A51" s="81">
        <v>1</v>
      </c>
      <c r="B51" s="128" t="s">
        <v>204</v>
      </c>
      <c r="C51" s="82" t="s">
        <v>600</v>
      </c>
      <c r="D51" s="82" t="s">
        <v>307</v>
      </c>
      <c r="E51" s="82"/>
      <c r="F51" s="82" t="s">
        <v>308</v>
      </c>
      <c r="G51" s="83"/>
      <c r="H51" s="82"/>
      <c r="I51" s="82" t="s">
        <v>460</v>
      </c>
      <c r="J51" s="82"/>
      <c r="K51" s="55" t="s">
        <v>309</v>
      </c>
      <c r="L51" s="76" t="str">
        <f t="shared" ref="L51:L59" ca="1" si="2">C51&amp;" "&amp;D51&amp;IF(OR(D51="DATETIME",D51="INT",D51="DATE",D51="TEXT"),E51,"("&amp;E51&amp;")")&amp;" "&amp;" "&amp;H51&amp;" "&amp;J51&amp;IF(G51&lt;&gt;""," default "&amp;G51&amp;" ","")&amp;IF(I51&lt;&gt;""," "&amp;I51&amp;" ","")&amp;IF(OFFSET(C51,1,0,1,1)="",",",",")</f>
        <v>WKG_ID INT    AUTO_INCREMENT ,</v>
      </c>
    </row>
    <row r="52" spans="1:12">
      <c r="A52" s="81">
        <v>2</v>
      </c>
      <c r="B52" s="129" t="s">
        <v>360</v>
      </c>
      <c r="C52" s="82" t="s">
        <v>601</v>
      </c>
      <c r="D52" s="82" t="s">
        <v>201</v>
      </c>
      <c r="E52" s="82"/>
      <c r="F52" s="82"/>
      <c r="G52" s="83"/>
      <c r="H52" s="82"/>
      <c r="I52" s="82"/>
      <c r="J52" s="82"/>
      <c r="K52" s="55" t="s">
        <v>387</v>
      </c>
      <c r="L52" s="76" t="str">
        <f t="shared" ca="1" si="2"/>
        <v>WKG_WEC_ID INT   ,</v>
      </c>
    </row>
    <row r="53" spans="1:12">
      <c r="A53" s="81">
        <v>3</v>
      </c>
      <c r="B53" s="129" t="s">
        <v>389</v>
      </c>
      <c r="C53" s="82" t="s">
        <v>796</v>
      </c>
      <c r="D53" s="82" t="s">
        <v>202</v>
      </c>
      <c r="E53" s="82">
        <v>200</v>
      </c>
      <c r="F53" s="82"/>
      <c r="G53" s="83"/>
      <c r="H53" s="82"/>
      <c r="I53" s="82"/>
      <c r="J53" s="82"/>
      <c r="K53" s="55" t="s">
        <v>389</v>
      </c>
      <c r="L53" s="76" t="str">
        <f t="shared" ca="1" si="2"/>
        <v>WKG_APP_ID VARCHAR(200)   ,</v>
      </c>
    </row>
    <row r="54" spans="1:12" ht="15" customHeight="1">
      <c r="A54" s="81">
        <v>4</v>
      </c>
      <c r="B54" s="129" t="s">
        <v>445</v>
      </c>
      <c r="C54" s="82" t="s">
        <v>795</v>
      </c>
      <c r="D54" s="82" t="s">
        <v>202</v>
      </c>
      <c r="E54" s="82">
        <v>200</v>
      </c>
      <c r="F54" s="82"/>
      <c r="G54" s="83"/>
      <c r="H54" s="82"/>
      <c r="I54" s="82"/>
      <c r="J54" s="82"/>
      <c r="K54" s="55" t="s">
        <v>445</v>
      </c>
      <c r="L54" s="76" t="str">
        <f t="shared" ca="1" si="2"/>
        <v>WKG_KEYWORDS VARCHAR(200)   ,</v>
      </c>
    </row>
    <row r="55" spans="1:12">
      <c r="A55" s="81">
        <v>5</v>
      </c>
      <c r="B55" s="129" t="s">
        <v>446</v>
      </c>
      <c r="C55" s="82" t="s">
        <v>797</v>
      </c>
      <c r="D55" s="82" t="s">
        <v>201</v>
      </c>
      <c r="E55" s="82"/>
      <c r="F55" s="82"/>
      <c r="G55" s="83"/>
      <c r="H55" s="82"/>
      <c r="I55" s="82"/>
      <c r="J55" s="82"/>
      <c r="K55" s="55" t="s">
        <v>447</v>
      </c>
      <c r="L55" s="76" t="str">
        <f t="shared" ca="1" si="2"/>
        <v>WKG_WMG_ID INT   ,</v>
      </c>
    </row>
    <row r="56" spans="1:12">
      <c r="A56" s="81">
        <v>6</v>
      </c>
      <c r="B56" s="129" t="s">
        <v>320</v>
      </c>
      <c r="C56" s="82" t="s">
        <v>602</v>
      </c>
      <c r="D56" s="82" t="s">
        <v>202</v>
      </c>
      <c r="E56" s="82">
        <v>20</v>
      </c>
      <c r="F56" s="82"/>
      <c r="G56" s="83"/>
      <c r="H56" s="82"/>
      <c r="I56" s="82"/>
      <c r="J56" s="82"/>
      <c r="K56" s="55" t="s">
        <v>400</v>
      </c>
      <c r="L56" s="76" t="str">
        <f t="shared" ca="1" si="2"/>
        <v>WKG_STATUS VARCHAR(20)   ,</v>
      </c>
    </row>
    <row r="57" spans="1:12">
      <c r="A57" s="81">
        <v>7</v>
      </c>
      <c r="B57" s="129" t="s">
        <v>49</v>
      </c>
      <c r="C57" s="82" t="s">
        <v>448</v>
      </c>
      <c r="D57" s="82" t="s">
        <v>202</v>
      </c>
      <c r="E57" s="82">
        <v>200</v>
      </c>
      <c r="F57" s="82"/>
      <c r="G57" s="83"/>
      <c r="H57" s="82"/>
      <c r="I57" s="82"/>
      <c r="J57" s="82"/>
      <c r="K57" s="55"/>
      <c r="L57" s="76" t="str">
        <f t="shared" ca="1" si="2"/>
        <v>WKG_DESC VARCHAR(200)   ,</v>
      </c>
    </row>
    <row r="58" spans="1:12">
      <c r="A58" s="81">
        <v>8</v>
      </c>
      <c r="B58" s="129" t="s">
        <v>57</v>
      </c>
      <c r="C58" s="82" t="s">
        <v>449</v>
      </c>
      <c r="D58" s="82" t="s">
        <v>201</v>
      </c>
      <c r="E58" s="82"/>
      <c r="F58" s="82"/>
      <c r="G58" s="83"/>
      <c r="H58" s="82"/>
      <c r="I58" s="82"/>
      <c r="J58" s="82"/>
      <c r="K58" s="55"/>
      <c r="L58" s="76" t="str">
        <f t="shared" ca="1" si="2"/>
        <v>WKG_REGISTOR INT   ,</v>
      </c>
    </row>
    <row r="59" spans="1:12">
      <c r="A59" s="81">
        <v>9</v>
      </c>
      <c r="B59" s="129" t="s">
        <v>58</v>
      </c>
      <c r="C59" s="82" t="s">
        <v>450</v>
      </c>
      <c r="D59" s="82" t="s">
        <v>200</v>
      </c>
      <c r="E59" s="82"/>
      <c r="F59" s="82"/>
      <c r="G59" s="83"/>
      <c r="H59" s="82"/>
      <c r="I59" s="82"/>
      <c r="J59" s="82"/>
      <c r="K59" s="55"/>
      <c r="L59" s="76" t="str">
        <f t="shared" ca="1" si="2"/>
        <v>WKG_REGISTDATE DATETIME   ,</v>
      </c>
    </row>
    <row r="60" spans="1:12">
      <c r="L60" s="76" t="str">
        <f ca="1">"PRIMARY KEY("&amp;IF(OFFSET(C51,0,3,1,1)="PK",C51&amp;IF(OFFSET(C51,1,3,1,1)="","",","),"")&amp;IF(OFFSET(C51,1,3,1,1)="PK",OFFSET(C51,1,0,1,1)&amp;IF(OFFSET(C51,1,0,1,1)="",",",""),"")&amp;"));"</f>
        <v>PRIMARY KEY(WKG_ID));</v>
      </c>
    </row>
    <row r="61" spans="1:12">
      <c r="L61" s="76"/>
    </row>
    <row r="63" spans="1:12">
      <c r="A63" s="137" t="s">
        <v>291</v>
      </c>
      <c r="B63" s="138"/>
      <c r="C63" s="139" t="s">
        <v>332</v>
      </c>
      <c r="D63" s="140"/>
      <c r="E63" s="137" t="s">
        <v>293</v>
      </c>
      <c r="F63" s="138"/>
      <c r="G63" s="75"/>
      <c r="H63" s="75"/>
      <c r="I63" s="75"/>
      <c r="J63" s="75"/>
      <c r="K63" s="135" t="s">
        <v>790</v>
      </c>
      <c r="L63" s="11" t="str">
        <f>"-- "&amp;C64</f>
        <v>-- 微信平台关注用户本地表</v>
      </c>
    </row>
    <row r="64" spans="1:12">
      <c r="A64" s="137" t="s">
        <v>294</v>
      </c>
      <c r="B64" s="138"/>
      <c r="C64" s="152" t="s">
        <v>333</v>
      </c>
      <c r="D64" s="140"/>
      <c r="E64" s="137" t="s">
        <v>296</v>
      </c>
      <c r="F64" s="138"/>
      <c r="G64" s="75"/>
      <c r="H64" s="75"/>
      <c r="I64" s="75"/>
      <c r="J64" s="75"/>
      <c r="K64" s="136"/>
      <c r="L64" s="11" t="str">
        <f>"-- "&amp;C65</f>
        <v xml:space="preserve">-- </v>
      </c>
    </row>
    <row r="65" spans="1:12">
      <c r="A65" s="137" t="s">
        <v>297</v>
      </c>
      <c r="B65" s="138"/>
      <c r="C65" s="141"/>
      <c r="D65" s="142"/>
      <c r="E65" s="142"/>
      <c r="F65" s="142"/>
      <c r="G65" s="142"/>
      <c r="H65" s="142"/>
      <c r="I65" s="142"/>
      <c r="J65" s="142"/>
      <c r="K65" s="143"/>
      <c r="L65" s="49"/>
    </row>
    <row r="66" spans="1:12">
      <c r="A66" s="72"/>
      <c r="B66" s="73"/>
      <c r="C66" s="77"/>
      <c r="D66" s="77"/>
      <c r="E66" s="77"/>
      <c r="F66" s="77"/>
      <c r="G66" s="77"/>
      <c r="H66" s="77"/>
      <c r="I66" s="77"/>
      <c r="J66" s="74"/>
      <c r="K66" s="77"/>
      <c r="L66" s="49" t="str">
        <f>"DROP TABLE IF EXISTS "&amp;K63&amp;";"</f>
        <v>DROP TABLE IF EXISTS WC_WEI_FANS;</v>
      </c>
    </row>
    <row r="67" spans="1:12">
      <c r="A67" s="78"/>
      <c r="B67" s="78"/>
      <c r="C67" s="78"/>
      <c r="D67" s="79"/>
      <c r="E67" s="78"/>
      <c r="F67" s="78"/>
      <c r="G67" s="78"/>
      <c r="H67" s="78"/>
      <c r="I67" s="78"/>
      <c r="J67" s="32"/>
      <c r="K67" s="78"/>
      <c r="L67" s="76"/>
    </row>
    <row r="68" spans="1:12">
      <c r="A68" s="80" t="s">
        <v>298</v>
      </c>
      <c r="B68" s="80" t="s">
        <v>299</v>
      </c>
      <c r="C68" s="80" t="s">
        <v>300</v>
      </c>
      <c r="D68" s="80" t="s">
        <v>301</v>
      </c>
      <c r="E68" s="80" t="s">
        <v>302</v>
      </c>
      <c r="F68" s="80" t="s">
        <v>303</v>
      </c>
      <c r="G68" s="80" t="s">
        <v>148</v>
      </c>
      <c r="H68" s="80" t="s">
        <v>199</v>
      </c>
      <c r="I68" s="80" t="s">
        <v>147</v>
      </c>
      <c r="J68" s="33" t="s">
        <v>304</v>
      </c>
      <c r="K68" s="80" t="s">
        <v>305</v>
      </c>
      <c r="L68" s="76" t="str">
        <f>"CREATE TABLE "&amp;K63&amp;"("</f>
        <v>CREATE TABLE WC_WEI_FANS(</v>
      </c>
    </row>
    <row r="69" spans="1:12">
      <c r="A69" s="81">
        <v>1</v>
      </c>
      <c r="B69" s="128" t="s">
        <v>204</v>
      </c>
      <c r="C69" s="82" t="s">
        <v>572</v>
      </c>
      <c r="D69" s="82" t="s">
        <v>307</v>
      </c>
      <c r="E69" s="82"/>
      <c r="F69" s="82" t="s">
        <v>308</v>
      </c>
      <c r="G69" s="83"/>
      <c r="H69" s="82"/>
      <c r="I69" s="82" t="s">
        <v>460</v>
      </c>
      <c r="J69" s="82" t="s">
        <v>68</v>
      </c>
      <c r="K69" s="55" t="s">
        <v>309</v>
      </c>
      <c r="L69" s="76" t="str">
        <f t="shared" ref="L69:L83" ca="1" si="3">C69&amp;" "&amp;D69&amp;IF(OR(D69="DATETIME",D69="INT",D69="DATE",D69="TEXT"),E69,"("&amp;E69&amp;")")&amp;" "&amp;" "&amp;H69&amp;" "&amp;J69&amp;IF(G69&lt;&gt;""," default "&amp;G69&amp;" ","")&amp;IF(I69&lt;&gt;""," "&amp;I69&amp;" ","")&amp;IF(OFFSET(C69,1,0,1,1)="",",",",")</f>
        <v>WAC_ID INT   not null AUTO_INCREMENT ,</v>
      </c>
    </row>
    <row r="70" spans="1:12">
      <c r="A70" s="81">
        <v>2</v>
      </c>
      <c r="B70" s="129" t="s">
        <v>310</v>
      </c>
      <c r="C70" s="67" t="s">
        <v>573</v>
      </c>
      <c r="D70" s="67" t="s">
        <v>201</v>
      </c>
      <c r="E70" s="67"/>
      <c r="F70" s="67"/>
      <c r="G70" s="84"/>
      <c r="H70" s="67"/>
      <c r="I70" s="67"/>
      <c r="J70" s="67"/>
      <c r="K70" s="70"/>
      <c r="L70" s="76" t="str">
        <f t="shared" ca="1" si="3"/>
        <v>WAC_WEC_ID INT   ,</v>
      </c>
    </row>
    <row r="71" spans="1:12">
      <c r="A71" s="81">
        <v>3</v>
      </c>
      <c r="B71" s="129" t="s">
        <v>334</v>
      </c>
      <c r="C71" s="67" t="s">
        <v>574</v>
      </c>
      <c r="D71" s="67" t="s">
        <v>202</v>
      </c>
      <c r="E71" s="67">
        <v>200</v>
      </c>
      <c r="F71" s="67"/>
      <c r="G71" s="84"/>
      <c r="H71" s="67"/>
      <c r="I71" s="67"/>
      <c r="J71" s="67"/>
      <c r="K71" s="70"/>
      <c r="L71" s="76" t="str">
        <f t="shared" ca="1" si="3"/>
        <v>WAC_APPID VARCHAR(200)   ,</v>
      </c>
    </row>
    <row r="72" spans="1:12">
      <c r="A72" s="81">
        <v>4</v>
      </c>
      <c r="B72" s="129" t="s">
        <v>335</v>
      </c>
      <c r="C72" s="85" t="s">
        <v>575</v>
      </c>
      <c r="D72" s="82" t="s">
        <v>202</v>
      </c>
      <c r="E72" s="82">
        <v>200</v>
      </c>
      <c r="F72" s="82"/>
      <c r="G72" s="83"/>
      <c r="H72" s="82"/>
      <c r="I72" s="82"/>
      <c r="J72" s="82"/>
      <c r="K72" s="55"/>
      <c r="L72" s="76" t="str">
        <f t="shared" ca="1" si="3"/>
        <v>WAC_OPENID VARCHAR(200)   ,</v>
      </c>
    </row>
    <row r="73" spans="1:12">
      <c r="A73" s="81">
        <v>5</v>
      </c>
      <c r="B73" s="129" t="s">
        <v>336</v>
      </c>
      <c r="C73" s="82" t="s">
        <v>576</v>
      </c>
      <c r="D73" s="82" t="s">
        <v>201</v>
      </c>
      <c r="E73" s="82"/>
      <c r="F73" s="82"/>
      <c r="G73" s="83"/>
      <c r="H73" s="82"/>
      <c r="I73" s="82"/>
      <c r="K73" s="55" t="s">
        <v>337</v>
      </c>
      <c r="L73" s="76" t="str">
        <f t="shared" ca="1" si="3"/>
        <v>WAC_SUBSCRIBE INT   ,</v>
      </c>
    </row>
    <row r="74" spans="1:12">
      <c r="A74" s="81">
        <v>6</v>
      </c>
      <c r="B74" s="129" t="s">
        <v>338</v>
      </c>
      <c r="C74" s="82" t="s">
        <v>339</v>
      </c>
      <c r="D74" s="82" t="s">
        <v>202</v>
      </c>
      <c r="E74" s="82">
        <v>400</v>
      </c>
      <c r="F74" s="82"/>
      <c r="G74" s="83"/>
      <c r="H74" s="82"/>
      <c r="I74" s="82"/>
      <c r="J74" s="82"/>
      <c r="K74" s="55"/>
      <c r="L74" s="76" t="str">
        <f t="shared" ca="1" si="3"/>
        <v>WAC_NICK_NAME VARCHAR(400)   ,</v>
      </c>
    </row>
    <row r="75" spans="1:12">
      <c r="A75" s="81">
        <v>7</v>
      </c>
      <c r="B75" s="129" t="s">
        <v>214</v>
      </c>
      <c r="C75" s="82" t="s">
        <v>340</v>
      </c>
      <c r="D75" s="82" t="s">
        <v>203</v>
      </c>
      <c r="E75" s="82">
        <v>1</v>
      </c>
      <c r="F75" s="82"/>
      <c r="G75" s="83"/>
      <c r="H75" s="82"/>
      <c r="I75" s="82"/>
      <c r="J75" s="82"/>
      <c r="K75" s="55" t="s">
        <v>341</v>
      </c>
      <c r="L75" s="76" t="str">
        <f t="shared" ca="1" si="3"/>
        <v>WAC_SEX CHAR(1)   ,</v>
      </c>
    </row>
    <row r="76" spans="1:12">
      <c r="A76" s="81">
        <v>8</v>
      </c>
      <c r="B76" s="129" t="s">
        <v>342</v>
      </c>
      <c r="C76" s="82" t="s">
        <v>343</v>
      </c>
      <c r="D76" s="82" t="s">
        <v>202</v>
      </c>
      <c r="E76" s="82">
        <v>20</v>
      </c>
      <c r="F76" s="82"/>
      <c r="G76" s="83"/>
      <c r="H76" s="82"/>
      <c r="I76" s="82"/>
      <c r="J76" s="82"/>
      <c r="K76" s="55" t="s">
        <v>344</v>
      </c>
      <c r="L76" s="76" t="str">
        <f t="shared" ca="1" si="3"/>
        <v>WAC_LANGUAGE VARCHAR(20)   ,</v>
      </c>
    </row>
    <row r="77" spans="1:12">
      <c r="A77" s="81">
        <v>9</v>
      </c>
      <c r="B77" s="129" t="s">
        <v>345</v>
      </c>
      <c r="C77" s="82" t="s">
        <v>346</v>
      </c>
      <c r="D77" s="82" t="s">
        <v>202</v>
      </c>
      <c r="E77" s="82">
        <v>100</v>
      </c>
      <c r="F77" s="82"/>
      <c r="G77" s="83"/>
      <c r="H77" s="82"/>
      <c r="I77" s="82"/>
      <c r="J77" s="82"/>
      <c r="K77" s="55"/>
      <c r="L77" s="76" t="str">
        <f t="shared" ca="1" si="3"/>
        <v>WAC_CITY VARCHAR(100)   ,</v>
      </c>
    </row>
    <row r="78" spans="1:12">
      <c r="A78" s="81">
        <v>10</v>
      </c>
      <c r="B78" s="128" t="s">
        <v>347</v>
      </c>
      <c r="C78" s="82" t="s">
        <v>348</v>
      </c>
      <c r="D78" s="82" t="s">
        <v>202</v>
      </c>
      <c r="E78" s="82">
        <v>100</v>
      </c>
      <c r="F78" s="82"/>
      <c r="G78" s="83"/>
      <c r="H78" s="82"/>
      <c r="I78" s="82"/>
      <c r="J78" s="82"/>
      <c r="K78" s="55"/>
      <c r="L78" s="76" t="str">
        <f t="shared" ca="1" si="3"/>
        <v>WAC_PROVINCE VARCHAR(100)   ,</v>
      </c>
    </row>
    <row r="79" spans="1:12">
      <c r="A79" s="81">
        <v>11</v>
      </c>
      <c r="B79" s="129" t="s">
        <v>349</v>
      </c>
      <c r="C79" s="82" t="s">
        <v>350</v>
      </c>
      <c r="D79" s="82" t="s">
        <v>202</v>
      </c>
      <c r="E79" s="82">
        <v>100</v>
      </c>
      <c r="F79" s="82"/>
      <c r="G79" s="83"/>
      <c r="H79" s="82"/>
      <c r="I79" s="82"/>
      <c r="J79" s="82"/>
      <c r="K79" s="55"/>
      <c r="L79" s="76" t="str">
        <f t="shared" ca="1" si="3"/>
        <v>WAC_COUNTRY VARCHAR(100)   ,</v>
      </c>
    </row>
    <row r="80" spans="1:12">
      <c r="A80" s="81">
        <v>12</v>
      </c>
      <c r="B80" s="129" t="s">
        <v>351</v>
      </c>
      <c r="C80" s="82" t="s">
        <v>352</v>
      </c>
      <c r="D80" s="82" t="s">
        <v>202</v>
      </c>
      <c r="E80" s="82">
        <v>400</v>
      </c>
      <c r="F80" s="82"/>
      <c r="G80" s="83"/>
      <c r="H80" s="82"/>
      <c r="I80" s="82"/>
      <c r="J80" s="82"/>
      <c r="K80" s="55" t="s">
        <v>353</v>
      </c>
      <c r="L80" s="76" t="str">
        <f t="shared" ca="1" si="3"/>
        <v>WAC_HEAD_IMG_URL VARCHAR(400)   ,</v>
      </c>
    </row>
    <row r="81" spans="1:12">
      <c r="A81" s="81">
        <v>13</v>
      </c>
      <c r="B81" s="129" t="s">
        <v>354</v>
      </c>
      <c r="C81" s="82" t="s">
        <v>355</v>
      </c>
      <c r="D81" s="82" t="s">
        <v>200</v>
      </c>
      <c r="E81" s="82"/>
      <c r="F81" s="82"/>
      <c r="G81" s="83"/>
      <c r="H81" s="82"/>
      <c r="I81" s="82"/>
      <c r="J81" s="82"/>
      <c r="K81" s="55" t="s">
        <v>356</v>
      </c>
      <c r="L81" s="76" t="str">
        <f t="shared" ca="1" si="3"/>
        <v>WAC_SUBSCRIBE_TIME DATETIME   ,</v>
      </c>
    </row>
    <row r="82" spans="1:12">
      <c r="A82" s="81">
        <v>14</v>
      </c>
      <c r="B82" s="129" t="s">
        <v>320</v>
      </c>
      <c r="C82" s="82" t="s">
        <v>357</v>
      </c>
      <c r="D82" s="82" t="s">
        <v>203</v>
      </c>
      <c r="E82" s="82">
        <v>1</v>
      </c>
      <c r="F82" s="82"/>
      <c r="G82" s="83"/>
      <c r="H82" s="82"/>
      <c r="I82" s="82"/>
      <c r="J82" s="82"/>
      <c r="K82" s="55" t="s">
        <v>322</v>
      </c>
      <c r="L82" s="76" t="str">
        <f t="shared" ca="1" si="3"/>
        <v>WAC_STATUS  CHAR(1)   ,</v>
      </c>
    </row>
    <row r="83" spans="1:12">
      <c r="A83" s="81">
        <v>15</v>
      </c>
      <c r="B83" s="129" t="s">
        <v>253</v>
      </c>
      <c r="C83" s="82" t="s">
        <v>358</v>
      </c>
      <c r="D83" s="82" t="s">
        <v>200</v>
      </c>
      <c r="E83" s="82"/>
      <c r="F83" s="82"/>
      <c r="G83" s="83"/>
      <c r="H83" s="82"/>
      <c r="I83" s="82"/>
      <c r="J83" s="82"/>
      <c r="K83" s="55"/>
      <c r="L83" s="76" t="str">
        <f t="shared" ca="1" si="3"/>
        <v>WAC_REGISTOR_DATE DATETIME   ,</v>
      </c>
    </row>
    <row r="84" spans="1:12">
      <c r="L84" s="76" t="str">
        <f ca="1">"PRIMARY KEY("&amp;IF(OFFSET(C69,0,3,1,1)="PK",C69&amp;IF(OFFSET(C69,1,3,1,1)="","",","),"")&amp;IF(OFFSET(C69,1,3,1,1)="PK",OFFSET(C69,1,0,1,1)&amp;IF(OFFSET(C69,1,0,1,1)="",",",""),"")&amp;"));"</f>
        <v>PRIMARY KEY(WAC_ID));</v>
      </c>
    </row>
    <row r="85" spans="1:12">
      <c r="L85" s="76"/>
    </row>
    <row r="86" spans="1:12">
      <c r="A86" s="137" t="s">
        <v>291</v>
      </c>
      <c r="B86" s="138"/>
      <c r="C86" s="139" t="s">
        <v>292</v>
      </c>
      <c r="D86" s="140"/>
      <c r="E86" s="137" t="s">
        <v>293</v>
      </c>
      <c r="F86" s="138"/>
      <c r="G86" s="75"/>
      <c r="H86" s="75"/>
      <c r="I86" s="75"/>
      <c r="J86" s="75"/>
      <c r="K86" s="135" t="s">
        <v>791</v>
      </c>
      <c r="L86" s="11" t="str">
        <f>"-- "&amp;C87</f>
        <v>-- 获取AccessToken记录表</v>
      </c>
    </row>
    <row r="87" spans="1:12">
      <c r="A87" s="137" t="s">
        <v>294</v>
      </c>
      <c r="B87" s="138"/>
      <c r="C87" s="152" t="s">
        <v>295</v>
      </c>
      <c r="D87" s="140"/>
      <c r="E87" s="137" t="s">
        <v>296</v>
      </c>
      <c r="F87" s="138"/>
      <c r="G87" s="75"/>
      <c r="H87" s="75"/>
      <c r="I87" s="75"/>
      <c r="J87" s="75"/>
      <c r="K87" s="136"/>
      <c r="L87" s="11" t="str">
        <f>"-- "&amp;C88</f>
        <v xml:space="preserve">-- </v>
      </c>
    </row>
    <row r="88" spans="1:12">
      <c r="A88" s="137" t="s">
        <v>297</v>
      </c>
      <c r="B88" s="138"/>
      <c r="C88" s="141"/>
      <c r="D88" s="142"/>
      <c r="E88" s="142"/>
      <c r="F88" s="142"/>
      <c r="G88" s="142"/>
      <c r="H88" s="142"/>
      <c r="I88" s="142"/>
      <c r="J88" s="142"/>
      <c r="K88" s="143"/>
      <c r="L88" s="49"/>
    </row>
    <row r="89" spans="1:12">
      <c r="A89" s="72"/>
      <c r="B89" s="73"/>
      <c r="C89" s="77"/>
      <c r="D89" s="77"/>
      <c r="E89" s="77"/>
      <c r="F89" s="77"/>
      <c r="G89" s="77"/>
      <c r="H89" s="77"/>
      <c r="I89" s="77"/>
      <c r="J89" s="74"/>
      <c r="K89" s="77"/>
      <c r="L89" s="49" t="str">
        <f>"DROP TABLE IF EXISTS "&amp;K86&amp;";"</f>
        <v>DROP TABLE IF EXISTS WC_WEI_ACCESSTOKEN;</v>
      </c>
    </row>
    <row r="90" spans="1:12">
      <c r="A90" s="78"/>
      <c r="B90" s="78"/>
      <c r="C90" s="78"/>
      <c r="D90" s="79"/>
      <c r="E90" s="78"/>
      <c r="F90" s="78"/>
      <c r="G90" s="78"/>
      <c r="H90" s="78"/>
      <c r="I90" s="78"/>
      <c r="J90" s="32"/>
      <c r="K90" s="78"/>
      <c r="L90" s="76"/>
    </row>
    <row r="91" spans="1:12">
      <c r="A91" s="80" t="s">
        <v>298</v>
      </c>
      <c r="B91" s="80" t="s">
        <v>299</v>
      </c>
      <c r="C91" s="80" t="s">
        <v>300</v>
      </c>
      <c r="D91" s="80" t="s">
        <v>301</v>
      </c>
      <c r="E91" s="80" t="s">
        <v>302</v>
      </c>
      <c r="F91" s="80" t="s">
        <v>303</v>
      </c>
      <c r="G91" s="80" t="s">
        <v>148</v>
      </c>
      <c r="H91" s="80" t="s">
        <v>199</v>
      </c>
      <c r="I91" s="80" t="s">
        <v>147</v>
      </c>
      <c r="J91" s="33" t="s">
        <v>304</v>
      </c>
      <c r="K91" s="80" t="s">
        <v>305</v>
      </c>
      <c r="L91" s="76" t="str">
        <f>"CREATE TABLE "&amp;K86&amp;"("</f>
        <v>CREATE TABLE WC_WEI_ACCESSTOKEN(</v>
      </c>
    </row>
    <row r="92" spans="1:12">
      <c r="A92" s="81">
        <v>1</v>
      </c>
      <c r="B92" s="129" t="s">
        <v>204</v>
      </c>
      <c r="C92" s="82" t="s">
        <v>306</v>
      </c>
      <c r="D92" s="82" t="s">
        <v>307</v>
      </c>
      <c r="E92" s="82"/>
      <c r="F92" s="82" t="s">
        <v>308</v>
      </c>
      <c r="G92" s="83"/>
      <c r="H92" s="82"/>
      <c r="I92" s="9" t="s">
        <v>208</v>
      </c>
      <c r="J92" s="82" t="s">
        <v>68</v>
      </c>
      <c r="K92" s="55" t="s">
        <v>309</v>
      </c>
      <c r="L92" s="76" t="str">
        <f t="shared" ref="L92:L98" ca="1" si="4">C92&amp;" "&amp;D92&amp;IF(OR(D92="DATETIME",D92="INT",D92="DATE",D92="TEXT"),E92,"("&amp;E92&amp;")")&amp;" "&amp;" "&amp;H92&amp;" "&amp;J92&amp;IF(G92&lt;&gt;""," default "&amp;G92&amp;" ","")&amp;IF(I92&lt;&gt;""," "&amp;I92&amp;" ","")&amp;IF(OFFSET(C92,1,0,1,1)="",",",",")</f>
        <v>WAT_ID INT   not null AUTO_INCREMENT ,</v>
      </c>
    </row>
    <row r="93" spans="1:12">
      <c r="A93" s="81">
        <v>2</v>
      </c>
      <c r="B93" s="129" t="s">
        <v>310</v>
      </c>
      <c r="C93" s="67" t="s">
        <v>311</v>
      </c>
      <c r="D93" s="67" t="s">
        <v>201</v>
      </c>
      <c r="E93" s="67"/>
      <c r="F93" s="67"/>
      <c r="G93" s="84"/>
      <c r="H93" s="67"/>
      <c r="I93" s="67"/>
      <c r="J93" s="67"/>
      <c r="K93" s="70"/>
      <c r="L93" s="76" t="str">
        <f t="shared" ca="1" si="4"/>
        <v>WAT_WEC_ID INT   ,</v>
      </c>
    </row>
    <row r="94" spans="1:12">
      <c r="A94" s="81">
        <v>3</v>
      </c>
      <c r="B94" s="129" t="s">
        <v>312</v>
      </c>
      <c r="C94" s="67" t="s">
        <v>313</v>
      </c>
      <c r="D94" s="67" t="s">
        <v>202</v>
      </c>
      <c r="E94" s="67">
        <v>80</v>
      </c>
      <c r="F94" s="67"/>
      <c r="G94" s="84"/>
      <c r="H94" s="67"/>
      <c r="I94" s="67"/>
      <c r="J94" s="67"/>
      <c r="K94" s="70"/>
      <c r="L94" s="76" t="str">
        <f t="shared" ca="1" si="4"/>
        <v>WAT_APPID VARCHAR(80)   ,</v>
      </c>
    </row>
    <row r="95" spans="1:12">
      <c r="A95" s="81">
        <v>4</v>
      </c>
      <c r="B95" s="129" t="s">
        <v>314</v>
      </c>
      <c r="C95" s="85" t="s">
        <v>315</v>
      </c>
      <c r="D95" s="82" t="s">
        <v>202</v>
      </c>
      <c r="E95" s="82">
        <v>200</v>
      </c>
      <c r="F95" s="82"/>
      <c r="G95" s="83"/>
      <c r="H95" s="82"/>
      <c r="I95" s="82"/>
      <c r="J95" s="82"/>
      <c r="K95" s="55"/>
      <c r="L95" s="76" t="str">
        <f t="shared" ca="1" si="4"/>
        <v>WAT_TOKEN VARCHAR(200)   ,</v>
      </c>
    </row>
    <row r="96" spans="1:12">
      <c r="A96" s="81">
        <v>5</v>
      </c>
      <c r="B96" s="129" t="s">
        <v>316</v>
      </c>
      <c r="C96" s="82" t="s">
        <v>317</v>
      </c>
      <c r="D96" s="82" t="s">
        <v>200</v>
      </c>
      <c r="E96" s="82"/>
      <c r="F96" s="82"/>
      <c r="G96" s="83"/>
      <c r="H96" s="82"/>
      <c r="I96" s="82"/>
      <c r="K96" s="55"/>
      <c r="L96" s="76" t="str">
        <f t="shared" ca="1" si="4"/>
        <v>WAT_EXPIRES_IN DATETIME   ,</v>
      </c>
    </row>
    <row r="97" spans="1:12">
      <c r="A97" s="81">
        <v>6</v>
      </c>
      <c r="B97" s="129" t="s">
        <v>318</v>
      </c>
      <c r="C97" s="82" t="s">
        <v>319</v>
      </c>
      <c r="D97" s="82" t="s">
        <v>200</v>
      </c>
      <c r="E97" s="82"/>
      <c r="F97" s="82"/>
      <c r="G97" s="83"/>
      <c r="H97" s="82"/>
      <c r="I97" s="82"/>
      <c r="J97" s="82"/>
      <c r="K97" s="55"/>
      <c r="L97" s="76" t="str">
        <f t="shared" ca="1" si="4"/>
        <v>WAT_CREAT_TIME DATETIME   ,</v>
      </c>
    </row>
    <row r="98" spans="1:12">
      <c r="A98" s="81">
        <v>7</v>
      </c>
      <c r="B98" s="129" t="s">
        <v>320</v>
      </c>
      <c r="C98" s="82" t="s">
        <v>321</v>
      </c>
      <c r="D98" s="82" t="s">
        <v>203</v>
      </c>
      <c r="E98" s="82">
        <v>1</v>
      </c>
      <c r="F98" s="82"/>
      <c r="G98" s="83"/>
      <c r="H98" s="82"/>
      <c r="I98" s="82"/>
      <c r="J98" s="82"/>
      <c r="K98" s="55" t="s">
        <v>322</v>
      </c>
      <c r="L98" s="76" t="str">
        <f t="shared" ca="1" si="4"/>
        <v>WAT_STATUS  CHAR(1)   ,</v>
      </c>
    </row>
    <row r="99" spans="1:12">
      <c r="L99" s="76" t="str">
        <f ca="1">"PRIMARY KEY("&amp;IF(OFFSET(C92,0,3,1,1)="PK",C92&amp;IF(OFFSET(C92,1,3,1,1)="","",","),"")&amp;IF(OFFSET(C92,1,3,1,1)="PK",OFFSET(C92,1,0,1,1)&amp;IF(OFFSET(C92,1,0,1,1)="",",",""),"")&amp;"));"</f>
        <v>PRIMARY KEY(WAT_ID));</v>
      </c>
    </row>
    <row r="100" spans="1:12">
      <c r="L100" s="76"/>
    </row>
    <row r="101" spans="1:12">
      <c r="A101" s="137" t="s">
        <v>291</v>
      </c>
      <c r="B101" s="138"/>
      <c r="C101" s="139" t="s">
        <v>323</v>
      </c>
      <c r="D101" s="140"/>
      <c r="E101" s="137" t="s">
        <v>293</v>
      </c>
      <c r="F101" s="138"/>
      <c r="G101" s="75"/>
      <c r="H101" s="75"/>
      <c r="I101" s="75"/>
      <c r="J101" s="75"/>
      <c r="K101" s="135" t="s">
        <v>324</v>
      </c>
      <c r="L101" s="11" t="str">
        <f>"-- "&amp;C102</f>
        <v>-- 错误代码返回表</v>
      </c>
    </row>
    <row r="102" spans="1:12">
      <c r="A102" s="137" t="s">
        <v>294</v>
      </c>
      <c r="B102" s="138"/>
      <c r="C102" s="152" t="s">
        <v>325</v>
      </c>
      <c r="D102" s="140"/>
      <c r="E102" s="137" t="s">
        <v>296</v>
      </c>
      <c r="F102" s="138"/>
      <c r="G102" s="75"/>
      <c r="H102" s="75"/>
      <c r="I102" s="75"/>
      <c r="J102" s="75"/>
      <c r="K102" s="136"/>
      <c r="L102" s="11" t="str">
        <f>"-- "&amp;C103</f>
        <v xml:space="preserve">-- </v>
      </c>
    </row>
    <row r="103" spans="1:12">
      <c r="A103" s="137" t="s">
        <v>297</v>
      </c>
      <c r="B103" s="138"/>
      <c r="C103" s="141"/>
      <c r="D103" s="142"/>
      <c r="E103" s="142"/>
      <c r="F103" s="142"/>
      <c r="G103" s="142"/>
      <c r="H103" s="142"/>
      <c r="I103" s="142"/>
      <c r="J103" s="142"/>
      <c r="K103" s="143"/>
      <c r="L103" s="49"/>
    </row>
    <row r="104" spans="1:12">
      <c r="A104" s="72"/>
      <c r="B104" s="73"/>
      <c r="C104" s="77"/>
      <c r="D104" s="77"/>
      <c r="E104" s="77"/>
      <c r="F104" s="77"/>
      <c r="G104" s="77"/>
      <c r="H104" s="77"/>
      <c r="I104" s="77"/>
      <c r="J104" s="74"/>
      <c r="K104" s="77"/>
      <c r="L104" s="49" t="str">
        <f>"DROP TABLE IF EXISTS "&amp;K101&amp;";"</f>
        <v>DROP TABLE IF EXISTS LZ_WEI_ERRORCODE;</v>
      </c>
    </row>
    <row r="105" spans="1:12">
      <c r="A105" s="78"/>
      <c r="B105" s="78"/>
      <c r="C105" s="78"/>
      <c r="D105" s="79"/>
      <c r="E105" s="78"/>
      <c r="F105" s="78"/>
      <c r="G105" s="78"/>
      <c r="H105" s="78"/>
      <c r="I105" s="78"/>
      <c r="J105" s="32"/>
      <c r="K105" s="78"/>
      <c r="L105" s="76"/>
    </row>
    <row r="106" spans="1:12">
      <c r="A106" s="80" t="s">
        <v>298</v>
      </c>
      <c r="B106" s="80" t="s">
        <v>299</v>
      </c>
      <c r="C106" s="80" t="s">
        <v>300</v>
      </c>
      <c r="D106" s="80" t="s">
        <v>301</v>
      </c>
      <c r="E106" s="80" t="s">
        <v>302</v>
      </c>
      <c r="F106" s="80" t="s">
        <v>303</v>
      </c>
      <c r="G106" s="80" t="s">
        <v>148</v>
      </c>
      <c r="H106" s="80" t="s">
        <v>199</v>
      </c>
      <c r="I106" s="80" t="s">
        <v>147</v>
      </c>
      <c r="J106" s="33" t="s">
        <v>304</v>
      </c>
      <c r="K106" s="80" t="s">
        <v>305</v>
      </c>
      <c r="L106" s="76" t="str">
        <f>"CREATE TABLE "&amp;K101&amp;"("</f>
        <v>CREATE TABLE LZ_WEI_ERRORCODE(</v>
      </c>
    </row>
    <row r="107" spans="1:12">
      <c r="A107" s="81">
        <v>1</v>
      </c>
      <c r="B107" s="82" t="s">
        <v>204</v>
      </c>
      <c r="C107" s="82" t="s">
        <v>326</v>
      </c>
      <c r="D107" s="82" t="s">
        <v>307</v>
      </c>
      <c r="E107" s="82"/>
      <c r="F107" s="82" t="s">
        <v>308</v>
      </c>
      <c r="G107" s="83"/>
      <c r="H107" s="82"/>
      <c r="I107" s="82" t="s">
        <v>460</v>
      </c>
      <c r="J107" s="82" t="s">
        <v>68</v>
      </c>
      <c r="K107" s="55" t="s">
        <v>309</v>
      </c>
      <c r="L107" s="76" t="str">
        <f t="shared" ref="L107:L110" ca="1" si="5">C107&amp;" "&amp;D107&amp;IF(OR(D107="DATETIME",D107="INT",D107="DATE",D107="TEXT"),E107,"("&amp;E107&amp;")")&amp;" "&amp;" "&amp;H107&amp;" "&amp;J107&amp;IF(G107&lt;&gt;""," default "&amp;G107&amp;" ","")&amp;IF(I107&lt;&gt;""," "&amp;I107&amp;" ","")&amp;IF(OFFSET(C107,1,0,1,1)="",",",",")</f>
        <v>WAE_ID INT   not null AUTO_INCREMENT ,</v>
      </c>
    </row>
    <row r="108" spans="1:12">
      <c r="A108" s="81">
        <v>2</v>
      </c>
      <c r="B108" s="82" t="s">
        <v>327</v>
      </c>
      <c r="C108" s="85" t="s">
        <v>328</v>
      </c>
      <c r="D108" s="82" t="s">
        <v>202</v>
      </c>
      <c r="E108" s="82">
        <v>20</v>
      </c>
      <c r="F108" s="82"/>
      <c r="G108" s="83"/>
      <c r="H108" s="82"/>
      <c r="I108" s="82"/>
      <c r="J108" s="82"/>
      <c r="K108" s="55"/>
      <c r="L108" s="76" t="str">
        <f t="shared" ca="1" si="5"/>
        <v>WAE_CODE VARCHAR(20)   ,</v>
      </c>
    </row>
    <row r="109" spans="1:12">
      <c r="A109" s="81">
        <v>3</v>
      </c>
      <c r="B109" s="82" t="s">
        <v>329</v>
      </c>
      <c r="C109" s="82" t="s">
        <v>577</v>
      </c>
      <c r="D109" s="82" t="s">
        <v>202</v>
      </c>
      <c r="E109" s="82">
        <v>400</v>
      </c>
      <c r="F109" s="82"/>
      <c r="G109" s="83"/>
      <c r="H109" s="82"/>
      <c r="I109" s="82"/>
      <c r="K109" s="55"/>
      <c r="L109" s="76" t="str">
        <f t="shared" ca="1" si="5"/>
        <v>WAE_DESC VARCHAR(400)   ,</v>
      </c>
    </row>
    <row r="110" spans="1:12">
      <c r="A110" s="81">
        <v>4</v>
      </c>
      <c r="B110" s="82" t="s">
        <v>330</v>
      </c>
      <c r="C110" s="82" t="s">
        <v>331</v>
      </c>
      <c r="D110" s="82" t="s">
        <v>200</v>
      </c>
      <c r="E110" s="82"/>
      <c r="F110" s="82"/>
      <c r="G110" s="83"/>
      <c r="H110" s="82"/>
      <c r="I110" s="82"/>
      <c r="J110" s="82"/>
      <c r="K110" s="55"/>
      <c r="L110" s="76" t="str">
        <f t="shared" ca="1" si="5"/>
        <v>WAE_CREAT_TIME DATETIME   ,</v>
      </c>
    </row>
    <row r="111" spans="1:12">
      <c r="L111" s="76" t="str">
        <f ca="1">"PRIMARY KEY("&amp;IF(OFFSET(C107,0,3,1,1)="PK",C107&amp;IF(OFFSET(C107,1,3,1,1)="","",","),"")&amp;IF(OFFSET(C107,1,3,1,1)="PK",OFFSET(C107,1,0,1,1)&amp;IF(OFFSET(C107,1,0,1,1)="",",",""),"")&amp;"));"</f>
        <v>PRIMARY KEY(WAE_ID));</v>
      </c>
    </row>
    <row r="112" spans="1:12">
      <c r="L112" s="76"/>
    </row>
    <row r="113" spans="1:12">
      <c r="A113" s="137" t="s">
        <v>291</v>
      </c>
      <c r="B113" s="138"/>
      <c r="C113" s="139" t="s">
        <v>332</v>
      </c>
      <c r="D113" s="140"/>
      <c r="E113" s="137" t="s">
        <v>293</v>
      </c>
      <c r="F113" s="138"/>
      <c r="G113" s="75"/>
      <c r="H113" s="75"/>
      <c r="I113" s="75"/>
      <c r="J113" s="75"/>
      <c r="K113" s="135" t="s">
        <v>578</v>
      </c>
      <c r="L113" s="11" t="str">
        <f>"-- "&amp;C114</f>
        <v>-- 微信自定义菜单表</v>
      </c>
    </row>
    <row r="114" spans="1:12">
      <c r="A114" s="137" t="s">
        <v>294</v>
      </c>
      <c r="B114" s="138"/>
      <c r="C114" s="152" t="s">
        <v>359</v>
      </c>
      <c r="D114" s="140"/>
      <c r="E114" s="137" t="s">
        <v>296</v>
      </c>
      <c r="F114" s="138"/>
      <c r="G114" s="75"/>
      <c r="H114" s="75"/>
      <c r="I114" s="75"/>
      <c r="J114" s="75"/>
      <c r="K114" s="136"/>
      <c r="L114" s="11" t="str">
        <f>"-- "&amp;C115</f>
        <v xml:space="preserve">-- </v>
      </c>
    </row>
    <row r="115" spans="1:12">
      <c r="A115" s="137" t="s">
        <v>297</v>
      </c>
      <c r="B115" s="138"/>
      <c r="C115" s="141"/>
      <c r="D115" s="142"/>
      <c r="E115" s="142"/>
      <c r="F115" s="142"/>
      <c r="G115" s="142"/>
      <c r="H115" s="142"/>
      <c r="I115" s="142"/>
      <c r="J115" s="142"/>
      <c r="K115" s="143"/>
      <c r="L115" s="49"/>
    </row>
    <row r="116" spans="1:12">
      <c r="A116" s="72"/>
      <c r="B116" s="73"/>
      <c r="C116" s="77"/>
      <c r="D116" s="77"/>
      <c r="E116" s="77"/>
      <c r="F116" s="77"/>
      <c r="G116" s="77"/>
      <c r="H116" s="77"/>
      <c r="I116" s="77"/>
      <c r="J116" s="74"/>
      <c r="K116" s="77"/>
      <c r="L116" s="49" t="str">
        <f>"DROP TABLE IF EXISTS "&amp;K113&amp;";"</f>
        <v>DROP TABLE IF EXISTS LZ_WEI_MENU;</v>
      </c>
    </row>
    <row r="117" spans="1:12">
      <c r="A117" s="78"/>
      <c r="B117" s="78"/>
      <c r="C117" s="78"/>
      <c r="D117" s="79"/>
      <c r="E117" s="78"/>
      <c r="F117" s="78"/>
      <c r="G117" s="78"/>
      <c r="H117" s="78"/>
      <c r="I117" s="78"/>
      <c r="J117" s="32"/>
      <c r="K117" s="78"/>
      <c r="L117" s="76"/>
    </row>
    <row r="118" spans="1:12">
      <c r="A118" s="80" t="s">
        <v>298</v>
      </c>
      <c r="B118" s="80" t="s">
        <v>299</v>
      </c>
      <c r="C118" s="80" t="s">
        <v>300</v>
      </c>
      <c r="D118" s="80" t="s">
        <v>301</v>
      </c>
      <c r="E118" s="80" t="s">
        <v>302</v>
      </c>
      <c r="F118" s="80" t="s">
        <v>303</v>
      </c>
      <c r="G118" s="80" t="s">
        <v>148</v>
      </c>
      <c r="H118" s="80" t="s">
        <v>199</v>
      </c>
      <c r="I118" s="80" t="s">
        <v>147</v>
      </c>
      <c r="J118" s="33" t="s">
        <v>304</v>
      </c>
      <c r="K118" s="80" t="s">
        <v>305</v>
      </c>
      <c r="L118" s="76" t="str">
        <f>"CREATE TABLE "&amp;K113&amp;"("</f>
        <v>CREATE TABLE LZ_WEI_MENU(</v>
      </c>
    </row>
    <row r="119" spans="1:12">
      <c r="A119" s="81">
        <v>1</v>
      </c>
      <c r="B119" s="82" t="s">
        <v>204</v>
      </c>
      <c r="C119" s="82" t="s">
        <v>579</v>
      </c>
      <c r="D119" s="82" t="s">
        <v>307</v>
      </c>
      <c r="E119" s="82"/>
      <c r="F119" s="82" t="s">
        <v>308</v>
      </c>
      <c r="G119" s="83"/>
      <c r="H119" s="82"/>
      <c r="I119" s="82" t="s">
        <v>460</v>
      </c>
      <c r="J119" s="82" t="s">
        <v>68</v>
      </c>
      <c r="K119" s="55" t="s">
        <v>309</v>
      </c>
      <c r="L119" s="76" t="str">
        <f t="shared" ref="L119:L125" ca="1" si="6">C119&amp;" "&amp;D119&amp;IF(OR(D119="DATETIME",D119="INT",D119="DATE",D119="TEXT"),E119,"("&amp;E119&amp;")")&amp;" "&amp;" "&amp;H119&amp;" "&amp;J119&amp;IF(G119&lt;&gt;""," default "&amp;G119&amp;" ","")&amp;IF(I119&lt;&gt;""," "&amp;I119&amp;" ","")&amp;IF(OFFSET(C119,1,0,1,1)="",",",",")</f>
        <v>WMU_ID INT   not null AUTO_INCREMENT ,</v>
      </c>
    </row>
    <row r="120" spans="1:12">
      <c r="A120" s="81">
        <v>2</v>
      </c>
      <c r="B120" s="82" t="s">
        <v>360</v>
      </c>
      <c r="C120" s="82" t="s">
        <v>580</v>
      </c>
      <c r="D120" s="82" t="s">
        <v>307</v>
      </c>
      <c r="E120" s="82"/>
      <c r="F120" s="82"/>
      <c r="G120" s="83"/>
      <c r="H120" s="82"/>
      <c r="I120" s="82"/>
      <c r="J120" s="82"/>
      <c r="K120" s="55"/>
      <c r="L120" s="76" t="str">
        <f t="shared" ca="1" si="6"/>
        <v>WMU_WEC_ID INT   ,</v>
      </c>
    </row>
    <row r="121" spans="1:12">
      <c r="A121" s="81">
        <v>3</v>
      </c>
      <c r="B121" s="82" t="s">
        <v>361</v>
      </c>
      <c r="C121" s="85" t="s">
        <v>581</v>
      </c>
      <c r="D121" s="82" t="s">
        <v>202</v>
      </c>
      <c r="E121" s="82">
        <v>200</v>
      </c>
      <c r="F121" s="82"/>
      <c r="G121" s="83"/>
      <c r="H121" s="82"/>
      <c r="I121" s="82"/>
      <c r="J121" s="82"/>
      <c r="K121" s="55"/>
      <c r="L121" s="76" t="str">
        <f t="shared" ca="1" si="6"/>
        <v>WMU_APP_ID VARCHAR(200)   ,</v>
      </c>
    </row>
    <row r="122" spans="1:12">
      <c r="A122" s="81">
        <v>4</v>
      </c>
      <c r="B122" s="82" t="s">
        <v>362</v>
      </c>
      <c r="C122" s="85" t="s">
        <v>582</v>
      </c>
      <c r="D122" s="82" t="s">
        <v>363</v>
      </c>
      <c r="E122" s="82"/>
      <c r="F122" s="82"/>
      <c r="G122" s="83"/>
      <c r="H122" s="82"/>
      <c r="I122" s="82"/>
      <c r="J122" s="82"/>
      <c r="K122" s="55"/>
      <c r="L122" s="76" t="str">
        <f t="shared" ca="1" si="6"/>
        <v>WMU_JSON TEXT   ,</v>
      </c>
    </row>
    <row r="123" spans="1:12">
      <c r="A123" s="81">
        <v>5</v>
      </c>
      <c r="B123" s="82" t="s">
        <v>197</v>
      </c>
      <c r="C123" s="85" t="s">
        <v>583</v>
      </c>
      <c r="D123" s="82" t="s">
        <v>202</v>
      </c>
      <c r="E123" s="82">
        <v>200</v>
      </c>
      <c r="F123" s="82"/>
      <c r="G123" s="83"/>
      <c r="H123" s="82"/>
      <c r="I123" s="82"/>
      <c r="J123" s="82"/>
      <c r="K123" s="55"/>
      <c r="L123" s="76" t="str">
        <f t="shared" ca="1" si="6"/>
        <v>WMU_DESC VARCHAR(200)   ,</v>
      </c>
    </row>
    <row r="124" spans="1:12">
      <c r="A124" s="81">
        <v>6</v>
      </c>
      <c r="B124" s="82" t="s">
        <v>320</v>
      </c>
      <c r="C124" s="82" t="s">
        <v>364</v>
      </c>
      <c r="D124" s="82" t="s">
        <v>203</v>
      </c>
      <c r="E124" s="82">
        <v>1</v>
      </c>
      <c r="F124" s="82"/>
      <c r="G124" s="83"/>
      <c r="H124" s="82"/>
      <c r="I124" s="82"/>
      <c r="J124" s="82"/>
      <c r="K124" s="55" t="s">
        <v>322</v>
      </c>
      <c r="L124" s="76" t="str">
        <f t="shared" ca="1" si="6"/>
        <v>WMU_STATUS  CHAR(1)   ,</v>
      </c>
    </row>
    <row r="125" spans="1:12">
      <c r="A125" s="81">
        <v>7</v>
      </c>
      <c r="B125" s="82" t="s">
        <v>330</v>
      </c>
      <c r="C125" s="82" t="s">
        <v>365</v>
      </c>
      <c r="D125" s="82" t="s">
        <v>200</v>
      </c>
      <c r="E125" s="82"/>
      <c r="F125" s="82"/>
      <c r="G125" s="83"/>
      <c r="H125" s="82"/>
      <c r="I125" s="82"/>
      <c r="J125" s="82"/>
      <c r="K125" s="55"/>
      <c r="L125" s="76" t="str">
        <f t="shared" ca="1" si="6"/>
        <v>WMU_REGISTOR_DATE DATETIME   ,</v>
      </c>
    </row>
    <row r="126" spans="1:12">
      <c r="L126" s="76" t="str">
        <f ca="1">"PRIMARY KEY("&amp;IF(OFFSET(C119,0,3,1,1)="PK",C119&amp;IF(OFFSET(C119,1,3,1,1)="","",","),"")&amp;IF(OFFSET(C119,1,3,1,1)="PK",OFFSET(C119,1,0,1,1)&amp;IF(OFFSET(C119,1,0,1,1)="",",",""),"")&amp;"));"</f>
        <v>PRIMARY KEY(WMU_ID));</v>
      </c>
    </row>
    <row r="127" spans="1:12">
      <c r="L127" s="76"/>
    </row>
    <row r="128" spans="1:12">
      <c r="A128" s="137" t="s">
        <v>291</v>
      </c>
      <c r="B128" s="138"/>
      <c r="C128" s="139" t="s">
        <v>366</v>
      </c>
      <c r="D128" s="140"/>
      <c r="E128" s="137" t="s">
        <v>293</v>
      </c>
      <c r="F128" s="138"/>
      <c r="G128" s="75"/>
      <c r="H128" s="75"/>
      <c r="I128" s="75"/>
      <c r="J128" s="75"/>
      <c r="K128" s="135" t="s">
        <v>584</v>
      </c>
      <c r="L128" s="11" t="str">
        <f>"-- "&amp;C129</f>
        <v>-- 微信按钮</v>
      </c>
    </row>
    <row r="129" spans="1:12">
      <c r="A129" s="137" t="s">
        <v>294</v>
      </c>
      <c r="B129" s="138"/>
      <c r="C129" s="152" t="s">
        <v>367</v>
      </c>
      <c r="D129" s="140"/>
      <c r="E129" s="137" t="s">
        <v>296</v>
      </c>
      <c r="F129" s="138"/>
      <c r="G129" s="75"/>
      <c r="H129" s="75"/>
      <c r="I129" s="75"/>
      <c r="J129" s="75"/>
      <c r="K129" s="136"/>
      <c r="L129" s="11" t="str">
        <f>"-- "&amp;C130</f>
        <v xml:space="preserve">-- </v>
      </c>
    </row>
    <row r="130" spans="1:12">
      <c r="A130" s="137" t="s">
        <v>297</v>
      </c>
      <c r="B130" s="138"/>
      <c r="C130" s="141"/>
      <c r="D130" s="142"/>
      <c r="E130" s="142"/>
      <c r="F130" s="142"/>
      <c r="G130" s="142"/>
      <c r="H130" s="142"/>
      <c r="I130" s="142"/>
      <c r="J130" s="142"/>
      <c r="K130" s="143"/>
      <c r="L130" s="49"/>
    </row>
    <row r="131" spans="1:12">
      <c r="A131" s="72"/>
      <c r="B131" s="73"/>
      <c r="C131" s="77"/>
      <c r="D131" s="77"/>
      <c r="E131" s="77"/>
      <c r="F131" s="77"/>
      <c r="G131" s="77"/>
      <c r="H131" s="77"/>
      <c r="I131" s="77"/>
      <c r="J131" s="74"/>
      <c r="K131" s="77"/>
      <c r="L131" s="49" t="str">
        <f>"DROP TABLE IF EXISTS "&amp;K128&amp;";"</f>
        <v>DROP TABLE IF EXISTS LZ_WEI_BUTTON;</v>
      </c>
    </row>
    <row r="132" spans="1:12">
      <c r="A132" s="78"/>
      <c r="B132" s="78"/>
      <c r="C132" s="78"/>
      <c r="D132" s="79"/>
      <c r="E132" s="78"/>
      <c r="F132" s="78"/>
      <c r="G132" s="78"/>
      <c r="H132" s="78"/>
      <c r="I132" s="78"/>
      <c r="J132" s="32"/>
      <c r="K132" s="78"/>
      <c r="L132" s="76"/>
    </row>
    <row r="133" spans="1:12">
      <c r="A133" s="80" t="s">
        <v>298</v>
      </c>
      <c r="B133" s="80" t="s">
        <v>299</v>
      </c>
      <c r="C133" s="80" t="s">
        <v>300</v>
      </c>
      <c r="D133" s="80" t="s">
        <v>301</v>
      </c>
      <c r="E133" s="80" t="s">
        <v>302</v>
      </c>
      <c r="F133" s="80" t="s">
        <v>303</v>
      </c>
      <c r="G133" s="80" t="s">
        <v>148</v>
      </c>
      <c r="H133" s="80" t="s">
        <v>199</v>
      </c>
      <c r="I133" s="80" t="s">
        <v>147</v>
      </c>
      <c r="J133" s="33" t="s">
        <v>304</v>
      </c>
      <c r="K133" s="80" t="s">
        <v>305</v>
      </c>
      <c r="L133" s="76" t="str">
        <f>"CREATE TABLE "&amp;K128&amp;"("</f>
        <v>CREATE TABLE LZ_WEI_BUTTON(</v>
      </c>
    </row>
    <row r="134" spans="1:12">
      <c r="A134" s="81">
        <v>1</v>
      </c>
      <c r="B134" s="82" t="s">
        <v>204</v>
      </c>
      <c r="C134" s="82" t="s">
        <v>585</v>
      </c>
      <c r="D134" s="82" t="s">
        <v>307</v>
      </c>
      <c r="E134" s="82"/>
      <c r="F134" s="82" t="s">
        <v>308</v>
      </c>
      <c r="G134" s="83"/>
      <c r="H134" s="82"/>
      <c r="I134" s="82" t="s">
        <v>460</v>
      </c>
      <c r="J134" s="82" t="s">
        <v>68</v>
      </c>
      <c r="K134" s="55" t="s">
        <v>309</v>
      </c>
      <c r="L134" s="76" t="str">
        <f t="shared" ref="L134:L142" ca="1" si="7">C134&amp;" "&amp;D134&amp;IF(OR(D134="DATETIME",D134="INT",D134="DATE",D134="TEXT"),E134,"("&amp;E134&amp;")")&amp;" "&amp;" "&amp;H134&amp;" "&amp;J134&amp;IF(G134&lt;&gt;""," default "&amp;G134&amp;" ","")&amp;IF(I134&lt;&gt;""," "&amp;I134&amp;" ","")&amp;IF(OFFSET(C134,1,0,1,1)="",",",",")</f>
        <v>WBT_ID INT   not null AUTO_INCREMENT ,</v>
      </c>
    </row>
    <row r="135" spans="1:12">
      <c r="A135" s="81">
        <v>2</v>
      </c>
      <c r="B135" s="82" t="s">
        <v>368</v>
      </c>
      <c r="C135" s="85" t="s">
        <v>586</v>
      </c>
      <c r="D135" s="82" t="s">
        <v>202</v>
      </c>
      <c r="E135" s="82">
        <v>200</v>
      </c>
      <c r="F135" s="82"/>
      <c r="G135" s="83"/>
      <c r="H135" s="82"/>
      <c r="I135" s="82"/>
      <c r="J135" s="82"/>
      <c r="K135" s="55"/>
      <c r="L135" s="76" t="str">
        <f t="shared" ca="1" si="7"/>
        <v>WBT_APP_ID VARCHAR(200)   ,</v>
      </c>
    </row>
    <row r="136" spans="1:12">
      <c r="A136" s="81">
        <v>3</v>
      </c>
      <c r="B136" s="82" t="s">
        <v>369</v>
      </c>
      <c r="C136" s="85" t="s">
        <v>370</v>
      </c>
      <c r="D136" s="82" t="s">
        <v>363</v>
      </c>
      <c r="E136" s="82"/>
      <c r="F136" s="82"/>
      <c r="G136" s="83"/>
      <c r="H136" s="82"/>
      <c r="I136" s="82"/>
      <c r="K136" s="55"/>
      <c r="L136" s="76" t="str">
        <f t="shared" ca="1" si="7"/>
        <v>WBT_JSON TEXT   ,</v>
      </c>
    </row>
    <row r="137" spans="1:12">
      <c r="A137" s="81">
        <v>4</v>
      </c>
      <c r="B137" s="82" t="s">
        <v>371</v>
      </c>
      <c r="C137" s="82" t="s">
        <v>372</v>
      </c>
      <c r="D137" s="82" t="s">
        <v>202</v>
      </c>
      <c r="E137" s="82">
        <v>200</v>
      </c>
      <c r="F137" s="82"/>
      <c r="G137" s="83"/>
      <c r="H137" s="82"/>
      <c r="I137" s="82"/>
      <c r="J137" s="82"/>
      <c r="K137" s="55"/>
      <c r="L137" s="76" t="str">
        <f t="shared" ca="1" si="7"/>
        <v>WBT_URL  VARCHAR(200)   ,</v>
      </c>
    </row>
    <row r="138" spans="1:12">
      <c r="A138" s="81">
        <v>5</v>
      </c>
      <c r="B138" s="82" t="s">
        <v>373</v>
      </c>
      <c r="C138" s="82" t="s">
        <v>374</v>
      </c>
      <c r="D138" s="82" t="s">
        <v>202</v>
      </c>
      <c r="E138" s="82">
        <v>200</v>
      </c>
      <c r="F138" s="82"/>
      <c r="G138" s="83"/>
      <c r="H138" s="82"/>
      <c r="I138" s="82"/>
      <c r="J138" s="82"/>
      <c r="K138" s="55"/>
      <c r="L138" s="76" t="str">
        <f t="shared" ca="1" si="7"/>
        <v>WBT_KEY VARCHAR(200)   ,</v>
      </c>
    </row>
    <row r="139" spans="1:12">
      <c r="A139" s="81">
        <v>6</v>
      </c>
      <c r="B139" s="82" t="s">
        <v>375</v>
      </c>
      <c r="C139" s="82" t="s">
        <v>376</v>
      </c>
      <c r="D139" s="82" t="s">
        <v>201</v>
      </c>
      <c r="E139" s="82"/>
      <c r="F139" s="82"/>
      <c r="G139" s="83"/>
      <c r="H139" s="82"/>
      <c r="I139" s="82"/>
      <c r="J139" s="82"/>
      <c r="K139" s="55"/>
      <c r="L139" s="76" t="str">
        <f t="shared" ca="1" si="7"/>
        <v>WBT_LEVEL INT   ,</v>
      </c>
    </row>
    <row r="140" spans="1:12">
      <c r="A140" s="81">
        <v>7</v>
      </c>
      <c r="B140" s="82" t="s">
        <v>377</v>
      </c>
      <c r="C140" s="82" t="s">
        <v>378</v>
      </c>
      <c r="D140" s="82" t="s">
        <v>201</v>
      </c>
      <c r="E140" s="82"/>
      <c r="F140" s="82"/>
      <c r="G140" s="83"/>
      <c r="H140" s="82"/>
      <c r="I140" s="82"/>
      <c r="J140" s="82"/>
      <c r="K140" s="55"/>
      <c r="L140" s="76" t="str">
        <f t="shared" ca="1" si="7"/>
        <v>WBT_PARENT INT   ,</v>
      </c>
    </row>
    <row r="141" spans="1:12">
      <c r="A141" s="81">
        <v>8</v>
      </c>
      <c r="B141" s="82" t="s">
        <v>320</v>
      </c>
      <c r="C141" s="82" t="s">
        <v>379</v>
      </c>
      <c r="D141" s="82" t="s">
        <v>202</v>
      </c>
      <c r="E141" s="82">
        <v>20</v>
      </c>
      <c r="F141" s="82"/>
      <c r="G141" s="83"/>
      <c r="H141" s="82"/>
      <c r="I141" s="82"/>
      <c r="J141" s="82"/>
      <c r="K141" s="55"/>
      <c r="L141" s="76" t="str">
        <f t="shared" ca="1" si="7"/>
        <v>WBT_STATUS  VARCHAR(20)   ,</v>
      </c>
    </row>
    <row r="142" spans="1:12">
      <c r="A142" s="81">
        <v>9</v>
      </c>
      <c r="B142" s="82" t="s">
        <v>330</v>
      </c>
      <c r="C142" s="82" t="s">
        <v>380</v>
      </c>
      <c r="D142" s="82" t="s">
        <v>200</v>
      </c>
      <c r="E142" s="82"/>
      <c r="F142" s="82"/>
      <c r="G142" s="83"/>
      <c r="H142" s="82"/>
      <c r="I142" s="82"/>
      <c r="J142" s="82"/>
      <c r="K142" s="55"/>
      <c r="L142" s="76" t="str">
        <f t="shared" ca="1" si="7"/>
        <v>WBT_REGISTOR_DATE DATETIME   ,</v>
      </c>
    </row>
    <row r="143" spans="1:12">
      <c r="L143" s="76" t="str">
        <f ca="1">"PRIMARY KEY("&amp;IF(OFFSET(C134,0,3,1,1)="PK",C134&amp;IF(OFFSET(C134,1,3,1,1)="","",","),"")&amp;IF(OFFSET(C134,1,3,1,1)="PK",OFFSET(C134,1,0,1,1)&amp;IF(OFFSET(C134,1,0,1,1)="",",",""),"")&amp;"));"</f>
        <v>PRIMARY KEY(WBT_ID));</v>
      </c>
    </row>
    <row r="144" spans="1:12">
      <c r="L144" s="76"/>
    </row>
    <row r="145" spans="1:12">
      <c r="A145" s="137" t="s">
        <v>291</v>
      </c>
      <c r="B145" s="138"/>
      <c r="C145" s="139" t="s">
        <v>366</v>
      </c>
      <c r="D145" s="140"/>
      <c r="E145" s="137" t="s">
        <v>293</v>
      </c>
      <c r="F145" s="138"/>
      <c r="G145" s="75"/>
      <c r="H145" s="75"/>
      <c r="I145" s="75"/>
      <c r="J145" s="75"/>
      <c r="K145" s="135" t="s">
        <v>587</v>
      </c>
      <c r="L145" s="11" t="str">
        <f>"-- "&amp;C146</f>
        <v>-- 微信按钮-菜单关系</v>
      </c>
    </row>
    <row r="146" spans="1:12">
      <c r="A146" s="137" t="s">
        <v>294</v>
      </c>
      <c r="B146" s="138"/>
      <c r="C146" s="152" t="s">
        <v>381</v>
      </c>
      <c r="D146" s="140"/>
      <c r="E146" s="137" t="s">
        <v>296</v>
      </c>
      <c r="F146" s="138"/>
      <c r="G146" s="75"/>
      <c r="H146" s="75"/>
      <c r="I146" s="75"/>
      <c r="J146" s="75"/>
      <c r="K146" s="136"/>
      <c r="L146" s="11" t="str">
        <f>"-- "&amp;C147</f>
        <v xml:space="preserve">-- </v>
      </c>
    </row>
    <row r="147" spans="1:12">
      <c r="A147" s="137" t="s">
        <v>297</v>
      </c>
      <c r="B147" s="138"/>
      <c r="C147" s="141"/>
      <c r="D147" s="142"/>
      <c r="E147" s="142"/>
      <c r="F147" s="142"/>
      <c r="G147" s="142"/>
      <c r="H147" s="142"/>
      <c r="I147" s="142"/>
      <c r="J147" s="142"/>
      <c r="K147" s="143"/>
      <c r="L147" s="49"/>
    </row>
    <row r="148" spans="1:12">
      <c r="A148" s="72"/>
      <c r="B148" s="73"/>
      <c r="C148" s="77"/>
      <c r="D148" s="77"/>
      <c r="E148" s="77"/>
      <c r="F148" s="77"/>
      <c r="G148" s="77"/>
      <c r="H148" s="77"/>
      <c r="I148" s="77"/>
      <c r="J148" s="74"/>
      <c r="K148" s="77"/>
      <c r="L148" s="49" t="str">
        <f>"DROP TABLE IF EXISTS "&amp;K145&amp;";"</f>
        <v>DROP TABLE IF EXISTS LZ_WEI_MENU_BUTTON;</v>
      </c>
    </row>
    <row r="149" spans="1:12">
      <c r="A149" s="78"/>
      <c r="B149" s="78"/>
      <c r="C149" s="78"/>
      <c r="D149" s="79"/>
      <c r="E149" s="78"/>
      <c r="F149" s="78"/>
      <c r="G149" s="78"/>
      <c r="H149" s="78"/>
      <c r="I149" s="78"/>
      <c r="J149" s="32"/>
      <c r="K149" s="78"/>
      <c r="L149" s="76"/>
    </row>
    <row r="150" spans="1:12">
      <c r="A150" s="80" t="s">
        <v>298</v>
      </c>
      <c r="B150" s="80" t="s">
        <v>299</v>
      </c>
      <c r="C150" s="80" t="s">
        <v>300</v>
      </c>
      <c r="D150" s="80" t="s">
        <v>301</v>
      </c>
      <c r="E150" s="80" t="s">
        <v>302</v>
      </c>
      <c r="F150" s="80" t="s">
        <v>303</v>
      </c>
      <c r="G150" s="80" t="s">
        <v>148</v>
      </c>
      <c r="H150" s="80" t="s">
        <v>199</v>
      </c>
      <c r="I150" s="80" t="s">
        <v>147</v>
      </c>
      <c r="J150" s="33" t="s">
        <v>304</v>
      </c>
      <c r="K150" s="80" t="s">
        <v>305</v>
      </c>
      <c r="L150" s="76" t="str">
        <f>"CREATE TABLE "&amp;K145&amp;"("</f>
        <v>CREATE TABLE LZ_WEI_MENU_BUTTON(</v>
      </c>
    </row>
    <row r="151" spans="1:12">
      <c r="A151" s="81">
        <v>1</v>
      </c>
      <c r="B151" s="82" t="s">
        <v>382</v>
      </c>
      <c r="C151" s="82" t="s">
        <v>588</v>
      </c>
      <c r="D151" s="82" t="s">
        <v>307</v>
      </c>
      <c r="E151" s="82"/>
      <c r="F151" s="82" t="s">
        <v>308</v>
      </c>
      <c r="G151" s="83"/>
      <c r="H151" s="82"/>
      <c r="I151" s="82"/>
      <c r="J151" s="82" t="s">
        <v>68</v>
      </c>
      <c r="K151" s="55" t="s">
        <v>309</v>
      </c>
      <c r="L151" s="76" t="str">
        <f t="shared" ref="L151:L154" ca="1" si="8">C151&amp;" "&amp;D151&amp;IF(OR(D151="DATETIME",D151="INT",D151="DATE",D151="TEXT"),E151,"("&amp;E151&amp;")")&amp;" "&amp;" "&amp;H151&amp;" "&amp;J151&amp;IF(G151&lt;&gt;""," default "&amp;G151&amp;" ","")&amp;IF(I151&lt;&gt;""," "&amp;I151&amp;" ","")&amp;IF(OFFSET(C151,1,0,1,1)="",",",",")</f>
        <v>WMB_BUTTON_ID INT   not null,</v>
      </c>
    </row>
    <row r="152" spans="1:12">
      <c r="A152" s="81">
        <v>2</v>
      </c>
      <c r="B152" s="82" t="s">
        <v>383</v>
      </c>
      <c r="C152" s="85" t="s">
        <v>589</v>
      </c>
      <c r="D152" s="82" t="s">
        <v>201</v>
      </c>
      <c r="E152" s="82"/>
      <c r="F152" s="82" t="s">
        <v>308</v>
      </c>
      <c r="G152" s="83"/>
      <c r="H152" s="82"/>
      <c r="I152" s="82"/>
      <c r="J152" s="82" t="s">
        <v>68</v>
      </c>
      <c r="K152" s="55" t="s">
        <v>309</v>
      </c>
      <c r="L152" s="76" t="str">
        <f t="shared" ca="1" si="8"/>
        <v>WMB_MENU_ID INT   not null,</v>
      </c>
    </row>
    <row r="153" spans="1:12">
      <c r="A153" s="81">
        <v>8</v>
      </c>
      <c r="B153" s="82" t="s">
        <v>320</v>
      </c>
      <c r="C153" s="82" t="s">
        <v>384</v>
      </c>
      <c r="D153" s="82" t="s">
        <v>202</v>
      </c>
      <c r="E153" s="82">
        <v>20</v>
      </c>
      <c r="F153" s="82"/>
      <c r="G153" s="83"/>
      <c r="H153" s="82"/>
      <c r="I153" s="82"/>
      <c r="J153" s="82"/>
      <c r="K153" s="55"/>
      <c r="L153" s="76" t="str">
        <f t="shared" ca="1" si="8"/>
        <v>WMB_STATUS  VARCHAR(20)   ,</v>
      </c>
    </row>
    <row r="154" spans="1:12">
      <c r="A154" s="81">
        <v>9</v>
      </c>
      <c r="B154" s="82" t="s">
        <v>330</v>
      </c>
      <c r="C154" s="82" t="s">
        <v>385</v>
      </c>
      <c r="D154" s="82" t="s">
        <v>200</v>
      </c>
      <c r="E154" s="82"/>
      <c r="F154" s="82"/>
      <c r="G154" s="83"/>
      <c r="H154" s="82"/>
      <c r="I154" s="82"/>
      <c r="J154" s="82"/>
      <c r="K154" s="55"/>
      <c r="L154" s="76" t="str">
        <f t="shared" ca="1" si="8"/>
        <v>WMB_REGISTOR_DATE DATETIME   ,</v>
      </c>
    </row>
    <row r="155" spans="1:12">
      <c r="L155" s="76" t="str">
        <f ca="1">"PRIMARY KEY("&amp;IF(OFFSET(C151,0,3,1,1)="PK",C151&amp;IF(OFFSET(C151,1,3,1,1)="","",","),"")&amp;IF(OFFSET(C151,1,3,1,1)="PK",OFFSET(C151,1,0,1,1)&amp;IF(OFFSET(C151,1,0,1,1)="",",",""),"")&amp;"));"</f>
        <v>PRIMARY KEY(WMB_BUTTON_ID,WMB_MENU_ID));</v>
      </c>
    </row>
    <row r="156" spans="1:12">
      <c r="L156" s="76"/>
    </row>
    <row r="157" spans="1:12">
      <c r="A157" s="137" t="s">
        <v>291</v>
      </c>
      <c r="B157" s="138"/>
      <c r="C157" s="139" t="s">
        <v>386</v>
      </c>
      <c r="D157" s="140"/>
      <c r="E157" s="137" t="s">
        <v>293</v>
      </c>
      <c r="F157" s="138"/>
      <c r="G157" s="75"/>
      <c r="H157" s="75"/>
      <c r="I157" s="75"/>
      <c r="J157" s="75"/>
      <c r="K157" s="135" t="s">
        <v>590</v>
      </c>
      <c r="L157" s="11" t="str">
        <f>"-- "&amp;C158</f>
        <v>-- 微信-客户的客户关系表</v>
      </c>
    </row>
    <row r="158" spans="1:12">
      <c r="A158" s="137" t="s">
        <v>294</v>
      </c>
      <c r="B158" s="138"/>
      <c r="C158" s="152" t="s">
        <v>402</v>
      </c>
      <c r="D158" s="140"/>
      <c r="E158" s="137" t="s">
        <v>296</v>
      </c>
      <c r="F158" s="138"/>
      <c r="G158" s="75"/>
      <c r="H158" s="75"/>
      <c r="I158" s="75"/>
      <c r="J158" s="75"/>
      <c r="K158" s="136"/>
      <c r="L158" s="11" t="str">
        <f>"-- "&amp;C159</f>
        <v xml:space="preserve">-- </v>
      </c>
    </row>
    <row r="159" spans="1:12">
      <c r="A159" s="137" t="s">
        <v>297</v>
      </c>
      <c r="B159" s="138"/>
      <c r="C159" s="141"/>
      <c r="D159" s="142"/>
      <c r="E159" s="142"/>
      <c r="F159" s="142"/>
      <c r="G159" s="142"/>
      <c r="H159" s="142"/>
      <c r="I159" s="142"/>
      <c r="J159" s="142"/>
      <c r="K159" s="143"/>
      <c r="L159" s="49"/>
    </row>
    <row r="160" spans="1:12">
      <c r="A160" s="72"/>
      <c r="B160" s="73"/>
      <c r="C160" s="77"/>
      <c r="D160" s="77"/>
      <c r="E160" s="77"/>
      <c r="F160" s="77"/>
      <c r="G160" s="77"/>
      <c r="H160" s="77"/>
      <c r="I160" s="77"/>
      <c r="J160" s="74"/>
      <c r="K160" s="77"/>
      <c r="L160" s="49" t="str">
        <f>"DROP TABLE IF EXISTS "&amp;K157&amp;";"</f>
        <v>DROP TABLE IF EXISTS LZ_WEI_ENTER_CUST;</v>
      </c>
    </row>
    <row r="161" spans="1:12">
      <c r="A161" s="78"/>
      <c r="B161" s="78"/>
      <c r="C161" s="78"/>
      <c r="D161" s="79"/>
      <c r="E161" s="78"/>
      <c r="F161" s="78"/>
      <c r="G161" s="78"/>
      <c r="H161" s="78"/>
      <c r="I161" s="78"/>
      <c r="J161" s="32"/>
      <c r="K161" s="78"/>
      <c r="L161" s="76"/>
    </row>
    <row r="162" spans="1:12">
      <c r="A162" s="80" t="s">
        <v>298</v>
      </c>
      <c r="B162" s="80" t="s">
        <v>299</v>
      </c>
      <c r="C162" s="80" t="s">
        <v>300</v>
      </c>
      <c r="D162" s="80" t="s">
        <v>301</v>
      </c>
      <c r="E162" s="80" t="s">
        <v>302</v>
      </c>
      <c r="F162" s="80" t="s">
        <v>303</v>
      </c>
      <c r="G162" s="80" t="s">
        <v>148</v>
      </c>
      <c r="H162" s="80" t="s">
        <v>199</v>
      </c>
      <c r="I162" s="80" t="s">
        <v>147</v>
      </c>
      <c r="J162" s="33" t="s">
        <v>304</v>
      </c>
      <c r="K162" s="80" t="s">
        <v>305</v>
      </c>
      <c r="L162" s="76" t="str">
        <f>"CREATE TABLE "&amp;K157&amp;"("</f>
        <v>CREATE TABLE LZ_WEI_ENTER_CUST(</v>
      </c>
    </row>
    <row r="163" spans="1:12">
      <c r="A163" s="81">
        <v>1</v>
      </c>
      <c r="B163" s="82" t="s">
        <v>204</v>
      </c>
      <c r="C163" s="82" t="s">
        <v>591</v>
      </c>
      <c r="D163" s="82" t="s">
        <v>307</v>
      </c>
      <c r="E163" s="82"/>
      <c r="F163" s="82" t="s">
        <v>308</v>
      </c>
      <c r="G163" s="83"/>
      <c r="H163" s="82"/>
      <c r="I163" s="82" t="s">
        <v>460</v>
      </c>
      <c r="J163" s="82"/>
      <c r="K163" s="55" t="s">
        <v>309</v>
      </c>
      <c r="L163" s="76" t="str">
        <f t="shared" ref="L163:L174" ca="1" si="9">C163&amp;" "&amp;D163&amp;IF(OR(D163="DATETIME",D163="INT",D163="DATE",D163="TEXT"),E163,"("&amp;E163&amp;")")&amp;" "&amp;" "&amp;H163&amp;" "&amp;J163&amp;IF(G163&lt;&gt;""," default "&amp;G163&amp;" ","")&amp;IF(I163&lt;&gt;""," "&amp;I163&amp;" ","")&amp;IF(OFFSET(C163,1,0,1,1)="",",",",")</f>
        <v>WET_ID INT    AUTO_INCREMENT ,</v>
      </c>
    </row>
    <row r="164" spans="1:12">
      <c r="A164" s="81">
        <v>2</v>
      </c>
      <c r="B164" s="82" t="s">
        <v>335</v>
      </c>
      <c r="C164" s="82" t="s">
        <v>592</v>
      </c>
      <c r="D164" s="82" t="s">
        <v>399</v>
      </c>
      <c r="E164" s="82">
        <v>200</v>
      </c>
      <c r="F164" s="82"/>
      <c r="G164" s="83"/>
      <c r="H164" s="82"/>
      <c r="I164" s="82"/>
      <c r="J164" s="82"/>
      <c r="K164" s="55"/>
      <c r="L164" s="76" t="str">
        <f t="shared" ca="1" si="9"/>
        <v>WET_OPEN_ID VARCHAR(200)   ,</v>
      </c>
    </row>
    <row r="165" spans="1:12">
      <c r="A165" s="81">
        <v>3</v>
      </c>
      <c r="B165" s="82" t="s">
        <v>404</v>
      </c>
      <c r="C165" s="82" t="s">
        <v>593</v>
      </c>
      <c r="D165" s="82" t="s">
        <v>202</v>
      </c>
      <c r="E165" s="82">
        <v>200</v>
      </c>
      <c r="F165" s="82"/>
      <c r="G165" s="83"/>
      <c r="H165" s="82"/>
      <c r="I165" s="82"/>
      <c r="J165" s="82"/>
      <c r="K165" s="55"/>
      <c r="L165" s="76" t="str">
        <f t="shared" ca="1" si="9"/>
        <v>WET_CUSTENTER_NAME VARCHAR(200)   ,</v>
      </c>
    </row>
    <row r="166" spans="1:12">
      <c r="A166" s="81">
        <v>4</v>
      </c>
      <c r="B166" s="82" t="s">
        <v>405</v>
      </c>
      <c r="C166" s="82" t="s">
        <v>594</v>
      </c>
      <c r="D166" s="82" t="s">
        <v>202</v>
      </c>
      <c r="E166" s="82">
        <v>20</v>
      </c>
      <c r="F166" s="82"/>
      <c r="G166" s="83"/>
      <c r="H166" s="82"/>
      <c r="I166" s="82"/>
      <c r="J166" s="82"/>
      <c r="K166" s="55"/>
      <c r="L166" s="76" t="str">
        <f t="shared" ca="1" si="9"/>
        <v>WET_MOBILE VARCHAR(20)   ,</v>
      </c>
    </row>
    <row r="167" spans="1:12">
      <c r="A167" s="81">
        <v>5</v>
      </c>
      <c r="B167" s="82" t="s">
        <v>213</v>
      </c>
      <c r="C167" s="82" t="s">
        <v>406</v>
      </c>
      <c r="D167" s="82" t="s">
        <v>202</v>
      </c>
      <c r="E167" s="82">
        <v>40</v>
      </c>
      <c r="F167" s="82"/>
      <c r="G167" s="83"/>
      <c r="H167" s="82"/>
      <c r="I167" s="82"/>
      <c r="J167" s="82"/>
      <c r="K167" s="55"/>
      <c r="L167" s="76" t="str">
        <f t="shared" ca="1" si="9"/>
        <v>WET_NAME VARCHAR(40)   ,</v>
      </c>
    </row>
    <row r="168" spans="1:12" ht="13.5" customHeight="1">
      <c r="A168" s="81">
        <v>6</v>
      </c>
      <c r="B168" s="82" t="s">
        <v>369</v>
      </c>
      <c r="C168" s="82" t="s">
        <v>407</v>
      </c>
      <c r="D168" s="82" t="s">
        <v>399</v>
      </c>
      <c r="E168" s="82">
        <v>1</v>
      </c>
      <c r="F168" s="82"/>
      <c r="G168" s="83"/>
      <c r="H168" s="82"/>
      <c r="I168" s="82"/>
      <c r="J168" s="82"/>
      <c r="K168" s="55" t="s">
        <v>408</v>
      </c>
      <c r="L168" s="76" t="str">
        <f t="shared" ca="1" si="9"/>
        <v>WET_TYPE VARCHAR(1)   ,</v>
      </c>
    </row>
    <row r="169" spans="1:12">
      <c r="A169" s="81">
        <v>7</v>
      </c>
      <c r="B169" s="82" t="s">
        <v>409</v>
      </c>
      <c r="C169" s="82" t="s">
        <v>595</v>
      </c>
      <c r="D169" s="82" t="s">
        <v>201</v>
      </c>
      <c r="E169" s="82"/>
      <c r="F169" s="82"/>
      <c r="G169" s="83"/>
      <c r="H169" s="82"/>
      <c r="I169" s="82"/>
      <c r="J169" s="82"/>
      <c r="K169" s="55"/>
      <c r="L169" s="76" t="str">
        <f t="shared" ca="1" si="9"/>
        <v>WET_CUE_ID INT   ,</v>
      </c>
    </row>
    <row r="170" spans="1:12">
      <c r="A170" s="81">
        <v>8</v>
      </c>
      <c r="B170" s="82" t="s">
        <v>410</v>
      </c>
      <c r="C170" s="82" t="s">
        <v>596</v>
      </c>
      <c r="D170" s="82" t="s">
        <v>201</v>
      </c>
      <c r="E170" s="82"/>
      <c r="F170" s="82"/>
      <c r="G170" s="83"/>
      <c r="H170" s="82"/>
      <c r="I170" s="82"/>
      <c r="J170" s="82"/>
      <c r="K170" s="55"/>
      <c r="L170" s="76" t="str">
        <f t="shared" ca="1" si="9"/>
        <v>WET_CUU_ID INT   ,</v>
      </c>
    </row>
    <row r="171" spans="1:12">
      <c r="A171" s="81">
        <v>9</v>
      </c>
      <c r="B171" s="82" t="s">
        <v>320</v>
      </c>
      <c r="C171" s="82" t="s">
        <v>411</v>
      </c>
      <c r="D171" s="82" t="s">
        <v>202</v>
      </c>
      <c r="E171" s="82">
        <v>20</v>
      </c>
      <c r="F171" s="82"/>
      <c r="G171" s="83"/>
      <c r="H171" s="82"/>
      <c r="I171" s="82"/>
      <c r="J171" s="82"/>
      <c r="K171" s="55"/>
      <c r="L171" s="76" t="str">
        <f t="shared" ca="1" si="9"/>
        <v>WET_STATUS VARCHAR(20)   ,</v>
      </c>
    </row>
    <row r="172" spans="1:12">
      <c r="A172" s="81">
        <v>10</v>
      </c>
      <c r="B172" s="82" t="s">
        <v>197</v>
      </c>
      <c r="C172" s="82" t="s">
        <v>412</v>
      </c>
      <c r="D172" s="82" t="s">
        <v>202</v>
      </c>
      <c r="E172" s="82">
        <v>200</v>
      </c>
      <c r="F172" s="82"/>
      <c r="G172" s="83"/>
      <c r="H172" s="82"/>
      <c r="I172" s="82"/>
      <c r="J172" s="82"/>
      <c r="K172" s="55"/>
      <c r="L172" s="76" t="str">
        <f t="shared" ca="1" si="9"/>
        <v>WET_DESC VARCHAR(200)   ,</v>
      </c>
    </row>
    <row r="173" spans="1:12">
      <c r="A173" s="81">
        <v>11</v>
      </c>
      <c r="B173" s="82" t="s">
        <v>235</v>
      </c>
      <c r="C173" s="82" t="s">
        <v>413</v>
      </c>
      <c r="D173" s="82" t="s">
        <v>201</v>
      </c>
      <c r="E173" s="82"/>
      <c r="F173" s="82"/>
      <c r="G173" s="83"/>
      <c r="H173" s="82"/>
      <c r="I173" s="82"/>
      <c r="J173" s="82"/>
      <c r="K173" s="55"/>
      <c r="L173" s="76" t="str">
        <f t="shared" ca="1" si="9"/>
        <v>WET_REGISTOR INT   ,</v>
      </c>
    </row>
    <row r="174" spans="1:12">
      <c r="A174" s="81">
        <v>12</v>
      </c>
      <c r="B174" s="82" t="s">
        <v>236</v>
      </c>
      <c r="C174" s="82" t="s">
        <v>414</v>
      </c>
      <c r="D174" s="82" t="s">
        <v>200</v>
      </c>
      <c r="E174" s="82"/>
      <c r="F174" s="82"/>
      <c r="G174" s="83"/>
      <c r="H174" s="82"/>
      <c r="I174" s="82"/>
      <c r="J174" s="82"/>
      <c r="K174" s="55"/>
      <c r="L174" s="76" t="str">
        <f t="shared" ca="1" si="9"/>
        <v>WET_REGISTDATE DATETIME   ,</v>
      </c>
    </row>
    <row r="175" spans="1:12">
      <c r="L175" s="76" t="str">
        <f ca="1">"PRIMARY KEY("&amp;IF(OFFSET(C163,0,3,1,1)="PK",C163&amp;IF(OFFSET(C163,1,3,1,1)="","",","),"")&amp;IF(OFFSET(C163,1,3,1,1)="PK",OFFSET(C163,1,0,1,1)&amp;IF(OFFSET(C163,1,0,1,1)="",",",""),"")&amp;"));"</f>
        <v>PRIMARY KEY(WET_ID));</v>
      </c>
    </row>
    <row r="176" spans="1:12">
      <c r="L176" s="76"/>
    </row>
    <row r="177" spans="1:12">
      <c r="A177" s="137" t="s">
        <v>291</v>
      </c>
      <c r="B177" s="138"/>
      <c r="C177" s="139" t="s">
        <v>386</v>
      </c>
      <c r="D177" s="140"/>
      <c r="E177" s="137" t="s">
        <v>293</v>
      </c>
      <c r="F177" s="138"/>
      <c r="G177" s="75"/>
      <c r="H177" s="75"/>
      <c r="I177" s="75"/>
      <c r="J177" s="75"/>
      <c r="K177" s="135" t="s">
        <v>415</v>
      </c>
      <c r="L177" s="11" t="str">
        <f>"-- "&amp;C178</f>
        <v>-- 微信-订单表</v>
      </c>
    </row>
    <row r="178" spans="1:12">
      <c r="A178" s="137" t="s">
        <v>294</v>
      </c>
      <c r="B178" s="138"/>
      <c r="C178" s="152" t="s">
        <v>416</v>
      </c>
      <c r="D178" s="140"/>
      <c r="E178" s="137" t="s">
        <v>296</v>
      </c>
      <c r="F178" s="138"/>
      <c r="G178" s="75"/>
      <c r="H178" s="75"/>
      <c r="I178" s="75"/>
      <c r="J178" s="75"/>
      <c r="K178" s="136"/>
      <c r="L178" s="11" t="str">
        <f>"-- "&amp;C179</f>
        <v xml:space="preserve">-- </v>
      </c>
    </row>
    <row r="179" spans="1:12">
      <c r="A179" s="137" t="s">
        <v>297</v>
      </c>
      <c r="B179" s="138"/>
      <c r="C179" s="141"/>
      <c r="D179" s="142"/>
      <c r="E179" s="142"/>
      <c r="F179" s="142"/>
      <c r="G179" s="142"/>
      <c r="H179" s="142"/>
      <c r="I179" s="142"/>
      <c r="J179" s="142"/>
      <c r="K179" s="143"/>
      <c r="L179" s="49"/>
    </row>
    <row r="180" spans="1:12">
      <c r="A180" s="72"/>
      <c r="B180" s="73"/>
      <c r="C180" s="77"/>
      <c r="D180" s="77"/>
      <c r="E180" s="77"/>
      <c r="F180" s="77"/>
      <c r="G180" s="77"/>
      <c r="H180" s="77"/>
      <c r="I180" s="77"/>
      <c r="J180" s="74"/>
      <c r="K180" s="77"/>
      <c r="L180" s="49" t="str">
        <f>"DROP TABLE IF EXISTS "&amp;K177&amp;";"</f>
        <v>DROP TABLE IF EXISTS LZ_WEI_ENTER_ORDER;</v>
      </c>
    </row>
    <row r="181" spans="1:12">
      <c r="A181" s="78"/>
      <c r="B181" s="78"/>
      <c r="C181" s="78"/>
      <c r="D181" s="79"/>
      <c r="E181" s="78"/>
      <c r="F181" s="78"/>
      <c r="G181" s="78"/>
      <c r="H181" s="78"/>
      <c r="I181" s="78"/>
      <c r="J181" s="32"/>
      <c r="K181" s="78"/>
      <c r="L181" s="76"/>
    </row>
    <row r="182" spans="1:12">
      <c r="A182" s="80" t="s">
        <v>298</v>
      </c>
      <c r="B182" s="80" t="s">
        <v>299</v>
      </c>
      <c r="C182" s="80" t="s">
        <v>300</v>
      </c>
      <c r="D182" s="80" t="s">
        <v>301</v>
      </c>
      <c r="E182" s="80" t="s">
        <v>302</v>
      </c>
      <c r="F182" s="80" t="s">
        <v>303</v>
      </c>
      <c r="G182" s="80" t="s">
        <v>148</v>
      </c>
      <c r="H182" s="80" t="s">
        <v>199</v>
      </c>
      <c r="I182" s="80" t="s">
        <v>147</v>
      </c>
      <c r="J182" s="33" t="s">
        <v>304</v>
      </c>
      <c r="K182" s="80" t="s">
        <v>305</v>
      </c>
      <c r="L182" s="76" t="str">
        <f>"CREATE TABLE "&amp;K177&amp;"("</f>
        <v>CREATE TABLE LZ_WEI_ENTER_ORDER(</v>
      </c>
    </row>
    <row r="183" spans="1:12">
      <c r="A183" s="81">
        <v>1</v>
      </c>
      <c r="B183" s="82" t="s">
        <v>417</v>
      </c>
      <c r="C183" s="82" t="s">
        <v>418</v>
      </c>
      <c r="D183" s="82" t="s">
        <v>307</v>
      </c>
      <c r="E183" s="82"/>
      <c r="F183" s="82" t="s">
        <v>308</v>
      </c>
      <c r="G183" s="83"/>
      <c r="H183" s="82"/>
      <c r="I183" s="82" t="s">
        <v>460</v>
      </c>
      <c r="J183" s="82"/>
      <c r="K183" s="55" t="s">
        <v>309</v>
      </c>
      <c r="L183" s="76" t="str">
        <f t="shared" ref="L183:L189" ca="1" si="10">C183&amp;" "&amp;D183&amp;IF(OR(D183="DATETIME",D183="INT",D183="DATE",D183="TEXT"),E183,"("&amp;E183&amp;")")&amp;" "&amp;" "&amp;H183&amp;" "&amp;J183&amp;IF(G183&lt;&gt;""," default "&amp;G183&amp;" ","")&amp;IF(I183&lt;&gt;""," "&amp;I183&amp;" ","")&amp;IF(OFFSET(C183,1,0,1,1)="",",",",")</f>
        <v>WEO_ID INT    AUTO_INCREMENT ,</v>
      </c>
    </row>
    <row r="184" spans="1:12">
      <c r="A184" s="81">
        <v>2</v>
      </c>
      <c r="B184" s="82" t="s">
        <v>419</v>
      </c>
      <c r="C184" s="82" t="s">
        <v>420</v>
      </c>
      <c r="D184" s="82" t="s">
        <v>201</v>
      </c>
      <c r="E184" s="82"/>
      <c r="F184" s="82"/>
      <c r="G184" s="83"/>
      <c r="H184" s="82"/>
      <c r="I184" s="82"/>
      <c r="J184" s="82"/>
      <c r="K184" s="55" t="s">
        <v>421</v>
      </c>
      <c r="L184" s="76" t="str">
        <f t="shared" ca="1" si="10"/>
        <v>WEO_GQ_ID INT   ,</v>
      </c>
    </row>
    <row r="185" spans="1:12">
      <c r="A185" s="81">
        <v>3</v>
      </c>
      <c r="B185" s="82" t="s">
        <v>403</v>
      </c>
      <c r="C185" s="82" t="s">
        <v>422</v>
      </c>
      <c r="D185" s="82" t="s">
        <v>201</v>
      </c>
      <c r="E185" s="82"/>
      <c r="F185" s="82"/>
      <c r="G185" s="83"/>
      <c r="H185" s="82"/>
      <c r="I185" s="82"/>
      <c r="J185" s="82"/>
      <c r="K185" s="55" t="s">
        <v>423</v>
      </c>
      <c r="L185" s="76" t="str">
        <f t="shared" ca="1" si="10"/>
        <v>WEO_WET_ID INT   ,</v>
      </c>
    </row>
    <row r="186" spans="1:12">
      <c r="A186" s="81">
        <v>4</v>
      </c>
      <c r="B186" s="82" t="s">
        <v>320</v>
      </c>
      <c r="C186" s="82" t="s">
        <v>424</v>
      </c>
      <c r="D186" s="82" t="s">
        <v>202</v>
      </c>
      <c r="E186" s="82">
        <v>20</v>
      </c>
      <c r="F186" s="82"/>
      <c r="G186" s="83"/>
      <c r="H186" s="82"/>
      <c r="I186" s="82"/>
      <c r="J186" s="82"/>
      <c r="K186" s="55" t="s">
        <v>425</v>
      </c>
      <c r="L186" s="76" t="str">
        <f t="shared" ca="1" si="10"/>
        <v>WEO_STATUS VARCHAR(20)   ,</v>
      </c>
    </row>
    <row r="187" spans="1:12">
      <c r="A187" s="81">
        <v>5</v>
      </c>
      <c r="B187" s="82" t="s">
        <v>197</v>
      </c>
      <c r="C187" s="82" t="s">
        <v>426</v>
      </c>
      <c r="D187" s="82" t="s">
        <v>399</v>
      </c>
      <c r="E187" s="82">
        <v>200</v>
      </c>
      <c r="F187" s="82"/>
      <c r="G187" s="83"/>
      <c r="H187" s="82"/>
      <c r="I187" s="82"/>
      <c r="J187" s="82"/>
      <c r="K187" s="55"/>
      <c r="L187" s="76" t="str">
        <f t="shared" ca="1" si="10"/>
        <v>WEO_DESC VARCHAR(200)   ,</v>
      </c>
    </row>
    <row r="188" spans="1:12">
      <c r="A188" s="81">
        <v>6</v>
      </c>
      <c r="B188" s="82" t="s">
        <v>235</v>
      </c>
      <c r="C188" s="82" t="s">
        <v>427</v>
      </c>
      <c r="D188" s="82" t="s">
        <v>201</v>
      </c>
      <c r="E188" s="82"/>
      <c r="F188" s="82"/>
      <c r="G188" s="83"/>
      <c r="H188" s="82"/>
      <c r="I188" s="82"/>
      <c r="J188" s="82"/>
      <c r="K188" s="55"/>
      <c r="L188" s="76" t="str">
        <f t="shared" ca="1" si="10"/>
        <v>WEO_REGISTOR INT   ,</v>
      </c>
    </row>
    <row r="189" spans="1:12">
      <c r="A189" s="81">
        <v>7</v>
      </c>
      <c r="B189" s="82" t="s">
        <v>236</v>
      </c>
      <c r="C189" s="82" t="s">
        <v>428</v>
      </c>
      <c r="D189" s="82" t="s">
        <v>200</v>
      </c>
      <c r="E189" s="82"/>
      <c r="F189" s="82"/>
      <c r="G189" s="83"/>
      <c r="H189" s="82"/>
      <c r="I189" s="82"/>
      <c r="J189" s="82"/>
      <c r="K189" s="55"/>
      <c r="L189" s="76" t="str">
        <f t="shared" ca="1" si="10"/>
        <v>WEO_REGISTDATE DATETIME   ,</v>
      </c>
    </row>
    <row r="190" spans="1:12">
      <c r="L190" s="76" t="str">
        <f ca="1">"PRIMARY KEY("&amp;IF(OFFSET(C183,0,3,1,1)="PK",C183&amp;IF(OFFSET(C183,1,3,1,1)="","",","),"")&amp;IF(OFFSET(C183,1,3,1,1)="PK",OFFSET(C183,1,0,1,1)&amp;IF(OFFSET(C183,1,0,1,1)="",",",""),"")&amp;"));"</f>
        <v>PRIMARY KEY(WEO_ID));</v>
      </c>
    </row>
    <row r="191" spans="1:12" ht="15" customHeight="1">
      <c r="L191" s="76"/>
    </row>
    <row r="192" spans="1:12">
      <c r="A192" s="137" t="s">
        <v>291</v>
      </c>
      <c r="B192" s="138"/>
      <c r="C192" s="139" t="s">
        <v>292</v>
      </c>
      <c r="D192" s="140"/>
      <c r="E192" s="137" t="s">
        <v>293</v>
      </c>
      <c r="F192" s="138"/>
      <c r="G192" s="75"/>
      <c r="H192" s="75"/>
      <c r="I192" s="75"/>
      <c r="J192" s="75"/>
      <c r="K192" s="135" t="s">
        <v>604</v>
      </c>
      <c r="L192" s="11" t="str">
        <f>"-- "&amp;C193</f>
        <v>-- 获取JSAPITicket记录表</v>
      </c>
    </row>
    <row r="193" spans="1:12">
      <c r="A193" s="137" t="s">
        <v>294</v>
      </c>
      <c r="B193" s="138"/>
      <c r="C193" s="152" t="s">
        <v>603</v>
      </c>
      <c r="D193" s="140"/>
      <c r="E193" s="137" t="s">
        <v>296</v>
      </c>
      <c r="F193" s="138"/>
      <c r="G193" s="75"/>
      <c r="H193" s="75"/>
      <c r="I193" s="75"/>
      <c r="J193" s="75"/>
      <c r="K193" s="136"/>
      <c r="L193" s="11" t="str">
        <f>"-- "&amp;C194</f>
        <v xml:space="preserve">-- </v>
      </c>
    </row>
    <row r="194" spans="1:12">
      <c r="A194" s="137" t="s">
        <v>297</v>
      </c>
      <c r="B194" s="138"/>
      <c r="C194" s="141"/>
      <c r="D194" s="142"/>
      <c r="E194" s="142"/>
      <c r="F194" s="142"/>
      <c r="G194" s="142"/>
      <c r="H194" s="142"/>
      <c r="I194" s="142"/>
      <c r="J194" s="142"/>
      <c r="K194" s="143"/>
      <c r="L194" s="49"/>
    </row>
    <row r="195" spans="1:12">
      <c r="A195" s="72"/>
      <c r="B195" s="73"/>
      <c r="C195" s="77"/>
      <c r="D195" s="77"/>
      <c r="E195" s="77"/>
      <c r="F195" s="77"/>
      <c r="G195" s="77"/>
      <c r="H195" s="77"/>
      <c r="I195" s="77"/>
      <c r="J195" s="74"/>
      <c r="K195" s="77"/>
      <c r="L195" s="49" t="str">
        <f>"DROP TABLE IF EXISTS "&amp;K192&amp;";"</f>
        <v>DROP TABLE IF EXISTS LZ_WEI_JSAPI_TICKET;</v>
      </c>
    </row>
    <row r="196" spans="1:12">
      <c r="A196" s="78"/>
      <c r="B196" s="78"/>
      <c r="C196" s="78"/>
      <c r="D196" s="79"/>
      <c r="E196" s="78"/>
      <c r="F196" s="78"/>
      <c r="G196" s="78"/>
      <c r="H196" s="78"/>
      <c r="I196" s="78"/>
      <c r="J196" s="32"/>
      <c r="K196" s="78"/>
      <c r="L196" s="76"/>
    </row>
    <row r="197" spans="1:12">
      <c r="A197" s="80" t="s">
        <v>298</v>
      </c>
      <c r="B197" s="80" t="s">
        <v>299</v>
      </c>
      <c r="C197" s="80" t="s">
        <v>300</v>
      </c>
      <c r="D197" s="80" t="s">
        <v>301</v>
      </c>
      <c r="E197" s="80" t="s">
        <v>302</v>
      </c>
      <c r="F197" s="80" t="s">
        <v>303</v>
      </c>
      <c r="G197" s="80" t="s">
        <v>148</v>
      </c>
      <c r="H197" s="80" t="s">
        <v>199</v>
      </c>
      <c r="I197" s="80" t="s">
        <v>147</v>
      </c>
      <c r="J197" s="33" t="s">
        <v>304</v>
      </c>
      <c r="K197" s="80" t="s">
        <v>305</v>
      </c>
      <c r="L197" s="76" t="str">
        <f>"CREATE TABLE "&amp;K192&amp;"("</f>
        <v>CREATE TABLE LZ_WEI_JSAPI_TICKET(</v>
      </c>
    </row>
    <row r="198" spans="1:12">
      <c r="A198" s="81">
        <v>1</v>
      </c>
      <c r="B198" s="82" t="s">
        <v>204</v>
      </c>
      <c r="C198" s="82" t="s">
        <v>451</v>
      </c>
      <c r="D198" s="82" t="s">
        <v>307</v>
      </c>
      <c r="E198" s="82"/>
      <c r="F198" s="82" t="s">
        <v>308</v>
      </c>
      <c r="G198" s="83"/>
      <c r="H198" s="82"/>
      <c r="I198" s="82" t="s">
        <v>460</v>
      </c>
      <c r="J198" s="82" t="s">
        <v>68</v>
      </c>
      <c r="K198" s="55" t="s">
        <v>309</v>
      </c>
      <c r="L198" s="76" t="str">
        <f t="shared" ref="L198:L204" ca="1" si="11">C198&amp;" "&amp;D198&amp;IF(OR(D198="DATETIME",D198="INT",D198="DATE",D198="TEXT"),E198,"("&amp;E198&amp;")")&amp;" "&amp;" "&amp;H198&amp;" "&amp;J198&amp;IF(G198&lt;&gt;""," default "&amp;G198&amp;" ","")&amp;IF(I198&lt;&gt;""," "&amp;I198&amp;" ","")&amp;IF(OFFSET(C198,1,0,1,1)="",",",",")</f>
        <v>WJT_ID INT   not null AUTO_INCREMENT ,</v>
      </c>
    </row>
    <row r="199" spans="1:12">
      <c r="A199" s="81">
        <v>2</v>
      </c>
      <c r="B199" s="67" t="s">
        <v>310</v>
      </c>
      <c r="C199" s="67" t="s">
        <v>452</v>
      </c>
      <c r="D199" s="67" t="s">
        <v>201</v>
      </c>
      <c r="E199" s="67"/>
      <c r="F199" s="67"/>
      <c r="G199" s="84"/>
      <c r="H199" s="67"/>
      <c r="I199" s="67"/>
      <c r="J199" s="67"/>
      <c r="K199" s="70"/>
      <c r="L199" s="76" t="str">
        <f t="shared" ca="1" si="11"/>
        <v>WJT_WEC_ID INT   ,</v>
      </c>
    </row>
    <row r="200" spans="1:12">
      <c r="A200" s="81">
        <v>3</v>
      </c>
      <c r="B200" s="67" t="s">
        <v>312</v>
      </c>
      <c r="C200" s="67" t="s">
        <v>453</v>
      </c>
      <c r="D200" s="67" t="s">
        <v>202</v>
      </c>
      <c r="E200" s="67">
        <v>80</v>
      </c>
      <c r="F200" s="67"/>
      <c r="G200" s="84"/>
      <c r="H200" s="67"/>
      <c r="I200" s="67"/>
      <c r="J200" s="67"/>
      <c r="K200" s="70"/>
      <c r="L200" s="76" t="str">
        <f t="shared" ca="1" si="11"/>
        <v>WJT_APPID VARCHAR(80)   ,</v>
      </c>
    </row>
    <row r="201" spans="1:12">
      <c r="A201" s="81">
        <v>4</v>
      </c>
      <c r="B201" s="82" t="s">
        <v>454</v>
      </c>
      <c r="C201" s="85" t="s">
        <v>455</v>
      </c>
      <c r="D201" s="82" t="s">
        <v>202</v>
      </c>
      <c r="E201" s="82">
        <v>200</v>
      </c>
      <c r="F201" s="82"/>
      <c r="G201" s="83"/>
      <c r="H201" s="82"/>
      <c r="I201" s="82"/>
      <c r="J201" s="82"/>
      <c r="K201" s="55"/>
      <c r="L201" s="76" t="str">
        <f t="shared" ca="1" si="11"/>
        <v>WJT_JSAPI_TICKET VARCHAR(200)   ,</v>
      </c>
    </row>
    <row r="202" spans="1:12">
      <c r="A202" s="81">
        <v>5</v>
      </c>
      <c r="B202" s="82" t="s">
        <v>316</v>
      </c>
      <c r="C202" s="82" t="s">
        <v>456</v>
      </c>
      <c r="D202" s="82" t="s">
        <v>200</v>
      </c>
      <c r="E202" s="82"/>
      <c r="F202" s="82"/>
      <c r="G202" s="83"/>
      <c r="H202" s="82"/>
      <c r="I202" s="82"/>
      <c r="K202" s="55"/>
      <c r="L202" s="76" t="str">
        <f t="shared" ca="1" si="11"/>
        <v>WJT_EXPIRES_IN DATETIME   ,</v>
      </c>
    </row>
    <row r="203" spans="1:12">
      <c r="A203" s="81">
        <v>6</v>
      </c>
      <c r="B203" s="82" t="s">
        <v>318</v>
      </c>
      <c r="C203" s="82" t="s">
        <v>457</v>
      </c>
      <c r="D203" s="82" t="s">
        <v>200</v>
      </c>
      <c r="E203" s="82"/>
      <c r="F203" s="82"/>
      <c r="G203" s="83"/>
      <c r="H203" s="82"/>
      <c r="I203" s="82"/>
      <c r="J203" s="82"/>
      <c r="K203" s="55"/>
      <c r="L203" s="76" t="str">
        <f t="shared" ca="1" si="11"/>
        <v>WJT_CREAT_TIME DATETIME   ,</v>
      </c>
    </row>
    <row r="204" spans="1:12">
      <c r="A204" s="81">
        <v>7</v>
      </c>
      <c r="B204" s="82" t="s">
        <v>320</v>
      </c>
      <c r="C204" s="82" t="s">
        <v>458</v>
      </c>
      <c r="D204" s="82" t="s">
        <v>203</v>
      </c>
      <c r="E204" s="82">
        <v>1</v>
      </c>
      <c r="F204" s="82"/>
      <c r="G204" s="83"/>
      <c r="H204" s="82"/>
      <c r="I204" s="82"/>
      <c r="J204" s="82"/>
      <c r="K204" s="55" t="s">
        <v>322</v>
      </c>
      <c r="L204" s="76" t="str">
        <f t="shared" ca="1" si="11"/>
        <v>WJT_STATUS  CHAR(1)   ,</v>
      </c>
    </row>
    <row r="205" spans="1:12">
      <c r="L205" s="76" t="str">
        <f ca="1">"PRIMARY KEY("&amp;IF(OFFSET(C198,0,3,1,1)="PK",C198&amp;IF(OFFSET(C198,1,3,1,1)="","",","),"")&amp;IF(OFFSET(C198,1,3,1,1)="PK",OFFSET(C198,1,0,1,1)&amp;IF(OFFSET(C198,1,0,1,1)="",",",""),"")&amp;"));"</f>
        <v>PRIMARY KEY(WJT_ID));</v>
      </c>
    </row>
    <row r="206" spans="1:12">
      <c r="L206" s="76"/>
    </row>
    <row r="207" spans="1:12">
      <c r="A207" s="137" t="s">
        <v>461</v>
      </c>
      <c r="B207" s="138"/>
      <c r="C207" s="153" t="s">
        <v>462</v>
      </c>
      <c r="D207" s="153"/>
      <c r="E207" s="154" t="s">
        <v>463</v>
      </c>
      <c r="F207" s="154"/>
      <c r="G207" s="75"/>
      <c r="H207" s="75"/>
      <c r="I207" s="75"/>
      <c r="J207" s="75"/>
      <c r="K207" s="155" t="s">
        <v>605</v>
      </c>
      <c r="L207" s="11" t="str">
        <f>"-- "&amp;C208</f>
        <v>-- 其他登录方式</v>
      </c>
    </row>
    <row r="208" spans="1:12">
      <c r="A208" s="137" t="s">
        <v>464</v>
      </c>
      <c r="B208" s="138"/>
      <c r="C208" s="153" t="s">
        <v>465</v>
      </c>
      <c r="D208" s="153"/>
      <c r="E208" s="154" t="s">
        <v>466</v>
      </c>
      <c r="F208" s="154"/>
      <c r="G208" s="75"/>
      <c r="H208" s="75"/>
      <c r="I208" s="75"/>
      <c r="J208" s="75"/>
      <c r="K208" s="155"/>
      <c r="L208" s="11" t="str">
        <f>"-- "&amp;C209</f>
        <v>-- 用于记录业务员信息</v>
      </c>
    </row>
    <row r="209" spans="1:12">
      <c r="A209" s="137" t="s">
        <v>467</v>
      </c>
      <c r="B209" s="138"/>
      <c r="C209" s="77" t="s">
        <v>468</v>
      </c>
      <c r="D209" s="77"/>
      <c r="E209" s="77"/>
      <c r="F209" s="77"/>
      <c r="G209" s="9"/>
      <c r="H209" s="9"/>
      <c r="I209" s="9"/>
      <c r="J209" s="77"/>
      <c r="K209" s="77"/>
      <c r="L209" s="49"/>
    </row>
    <row r="210" spans="1:12">
      <c r="A210" s="78"/>
      <c r="B210" s="78"/>
      <c r="C210" s="78"/>
      <c r="D210" s="79"/>
      <c r="E210" s="78"/>
      <c r="F210" s="78"/>
      <c r="G210" s="78"/>
      <c r="H210" s="78"/>
      <c r="I210" s="78"/>
      <c r="J210" s="78"/>
      <c r="K210" s="78"/>
      <c r="L210" s="49" t="str">
        <f>"DROP TABLE IF EXISTS "&amp;K207&amp;";"</f>
        <v>DROP TABLE IF EXISTS LZ_OTHER_LOGIN;</v>
      </c>
    </row>
    <row r="211" spans="1:12">
      <c r="A211" s="78"/>
      <c r="B211" s="78"/>
      <c r="C211" s="78"/>
      <c r="D211" s="79"/>
      <c r="E211" s="78"/>
      <c r="F211" s="78"/>
      <c r="G211" s="78"/>
      <c r="H211" s="78"/>
      <c r="I211" s="78"/>
      <c r="J211" s="78"/>
      <c r="K211" s="78"/>
      <c r="L211" s="49"/>
    </row>
    <row r="212" spans="1:12">
      <c r="A212" s="80" t="s">
        <v>469</v>
      </c>
      <c r="B212" s="80" t="s">
        <v>470</v>
      </c>
      <c r="C212" s="80" t="s">
        <v>471</v>
      </c>
      <c r="D212" s="80" t="s">
        <v>472</v>
      </c>
      <c r="E212" s="80" t="s">
        <v>473</v>
      </c>
      <c r="F212" s="80" t="s">
        <v>474</v>
      </c>
      <c r="G212" s="80" t="s">
        <v>475</v>
      </c>
      <c r="H212" s="80" t="s">
        <v>476</v>
      </c>
      <c r="I212" s="80" t="s">
        <v>477</v>
      </c>
      <c r="J212" s="80" t="s">
        <v>478</v>
      </c>
      <c r="K212" s="80" t="s">
        <v>479</v>
      </c>
      <c r="L212" s="11" t="str">
        <f>"CREATE TABLE "&amp;K207&amp;"("</f>
        <v>CREATE TABLE LZ_OTHER_LOGIN(</v>
      </c>
    </row>
    <row r="213" spans="1:12" ht="14.25" customHeight="1">
      <c r="A213" s="81">
        <v>1</v>
      </c>
      <c r="B213" s="52" t="s">
        <v>480</v>
      </c>
      <c r="C213" s="52" t="s">
        <v>481</v>
      </c>
      <c r="D213" s="52" t="s">
        <v>201</v>
      </c>
      <c r="E213" s="52"/>
      <c r="F213" s="52" t="s">
        <v>482</v>
      </c>
      <c r="G213" s="82"/>
      <c r="H213" s="82"/>
      <c r="I213" s="82" t="s">
        <v>460</v>
      </c>
      <c r="J213" s="52" t="s">
        <v>483</v>
      </c>
      <c r="K213" s="90"/>
      <c r="L213" s="76" t="str">
        <f t="shared" ref="L213:L219" ca="1" si="12">C213&amp;" "&amp;D213&amp;IF(OR(D213="DATETIME",D213="INT",D213="DATE",D213="TEXT"),E213,"("&amp;E213&amp;")")&amp;" "&amp;" "&amp;H213&amp;" "&amp;J213&amp;IF(G213&lt;&gt;""," default "&amp;G213&amp;" ","")&amp;IF(I213&lt;&gt;""," "&amp;I213&amp;" ","")&amp;IF(OFFSET(C213,1,0,1,1)="",",",",")</f>
        <v>OLG_ID INT   NOT NULL AUTO_INCREMENT ,</v>
      </c>
    </row>
    <row r="214" spans="1:12">
      <c r="A214" s="81">
        <v>2</v>
      </c>
      <c r="B214" s="52" t="s">
        <v>484</v>
      </c>
      <c r="C214" s="52" t="s">
        <v>485</v>
      </c>
      <c r="D214" s="52" t="s">
        <v>202</v>
      </c>
      <c r="E214" s="52">
        <v>100</v>
      </c>
      <c r="F214" s="52"/>
      <c r="G214" s="82"/>
      <c r="H214" s="82"/>
      <c r="I214" s="82"/>
      <c r="J214" s="9"/>
      <c r="K214" s="90" t="s">
        <v>486</v>
      </c>
      <c r="L214" s="76" t="str">
        <f t="shared" ca="1" si="12"/>
        <v>OLG_USERNAME VARCHAR(100)   ,</v>
      </c>
    </row>
    <row r="215" spans="1:12">
      <c r="A215" s="81">
        <v>3</v>
      </c>
      <c r="B215" s="52" t="s">
        <v>487</v>
      </c>
      <c r="C215" s="52" t="s">
        <v>488</v>
      </c>
      <c r="D215" s="52" t="s">
        <v>202</v>
      </c>
      <c r="E215" s="52">
        <v>20</v>
      </c>
      <c r="F215" s="52"/>
      <c r="G215" s="77"/>
      <c r="H215" s="77"/>
      <c r="I215" s="77"/>
      <c r="J215" s="52"/>
      <c r="K215" s="90" t="s">
        <v>489</v>
      </c>
      <c r="L215" s="76" t="str">
        <f t="shared" ca="1" si="12"/>
        <v>OLG_TYPE VARCHAR(20)   ,</v>
      </c>
    </row>
    <row r="216" spans="1:12">
      <c r="A216" s="81">
        <v>4</v>
      </c>
      <c r="B216" s="9" t="s">
        <v>490</v>
      </c>
      <c r="C216" s="52" t="s">
        <v>491</v>
      </c>
      <c r="D216" s="52" t="s">
        <v>202</v>
      </c>
      <c r="E216" s="52">
        <v>200</v>
      </c>
      <c r="F216" s="52"/>
      <c r="G216" s="82"/>
      <c r="H216" s="82"/>
      <c r="I216" s="82"/>
      <c r="J216" s="52"/>
      <c r="K216" s="90" t="s">
        <v>492</v>
      </c>
      <c r="L216" s="76" t="str">
        <f t="shared" ca="1" si="12"/>
        <v>OLG_TOKEN VARCHAR(200)   ,</v>
      </c>
    </row>
    <row r="217" spans="1:12">
      <c r="A217" s="81">
        <v>5</v>
      </c>
      <c r="B217" s="9" t="s">
        <v>493</v>
      </c>
      <c r="C217" s="52" t="s">
        <v>494</v>
      </c>
      <c r="D217" s="52" t="s">
        <v>495</v>
      </c>
      <c r="E217" s="52"/>
      <c r="F217" s="52"/>
      <c r="G217" s="82"/>
      <c r="H217" s="82"/>
      <c r="I217" s="82"/>
      <c r="J217" s="52"/>
      <c r="K217" s="90" t="s">
        <v>496</v>
      </c>
      <c r="L217" s="76" t="str">
        <f t="shared" ca="1" si="12"/>
        <v>OLG_ACCOUNT INT   ,</v>
      </c>
    </row>
    <row r="218" spans="1:12">
      <c r="A218" s="81">
        <v>6</v>
      </c>
      <c r="B218" s="9" t="s">
        <v>497</v>
      </c>
      <c r="C218" s="52" t="s">
        <v>498</v>
      </c>
      <c r="D218" s="52" t="s">
        <v>202</v>
      </c>
      <c r="E218" s="52">
        <v>10</v>
      </c>
      <c r="F218" s="52"/>
      <c r="G218" s="82"/>
      <c r="H218" s="82"/>
      <c r="I218" s="82"/>
      <c r="J218" s="52"/>
      <c r="K218" s="52"/>
      <c r="L218" s="76" t="str">
        <f t="shared" ca="1" si="12"/>
        <v>OLG_STATUS VARCHAR(10)   ,</v>
      </c>
    </row>
    <row r="219" spans="1:12">
      <c r="A219" s="81">
        <v>7</v>
      </c>
      <c r="B219" s="52" t="s">
        <v>499</v>
      </c>
      <c r="C219" s="52" t="s">
        <v>500</v>
      </c>
      <c r="D219" s="52" t="s">
        <v>200</v>
      </c>
      <c r="E219" s="82"/>
      <c r="F219" s="82"/>
      <c r="G219" s="54"/>
      <c r="H219" s="82"/>
      <c r="I219" s="82"/>
      <c r="J219" s="82"/>
      <c r="K219" s="82"/>
      <c r="L219" s="76" t="str">
        <f t="shared" ca="1" si="12"/>
        <v>OLG_LOGTIME DATETIME   ,</v>
      </c>
    </row>
    <row r="220" spans="1:12">
      <c r="L220" s="50" t="str">
        <f ca="1">"PRIMARY KEY("&amp;IF(OFFSET(C213,0,3,1,1)="PK",C213&amp;IF(OFFSET(C213,1,3,1,1)="","",","),"")&amp;IF(OFFSET(C213,1,3,1,1)="PK",OFFSET(C213,1,0,1,1)&amp;IF(OFFSET(C213,1,0,1,1)="",",",""),"")&amp;"));"</f>
        <v>PRIMARY KEY(OLG_ID));</v>
      </c>
    </row>
    <row r="221" spans="1:12">
      <c r="L221" s="11"/>
    </row>
  </sheetData>
  <mergeCells count="116">
    <mergeCell ref="A159:B159"/>
    <mergeCell ref="C159:K159"/>
    <mergeCell ref="A177:B177"/>
    <mergeCell ref="C177:D177"/>
    <mergeCell ref="A209:B209"/>
    <mergeCell ref="A207:B207"/>
    <mergeCell ref="C207:D207"/>
    <mergeCell ref="E207:F207"/>
    <mergeCell ref="K207:K208"/>
    <mergeCell ref="A208:B208"/>
    <mergeCell ref="C208:D208"/>
    <mergeCell ref="E208:F208"/>
    <mergeCell ref="A192:B192"/>
    <mergeCell ref="C192:D192"/>
    <mergeCell ref="E192:F192"/>
    <mergeCell ref="K192:K193"/>
    <mergeCell ref="A193:B193"/>
    <mergeCell ref="C193:D193"/>
    <mergeCell ref="E193:F193"/>
    <mergeCell ref="A194:B194"/>
    <mergeCell ref="C194:K194"/>
    <mergeCell ref="E145:F145"/>
    <mergeCell ref="K145:K146"/>
    <mergeCell ref="A146:B146"/>
    <mergeCell ref="C146:D146"/>
    <mergeCell ref="E146:F146"/>
    <mergeCell ref="A114:B114"/>
    <mergeCell ref="A179:B179"/>
    <mergeCell ref="C179:K179"/>
    <mergeCell ref="A26:B26"/>
    <mergeCell ref="C26:D26"/>
    <mergeCell ref="E26:F26"/>
    <mergeCell ref="K26:K27"/>
    <mergeCell ref="A27:B27"/>
    <mergeCell ref="C27:D27"/>
    <mergeCell ref="E27:F27"/>
    <mergeCell ref="A28:B28"/>
    <mergeCell ref="C28:K28"/>
    <mergeCell ref="A45:B45"/>
    <mergeCell ref="C45:D45"/>
    <mergeCell ref="E45:F45"/>
    <mergeCell ref="K45:K46"/>
    <mergeCell ref="A46:B46"/>
    <mergeCell ref="C46:D46"/>
    <mergeCell ref="E46:F46"/>
    <mergeCell ref="E113:F113"/>
    <mergeCell ref="K113:K114"/>
    <mergeCell ref="C63:D63"/>
    <mergeCell ref="E63:F63"/>
    <mergeCell ref="K63:K64"/>
    <mergeCell ref="A64:B64"/>
    <mergeCell ref="C64:D64"/>
    <mergeCell ref="E64:F64"/>
    <mergeCell ref="E177:F177"/>
    <mergeCell ref="K177:K178"/>
    <mergeCell ref="A178:B178"/>
    <mergeCell ref="C178:D178"/>
    <mergeCell ref="E178:F178"/>
    <mergeCell ref="A157:B157"/>
    <mergeCell ref="C157:D157"/>
    <mergeCell ref="E157:F157"/>
    <mergeCell ref="K157:K158"/>
    <mergeCell ref="A158:B158"/>
    <mergeCell ref="C158:D158"/>
    <mergeCell ref="E158:F158"/>
    <mergeCell ref="A147:B147"/>
    <mergeCell ref="C147:K147"/>
    <mergeCell ref="A145:B145"/>
    <mergeCell ref="C145:D145"/>
    <mergeCell ref="A63:B63"/>
    <mergeCell ref="A1:B1"/>
    <mergeCell ref="C1:D1"/>
    <mergeCell ref="E1:F1"/>
    <mergeCell ref="K1:K2"/>
    <mergeCell ref="A2:B2"/>
    <mergeCell ref="C2:D2"/>
    <mergeCell ref="E2:F2"/>
    <mergeCell ref="A65:B65"/>
    <mergeCell ref="C65:K65"/>
    <mergeCell ref="A3:B3"/>
    <mergeCell ref="C3:K3"/>
    <mergeCell ref="A47:B47"/>
    <mergeCell ref="C47:K47"/>
    <mergeCell ref="A101:B101"/>
    <mergeCell ref="C101:D101"/>
    <mergeCell ref="E101:F101"/>
    <mergeCell ref="K101:K102"/>
    <mergeCell ref="A102:B102"/>
    <mergeCell ref="C102:D102"/>
    <mergeCell ref="E102:F102"/>
    <mergeCell ref="A130:B130"/>
    <mergeCell ref="C130:K130"/>
    <mergeCell ref="A115:B115"/>
    <mergeCell ref="C115:K115"/>
    <mergeCell ref="A128:B128"/>
    <mergeCell ref="C128:D128"/>
    <mergeCell ref="E128:F128"/>
    <mergeCell ref="K128:K129"/>
    <mergeCell ref="A129:B129"/>
    <mergeCell ref="C129:D129"/>
    <mergeCell ref="E129:F129"/>
    <mergeCell ref="C114:D114"/>
    <mergeCell ref="E114:F114"/>
    <mergeCell ref="A103:B103"/>
    <mergeCell ref="C103:K103"/>
    <mergeCell ref="A113:B113"/>
    <mergeCell ref="C113:D113"/>
    <mergeCell ref="A86:B86"/>
    <mergeCell ref="C86:D86"/>
    <mergeCell ref="E86:F86"/>
    <mergeCell ref="K86:K87"/>
    <mergeCell ref="A87:B87"/>
    <mergeCell ref="C87:D87"/>
    <mergeCell ref="E87:F87"/>
    <mergeCell ref="A88:B88"/>
    <mergeCell ref="C88:K88"/>
  </mergeCells>
  <phoneticPr fontId="1" type="noConversion"/>
  <dataValidations count="1">
    <dataValidation type="list" allowBlank="1" showInputMessage="1" showErrorMessage="1" sqref="D198:D204 D213:D219 D151:D154 D69:D83 D7:D24 D92:D98 D107:D110 D163:D174 D183:D189 D134:D142 D119:D125 D32:D42 D51:D59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topLeftCell="A50" workbookViewId="0">
      <selection activeCell="I89" sqref="I89"/>
    </sheetView>
  </sheetViews>
  <sheetFormatPr defaultRowHeight="13.5"/>
  <cols>
    <col min="1" max="1" width="4.75" bestFit="1" customWidth="1"/>
    <col min="2" max="2" width="14.5" customWidth="1"/>
    <col min="3" max="3" width="18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25.875" customWidth="1"/>
    <col min="12" max="12" width="62.125" customWidth="1"/>
  </cols>
  <sheetData>
    <row r="1" spans="1:30" s="35" customFormat="1">
      <c r="A1" s="137" t="s">
        <v>11</v>
      </c>
      <c r="B1" s="138"/>
      <c r="C1" s="139" t="s">
        <v>206</v>
      </c>
      <c r="D1" s="140"/>
      <c r="E1" s="137" t="s">
        <v>12</v>
      </c>
      <c r="F1" s="138"/>
      <c r="G1" s="99"/>
      <c r="H1" s="99"/>
      <c r="I1" s="99"/>
      <c r="J1" s="99"/>
      <c r="K1" s="135" t="s">
        <v>614</v>
      </c>
      <c r="L1" s="11" t="str">
        <f>"-- "&amp;C2</f>
        <v>-- 商品分类表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37" t="s">
        <v>0</v>
      </c>
      <c r="B2" s="138"/>
      <c r="C2" s="139" t="s">
        <v>525</v>
      </c>
      <c r="D2" s="140"/>
      <c r="E2" s="137" t="s">
        <v>13</v>
      </c>
      <c r="F2" s="138"/>
      <c r="G2" s="99"/>
      <c r="H2" s="99"/>
      <c r="I2" s="99"/>
      <c r="J2" s="99"/>
      <c r="K2" s="136"/>
      <c r="L2" s="11" t="str">
        <f>"-- "&amp;C3</f>
        <v xml:space="preserve">-- 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37" t="s">
        <v>1</v>
      </c>
      <c r="B3" s="138"/>
      <c r="C3" s="141"/>
      <c r="D3" s="142"/>
      <c r="E3" s="142"/>
      <c r="F3" s="142"/>
      <c r="G3" s="142"/>
      <c r="H3" s="142"/>
      <c r="I3" s="142"/>
      <c r="J3" s="142"/>
      <c r="K3" s="143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95"/>
      <c r="B4" s="96"/>
      <c r="C4" s="98"/>
      <c r="D4" s="98"/>
      <c r="E4" s="98"/>
      <c r="F4" s="98"/>
      <c r="G4" s="98"/>
      <c r="H4" s="98"/>
      <c r="I4" s="98"/>
      <c r="J4" s="97"/>
      <c r="K4" s="98"/>
      <c r="L4" s="49" t="str">
        <f>"DROP TABLE IF EXISTS "&amp;K1&amp;";"</f>
        <v>DROP TABLE IF EXISTS WC_GOODS_FENLEI;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WC_GOODS_FENLEI(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>
      <c r="A7" s="4">
        <v>1</v>
      </c>
      <c r="B7" s="43" t="s">
        <v>204</v>
      </c>
      <c r="C7" s="5" t="s">
        <v>646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WGF_ID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>
      <c r="A8" s="4">
        <v>2</v>
      </c>
      <c r="B8" s="43" t="s">
        <v>527</v>
      </c>
      <c r="C8" s="5" t="s">
        <v>615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2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WGF_NAME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>
      <c r="A9" s="4">
        <v>3</v>
      </c>
      <c r="B9" s="56" t="s">
        <v>521</v>
      </c>
      <c r="C9" s="52" t="s">
        <v>616</v>
      </c>
      <c r="D9" s="52" t="s">
        <v>540</v>
      </c>
      <c r="E9" s="52"/>
      <c r="F9" s="54"/>
      <c r="G9" s="54"/>
      <c r="H9" s="54"/>
      <c r="I9" s="54"/>
      <c r="J9" s="5" t="s">
        <v>205</v>
      </c>
      <c r="K9" s="55"/>
      <c r="L9" s="11" t="str">
        <f t="shared" ca="1" si="0"/>
        <v>WGF_WCS_ID INT   NOT NULL,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>
      <c r="A10" s="4">
        <v>8</v>
      </c>
      <c r="B10" s="56" t="s">
        <v>320</v>
      </c>
      <c r="C10" s="52" t="s">
        <v>617</v>
      </c>
      <c r="D10" s="53" t="s">
        <v>202</v>
      </c>
      <c r="E10" s="52">
        <v>20</v>
      </c>
      <c r="F10" s="54"/>
      <c r="G10" s="54"/>
      <c r="H10" s="54"/>
      <c r="I10" s="54"/>
      <c r="J10" s="52"/>
      <c r="K10" s="55"/>
      <c r="L10" s="11" t="str">
        <f t="shared" ca="1" si="0"/>
        <v>WGF_STATUS VARCHAR(20)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>
      <c r="A11" s="4">
        <v>9</v>
      </c>
      <c r="B11" s="56" t="s">
        <v>57</v>
      </c>
      <c r="C11" s="52" t="s">
        <v>618</v>
      </c>
      <c r="D11" s="6" t="s">
        <v>201</v>
      </c>
      <c r="E11" s="15"/>
      <c r="F11" s="13"/>
      <c r="G11" s="13"/>
      <c r="H11" s="13"/>
      <c r="I11" s="13"/>
      <c r="J11" s="6"/>
      <c r="K11" s="27"/>
      <c r="L11" s="11" t="str">
        <f t="shared" ca="1" si="0"/>
        <v>WGF_REGISTOR INT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>
      <c r="A12" s="4">
        <v>10</v>
      </c>
      <c r="B12" s="56" t="s">
        <v>58</v>
      </c>
      <c r="C12" s="52" t="s">
        <v>619</v>
      </c>
      <c r="D12" s="53" t="s">
        <v>200</v>
      </c>
      <c r="E12" s="57"/>
      <c r="F12" s="54"/>
      <c r="G12" s="54"/>
      <c r="H12" s="54"/>
      <c r="I12" s="54"/>
      <c r="J12" s="53"/>
      <c r="K12" s="55"/>
      <c r="L12" s="11" t="str">
        <f t="shared" ca="1" si="0"/>
        <v xml:space="preserve">WGF_REGISTDATE DATETIME   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>
      <c r="L13" s="50" t="str">
        <f>");"</f>
        <v>);</v>
      </c>
    </row>
    <row r="15" spans="1:30" s="35" customFormat="1">
      <c r="A15" s="137" t="s">
        <v>11</v>
      </c>
      <c r="B15" s="138"/>
      <c r="C15" s="139" t="s">
        <v>206</v>
      </c>
      <c r="D15" s="140"/>
      <c r="E15" s="137" t="s">
        <v>12</v>
      </c>
      <c r="F15" s="138"/>
      <c r="G15" s="99"/>
      <c r="H15" s="99"/>
      <c r="I15" s="99"/>
      <c r="J15" s="99"/>
      <c r="K15" s="135" t="s">
        <v>645</v>
      </c>
      <c r="L15" s="11" t="str">
        <f>"-- "&amp;C16</f>
        <v>-- 商品表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>
      <c r="A16" s="137" t="s">
        <v>0</v>
      </c>
      <c r="B16" s="138"/>
      <c r="C16" s="139" t="s">
        <v>526</v>
      </c>
      <c r="D16" s="140"/>
      <c r="E16" s="137" t="s">
        <v>13</v>
      </c>
      <c r="F16" s="138"/>
      <c r="G16" s="99"/>
      <c r="H16" s="99"/>
      <c r="I16" s="99"/>
      <c r="J16" s="99"/>
      <c r="K16" s="136"/>
      <c r="L16" s="11" t="str">
        <f>"-- "&amp;C17</f>
        <v xml:space="preserve">-- 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137" t="s">
        <v>1</v>
      </c>
      <c r="B17" s="138"/>
      <c r="C17" s="141"/>
      <c r="D17" s="142"/>
      <c r="E17" s="142"/>
      <c r="F17" s="142"/>
      <c r="G17" s="142"/>
      <c r="H17" s="142"/>
      <c r="I17" s="142"/>
      <c r="J17" s="142"/>
      <c r="K17" s="143"/>
      <c r="L17" s="4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95"/>
      <c r="B18" s="96"/>
      <c r="C18" s="98"/>
      <c r="D18" s="98"/>
      <c r="E18" s="98"/>
      <c r="F18" s="98"/>
      <c r="G18" s="98"/>
      <c r="H18" s="98"/>
      <c r="I18" s="98"/>
      <c r="J18" s="97"/>
      <c r="K18" s="98"/>
      <c r="L18" s="49" t="str">
        <f>"DROP TABLE IF EXISTS "&amp;K15&amp;";"</f>
        <v>DROP TABLE IF EXISTS WC_GOODS;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s="35" customFormat="1">
      <c r="A19" s="1"/>
      <c r="B19" s="1"/>
      <c r="C19" s="1"/>
      <c r="D19" s="2"/>
      <c r="E19" s="1"/>
      <c r="F19" s="1"/>
      <c r="G19" s="1"/>
      <c r="H19" s="1"/>
      <c r="I19" s="1"/>
      <c r="J19" s="32"/>
      <c r="K19" s="1"/>
      <c r="L19" s="4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s="35" customFormat="1">
      <c r="A20" s="3" t="s">
        <v>2</v>
      </c>
      <c r="B20" s="3" t="s">
        <v>14</v>
      </c>
      <c r="C20" s="3" t="s">
        <v>15</v>
      </c>
      <c r="D20" s="3" t="s">
        <v>3</v>
      </c>
      <c r="E20" s="3" t="s">
        <v>4</v>
      </c>
      <c r="F20" s="3" t="s">
        <v>21</v>
      </c>
      <c r="G20" s="3" t="s">
        <v>148</v>
      </c>
      <c r="H20" s="3" t="s">
        <v>199</v>
      </c>
      <c r="I20" s="3" t="s">
        <v>147</v>
      </c>
      <c r="J20" s="33" t="s">
        <v>16</v>
      </c>
      <c r="K20" s="3" t="s">
        <v>17</v>
      </c>
      <c r="L20" s="11" t="str">
        <f>"CREATE TABLE IF NOT EXISTS  "&amp;K15&amp;"("</f>
        <v>CREATE TABLE IF NOT EXISTS  WC_GOODS(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s="35" customFormat="1" ht="13.15" customHeight="1">
      <c r="A21" s="4">
        <v>1</v>
      </c>
      <c r="B21" s="43" t="s">
        <v>204</v>
      </c>
      <c r="C21" s="5" t="s">
        <v>620</v>
      </c>
      <c r="D21" s="6" t="s">
        <v>201</v>
      </c>
      <c r="E21" s="14"/>
      <c r="F21" s="13" t="s">
        <v>207</v>
      </c>
      <c r="G21" s="51"/>
      <c r="H21" s="13" t="s">
        <v>209</v>
      </c>
      <c r="I21" s="9" t="s">
        <v>208</v>
      </c>
      <c r="J21" s="5" t="s">
        <v>205</v>
      </c>
      <c r="K21" s="27"/>
      <c r="L21" s="11" t="str">
        <f ca="1">C21&amp;" "&amp;D21&amp;IF(OR(D21="DATETIME",D21="INT",D21="DATE",D21="TEXT"),E21,"("&amp;E21&amp;")")&amp;" "&amp;" "&amp;IF(F21&lt;&gt;""," "&amp;F21&amp;" ","")&amp;H21&amp;" "&amp;J21&amp;IF(G21&lt;&gt;""," default "&amp;G21&amp;" ","")&amp;IF(I21&lt;&gt;""," "&amp;I21&amp;" ","")&amp;IF(OFFSET(C21,1,0,1,1)="","",",")</f>
        <v>WGS_ID INT   PRIMARY KEY UNIQUE NOT NULL AUTO_INCREMENT ,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s="35" customFormat="1" ht="14.25" customHeight="1">
      <c r="A22" s="4">
        <v>2</v>
      </c>
      <c r="B22" s="43" t="s">
        <v>532</v>
      </c>
      <c r="C22" s="5" t="s">
        <v>621</v>
      </c>
      <c r="D22" s="6" t="s">
        <v>202</v>
      </c>
      <c r="E22" s="5">
        <v>200</v>
      </c>
      <c r="F22" s="13"/>
      <c r="G22" s="13"/>
      <c r="H22" s="13"/>
      <c r="I22" s="13"/>
      <c r="J22" s="5" t="s">
        <v>205</v>
      </c>
      <c r="K22" s="27"/>
      <c r="L22" s="11" t="str">
        <f t="shared" ref="L22:L30" ca="1" si="1">C22&amp;" "&amp;D22&amp;IF(OR(D22="DATETIME",D22="INT",D22="DATE",D22="TEXT"),E22,"("&amp;E22&amp;")")&amp;" "&amp;" "&amp;H22&amp;" "&amp;J22&amp;IF(G22&lt;&gt;""," default "&amp;G22&amp;" ","")&amp;IF(I22&lt;&gt;""," identity("&amp;I22&amp;") ","")&amp;IF(OFFSET(C22,1,0,1,1)="","",",")</f>
        <v>WGS_NAME VARCHAR(200)   NOT NULL,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s="35" customFormat="1" ht="14.25" customHeight="1">
      <c r="A23" s="4">
        <v>3</v>
      </c>
      <c r="B23" s="56" t="s">
        <v>533</v>
      </c>
      <c r="C23" s="5" t="s">
        <v>647</v>
      </c>
      <c r="D23" s="53" t="s">
        <v>201</v>
      </c>
      <c r="E23" s="52"/>
      <c r="F23" s="54"/>
      <c r="G23" s="54"/>
      <c r="H23" s="54"/>
      <c r="I23" s="54"/>
      <c r="J23" s="5" t="s">
        <v>205</v>
      </c>
      <c r="K23" s="55"/>
      <c r="L23" s="11" t="str">
        <f t="shared" ca="1" si="1"/>
        <v>WGS_WGF_ID INT   NOT NULL,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s="35" customFormat="1" ht="14.25" customHeight="1">
      <c r="A24" s="4">
        <v>4</v>
      </c>
      <c r="B24" s="56" t="s">
        <v>521</v>
      </c>
      <c r="C24" s="5" t="s">
        <v>622</v>
      </c>
      <c r="D24" s="53" t="s">
        <v>201</v>
      </c>
      <c r="E24" s="52"/>
      <c r="F24" s="54"/>
      <c r="G24" s="54"/>
      <c r="H24" s="54"/>
      <c r="I24" s="54"/>
      <c r="J24" s="5" t="s">
        <v>205</v>
      </c>
      <c r="K24" s="55"/>
      <c r="L24" s="11" t="str">
        <f t="shared" ca="1" si="1"/>
        <v>WGS_WCS_ID INT   NOT NULL,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s="35" customFormat="1" ht="14.25" customHeight="1">
      <c r="A25" s="4">
        <v>5</v>
      </c>
      <c r="B25" s="56" t="s">
        <v>534</v>
      </c>
      <c r="C25" s="5" t="s">
        <v>623</v>
      </c>
      <c r="D25" s="53" t="s">
        <v>537</v>
      </c>
      <c r="E25" s="52" t="s">
        <v>538</v>
      </c>
      <c r="F25" s="54"/>
      <c r="G25" s="54"/>
      <c r="H25" s="54"/>
      <c r="I25" s="54"/>
      <c r="J25" s="52"/>
      <c r="K25" s="55"/>
      <c r="L25" s="11" t="str">
        <f t="shared" ca="1" si="1"/>
        <v>WGS_BZ_PRICE DECIMAL(11,2)   ,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s="35" customFormat="1" ht="14.25" customHeight="1">
      <c r="A26" s="4">
        <v>6</v>
      </c>
      <c r="B26" s="56" t="s">
        <v>535</v>
      </c>
      <c r="C26" s="5" t="s">
        <v>624</v>
      </c>
      <c r="D26" s="53" t="s">
        <v>537</v>
      </c>
      <c r="E26" s="52" t="s">
        <v>538</v>
      </c>
      <c r="F26" s="54"/>
      <c r="G26" s="54"/>
      <c r="H26" s="54"/>
      <c r="I26" s="54"/>
      <c r="J26" s="52"/>
      <c r="K26" s="55"/>
      <c r="L26" s="11" t="str">
        <f t="shared" ca="1" si="1"/>
        <v>WGS_LS_PRICE DECIMAL(11,2)   ,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s="35" customFormat="1" ht="14.25" customHeight="1">
      <c r="A27" s="4">
        <v>7</v>
      </c>
      <c r="B27" s="56" t="s">
        <v>536</v>
      </c>
      <c r="C27" s="5" t="s">
        <v>625</v>
      </c>
      <c r="D27" s="53" t="s">
        <v>537</v>
      </c>
      <c r="E27" s="52" t="s">
        <v>539</v>
      </c>
      <c r="F27" s="54"/>
      <c r="G27" s="54"/>
      <c r="H27" s="54"/>
      <c r="I27" s="54"/>
      <c r="J27" s="52"/>
      <c r="K27" s="55"/>
      <c r="L27" s="11" t="str">
        <f t="shared" ca="1" si="1"/>
        <v>WGS_KUCUN DECIMAL(11,3)   ,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s="35" customFormat="1" ht="14.25" customHeight="1">
      <c r="A28" s="4">
        <v>8</v>
      </c>
      <c r="B28" s="56" t="s">
        <v>320</v>
      </c>
      <c r="C28" s="5" t="s">
        <v>626</v>
      </c>
      <c r="D28" s="53" t="s">
        <v>202</v>
      </c>
      <c r="E28" s="52">
        <v>20</v>
      </c>
      <c r="F28" s="54"/>
      <c r="G28" s="54"/>
      <c r="H28" s="54"/>
      <c r="I28" s="54"/>
      <c r="J28" s="52"/>
      <c r="K28" s="55"/>
      <c r="L28" s="11" t="str">
        <f t="shared" ca="1" si="1"/>
        <v>WGS_STATUS VARCHAR(20)   ,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s="35" customFormat="1">
      <c r="A29" s="4">
        <v>9</v>
      </c>
      <c r="B29" s="56" t="s">
        <v>57</v>
      </c>
      <c r="C29" s="52" t="s">
        <v>530</v>
      </c>
      <c r="D29" s="6" t="s">
        <v>201</v>
      </c>
      <c r="E29" s="15"/>
      <c r="F29" s="13"/>
      <c r="G29" s="13"/>
      <c r="H29" s="13"/>
      <c r="I29" s="13"/>
      <c r="J29" s="6"/>
      <c r="K29" s="27"/>
      <c r="L29" s="11" t="str">
        <f t="shared" ca="1" si="1"/>
        <v>WGS_REGISTOR INT   ,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s="35" customFormat="1">
      <c r="A30" s="4">
        <v>10</v>
      </c>
      <c r="B30" s="56" t="s">
        <v>58</v>
      </c>
      <c r="C30" s="52" t="s">
        <v>531</v>
      </c>
      <c r="D30" s="53" t="s">
        <v>200</v>
      </c>
      <c r="E30" s="57"/>
      <c r="F30" s="54"/>
      <c r="G30" s="54"/>
      <c r="H30" s="54"/>
      <c r="I30" s="54"/>
      <c r="J30" s="53"/>
      <c r="K30" s="55"/>
      <c r="L30" s="11" t="str">
        <f t="shared" ca="1" si="1"/>
        <v xml:space="preserve">WGS_REGISTDATE DATETIME   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>
      <c r="L31" s="50" t="str">
        <f>");"</f>
        <v>);</v>
      </c>
    </row>
    <row r="32" spans="1:30" s="35" customFormat="1">
      <c r="A32" s="137" t="s">
        <v>11</v>
      </c>
      <c r="B32" s="138"/>
      <c r="C32" s="139" t="s">
        <v>206</v>
      </c>
      <c r="D32" s="140"/>
      <c r="E32" s="137" t="s">
        <v>12</v>
      </c>
      <c r="F32" s="138"/>
      <c r="G32" s="106"/>
      <c r="H32" s="106"/>
      <c r="I32" s="106"/>
      <c r="J32" s="106"/>
      <c r="K32" s="135" t="s">
        <v>682</v>
      </c>
      <c r="L32" s="11" t="str">
        <f>"-- "&amp;C33</f>
        <v>-- 入库表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s="35" customFormat="1">
      <c r="A33" s="137" t="s">
        <v>0</v>
      </c>
      <c r="B33" s="138"/>
      <c r="C33" s="139" t="s">
        <v>541</v>
      </c>
      <c r="D33" s="140"/>
      <c r="E33" s="137" t="s">
        <v>13</v>
      </c>
      <c r="F33" s="138"/>
      <c r="G33" s="106"/>
      <c r="H33" s="106"/>
      <c r="I33" s="106"/>
      <c r="J33" s="106"/>
      <c r="K33" s="136"/>
      <c r="L33" s="11" t="str">
        <f>"-- "&amp;C34</f>
        <v xml:space="preserve">-- 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s="35" customFormat="1">
      <c r="A34" s="137" t="s">
        <v>1</v>
      </c>
      <c r="B34" s="138"/>
      <c r="C34" s="141"/>
      <c r="D34" s="142"/>
      <c r="E34" s="142"/>
      <c r="F34" s="142"/>
      <c r="G34" s="142"/>
      <c r="H34" s="142"/>
      <c r="I34" s="142"/>
      <c r="J34" s="142"/>
      <c r="K34" s="143"/>
      <c r="L34" s="4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s="35" customFormat="1">
      <c r="A35" s="102"/>
      <c r="B35" s="103"/>
      <c r="C35" s="105"/>
      <c r="D35" s="105"/>
      <c r="E35" s="105"/>
      <c r="F35" s="105"/>
      <c r="G35" s="105"/>
      <c r="H35" s="105"/>
      <c r="I35" s="105"/>
      <c r="J35" s="104"/>
      <c r="K35" s="105"/>
      <c r="L35" s="49" t="str">
        <f>"DROP TABLE IF EXISTS "&amp;K32&amp;";"</f>
        <v>DROP TABLE IF EXISTS WC_GOODS_IN;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s="35" customFormat="1">
      <c r="A36" s="1"/>
      <c r="B36" s="1"/>
      <c r="C36" s="1"/>
      <c r="D36" s="2"/>
      <c r="E36" s="1"/>
      <c r="F36" s="1"/>
      <c r="G36" s="1"/>
      <c r="H36" s="1"/>
      <c r="I36" s="1"/>
      <c r="J36" s="32"/>
      <c r="K36" s="1"/>
      <c r="L36" s="4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s="35" customFormat="1">
      <c r="A37" s="3" t="s">
        <v>2</v>
      </c>
      <c r="B37" s="3" t="s">
        <v>14</v>
      </c>
      <c r="C37" s="3" t="s">
        <v>15</v>
      </c>
      <c r="D37" s="3" t="s">
        <v>3</v>
      </c>
      <c r="E37" s="3" t="s">
        <v>4</v>
      </c>
      <c r="F37" s="3" t="s">
        <v>21</v>
      </c>
      <c r="G37" s="3" t="s">
        <v>148</v>
      </c>
      <c r="H37" s="3" t="s">
        <v>199</v>
      </c>
      <c r="I37" s="3" t="s">
        <v>147</v>
      </c>
      <c r="J37" s="33" t="s">
        <v>16</v>
      </c>
      <c r="K37" s="3" t="s">
        <v>17</v>
      </c>
      <c r="L37" s="11" t="str">
        <f>"CREATE TABLE IF NOT EXISTS  "&amp;K32&amp;"("</f>
        <v>CREATE TABLE IF NOT EXISTS  WC_GOODS_IN(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s="35" customFormat="1" ht="13.15" customHeight="1">
      <c r="A38" s="4">
        <v>1</v>
      </c>
      <c r="B38" s="43" t="s">
        <v>204</v>
      </c>
      <c r="C38" s="5" t="s">
        <v>627</v>
      </c>
      <c r="D38" s="6" t="s">
        <v>201</v>
      </c>
      <c r="E38" s="14"/>
      <c r="F38" s="13" t="s">
        <v>207</v>
      </c>
      <c r="G38" s="51"/>
      <c r="H38" s="13" t="s">
        <v>209</v>
      </c>
      <c r="I38" s="9" t="s">
        <v>208</v>
      </c>
      <c r="J38" s="5" t="s">
        <v>205</v>
      </c>
      <c r="K38" s="27"/>
      <c r="L38" s="11" t="str">
        <f ca="1">C38&amp;" "&amp;D38&amp;IF(OR(D38="DATETIME",D38="INT",D38="DATE",D38="TEXT"),E38,"("&amp;E38&amp;")")&amp;" "&amp;" "&amp;IF(F38&lt;&gt;""," "&amp;F38&amp;" ","")&amp;H38&amp;" "&amp;J38&amp;IF(G38&lt;&gt;""," default "&amp;G38&amp;" ","")&amp;IF(I38&lt;&gt;""," "&amp;I38&amp;" ","")&amp;IF(OFFSET(C38,1,0,1,1)="","",",")</f>
        <v>WGI_ID INT   PRIMARY KEY UNIQUE NOT NULL AUTO_INCREMENT ,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s="35" customFormat="1" ht="14.25" customHeight="1">
      <c r="A39" s="4">
        <v>2</v>
      </c>
      <c r="B39" s="43" t="s">
        <v>542</v>
      </c>
      <c r="C39" s="5" t="s">
        <v>683</v>
      </c>
      <c r="D39" s="6" t="s">
        <v>201</v>
      </c>
      <c r="E39" s="5"/>
      <c r="F39" s="13"/>
      <c r="G39" s="13"/>
      <c r="H39" s="13"/>
      <c r="I39" s="13"/>
      <c r="J39" s="5" t="s">
        <v>205</v>
      </c>
      <c r="K39" s="27"/>
      <c r="L39" s="11" t="str">
        <f t="shared" ref="L39:L50" ca="1" si="2">C39&amp;" "&amp;D39&amp;IF(OR(D39="DATETIME",D39="INT",D39="DATE",D39="TEXT"),E39,"("&amp;E39&amp;")")&amp;" "&amp;" "&amp;IF(F39&lt;&gt;""," "&amp;F39&amp;" ","")&amp;H39&amp;" "&amp;J39&amp;IF(G39&lt;&gt;""," default "&amp;G39&amp;" ","")&amp;IF(I39&lt;&gt;""," "&amp;I39&amp;" ","")&amp;IF(OFFSET(C39,1,0,1,1)="","",",")</f>
        <v>WGI_WGS_ID INT   NOT NULL,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35" customFormat="1" ht="14.25" customHeight="1">
      <c r="A40" s="4">
        <v>3</v>
      </c>
      <c r="B40" s="56" t="s">
        <v>521</v>
      </c>
      <c r="C40" s="5" t="s">
        <v>628</v>
      </c>
      <c r="D40" s="53" t="s">
        <v>201</v>
      </c>
      <c r="E40" s="52"/>
      <c r="F40" s="54"/>
      <c r="G40" s="54"/>
      <c r="H40" s="54"/>
      <c r="I40" s="54"/>
      <c r="J40" s="5" t="s">
        <v>205</v>
      </c>
      <c r="K40" s="55"/>
      <c r="L40" s="11" t="str">
        <f t="shared" ca="1" si="2"/>
        <v>WGI_WCS_ID INT   NOT NULL,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s="35" customFormat="1" ht="14.25" customHeight="1">
      <c r="A41" s="4">
        <v>4</v>
      </c>
      <c r="B41" s="56" t="s">
        <v>552</v>
      </c>
      <c r="C41" s="52" t="s">
        <v>629</v>
      </c>
      <c r="D41" s="53" t="s">
        <v>200</v>
      </c>
      <c r="E41" s="52"/>
      <c r="F41" s="54"/>
      <c r="G41" s="54"/>
      <c r="H41" s="54"/>
      <c r="I41" s="54"/>
      <c r="J41" s="52"/>
      <c r="K41" s="55"/>
      <c r="L41" s="11" t="str">
        <f t="shared" ca="1" si="2"/>
        <v>WGI_IN_TIME DATETIME   ,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s="35" customFormat="1" ht="14.25" customHeight="1">
      <c r="A42" s="4">
        <v>5</v>
      </c>
      <c r="B42" s="56" t="s">
        <v>543</v>
      </c>
      <c r="C42" s="5" t="s">
        <v>630</v>
      </c>
      <c r="D42" s="53" t="s">
        <v>537</v>
      </c>
      <c r="E42" s="52" t="s">
        <v>538</v>
      </c>
      <c r="F42" s="54"/>
      <c r="G42" s="54"/>
      <c r="H42" s="54"/>
      <c r="I42" s="54"/>
      <c r="J42" s="52"/>
      <c r="K42" s="55"/>
      <c r="L42" s="11" t="str">
        <f t="shared" ca="1" si="2"/>
        <v>WGI_IN_NUM DECIMAL(11,2)   ,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s="35" customFormat="1" ht="14.25" customHeight="1">
      <c r="A43" s="4">
        <v>6</v>
      </c>
      <c r="B43" s="56" t="s">
        <v>544</v>
      </c>
      <c r="C43" s="5" t="s">
        <v>631</v>
      </c>
      <c r="D43" s="53" t="s">
        <v>537</v>
      </c>
      <c r="E43" s="52" t="s">
        <v>538</v>
      </c>
      <c r="F43" s="54"/>
      <c r="G43" s="54"/>
      <c r="H43" s="54"/>
      <c r="I43" s="54"/>
      <c r="J43" s="52"/>
      <c r="K43" s="55"/>
      <c r="L43" s="11" t="str">
        <f t="shared" ca="1" si="2"/>
        <v>WGI_IN_PRICE DECIMAL(11,2)   ,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35" customFormat="1" ht="14.25" customHeight="1">
      <c r="A44" s="4">
        <v>7</v>
      </c>
      <c r="B44" s="56" t="s">
        <v>545</v>
      </c>
      <c r="C44" s="5" t="s">
        <v>632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t="shared" ca="1" si="2"/>
        <v>WGI_IN_ADMIN INT   ,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s="35" customFormat="1" ht="14.25" customHeight="1">
      <c r="A45" s="4">
        <v>8</v>
      </c>
      <c r="B45" s="56" t="s">
        <v>551</v>
      </c>
      <c r="C45" s="52" t="s">
        <v>633</v>
      </c>
      <c r="D45" s="53" t="s">
        <v>537</v>
      </c>
      <c r="E45" s="52" t="s">
        <v>538</v>
      </c>
      <c r="F45" s="54"/>
      <c r="G45" s="54"/>
      <c r="H45" s="54"/>
      <c r="I45" s="54"/>
      <c r="J45" s="52"/>
      <c r="K45" s="55"/>
      <c r="L45" s="11" t="str">
        <f t="shared" ca="1" si="2"/>
        <v>WGI_SURPLUS_NUM DECIMAL(11,2)   ,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s="35" customFormat="1">
      <c r="A46" s="4">
        <v>9</v>
      </c>
      <c r="B46" s="56" t="s">
        <v>546</v>
      </c>
      <c r="C46" s="52" t="s">
        <v>634</v>
      </c>
      <c r="D46" s="53" t="s">
        <v>202</v>
      </c>
      <c r="E46" s="52">
        <v>100</v>
      </c>
      <c r="F46" s="54"/>
      <c r="G46" s="54"/>
      <c r="H46" s="54"/>
      <c r="I46" s="54"/>
      <c r="J46" s="52"/>
      <c r="K46" s="55"/>
      <c r="L46" s="11" t="str">
        <f t="shared" ca="1" si="2"/>
        <v>WGI_LOC VARCHAR(100)   ,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s="35" customFormat="1" ht="14.25" customHeight="1">
      <c r="A47" s="4">
        <v>10</v>
      </c>
      <c r="B47" s="56" t="s">
        <v>547</v>
      </c>
      <c r="C47" s="52" t="s">
        <v>559</v>
      </c>
      <c r="D47" s="53" t="s">
        <v>202</v>
      </c>
      <c r="E47" s="52">
        <v>200</v>
      </c>
      <c r="F47" s="54"/>
      <c r="G47" s="54"/>
      <c r="H47" s="54"/>
      <c r="I47" s="54"/>
      <c r="J47" s="52"/>
      <c r="K47" s="55"/>
      <c r="L47" s="11" t="str">
        <f t="shared" ca="1" si="2"/>
        <v>WGI_DESC VARCHAR(200)   ,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35" customFormat="1" ht="14.25" customHeight="1">
      <c r="A48" s="4">
        <v>11</v>
      </c>
      <c r="B48" s="56" t="s">
        <v>320</v>
      </c>
      <c r="C48" s="5" t="s">
        <v>560</v>
      </c>
      <c r="D48" s="53" t="s">
        <v>202</v>
      </c>
      <c r="E48" s="52">
        <v>20</v>
      </c>
      <c r="F48" s="54"/>
      <c r="G48" s="54"/>
      <c r="H48" s="54"/>
      <c r="I48" s="54"/>
      <c r="J48" s="52"/>
      <c r="K48" s="55"/>
      <c r="L48" s="11" t="str">
        <f t="shared" ca="1" si="2"/>
        <v>WGI_STATUS VARCHAR(20)   ,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s="35" customFormat="1">
      <c r="A49" s="4">
        <v>12</v>
      </c>
      <c r="B49" s="56" t="s">
        <v>57</v>
      </c>
      <c r="C49" s="52" t="s">
        <v>561</v>
      </c>
      <c r="D49" s="6" t="s">
        <v>201</v>
      </c>
      <c r="E49" s="15"/>
      <c r="F49" s="13"/>
      <c r="G49" s="13"/>
      <c r="H49" s="13"/>
      <c r="I49" s="13"/>
      <c r="J49" s="6"/>
      <c r="K49" s="27"/>
      <c r="L49" s="11" t="str">
        <f t="shared" ca="1" si="2"/>
        <v>WGI_REGISTOR INT   ,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s="35" customFormat="1">
      <c r="A50" s="4">
        <v>13</v>
      </c>
      <c r="B50" s="56" t="s">
        <v>58</v>
      </c>
      <c r="C50" s="52" t="s">
        <v>562</v>
      </c>
      <c r="D50" s="53" t="s">
        <v>200</v>
      </c>
      <c r="E50" s="57"/>
      <c r="F50" s="54"/>
      <c r="G50" s="54"/>
      <c r="H50" s="54"/>
      <c r="I50" s="54"/>
      <c r="J50" s="53"/>
      <c r="K50" s="55"/>
      <c r="L50" s="11" t="str">
        <f t="shared" ca="1" si="2"/>
        <v xml:space="preserve">WGI_REGISTDATE DATETIME   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>
      <c r="L51" s="50" t="str">
        <f>");"</f>
        <v>);</v>
      </c>
    </row>
    <row r="54" spans="1:30" s="35" customFormat="1">
      <c r="A54" s="137" t="s">
        <v>11</v>
      </c>
      <c r="B54" s="138"/>
      <c r="C54" s="139" t="s">
        <v>206</v>
      </c>
      <c r="D54" s="140"/>
      <c r="E54" s="137" t="s">
        <v>12</v>
      </c>
      <c r="F54" s="138"/>
      <c r="G54" s="106"/>
      <c r="H54" s="106"/>
      <c r="I54" s="106"/>
      <c r="J54" s="106"/>
      <c r="K54" s="135" t="s">
        <v>635</v>
      </c>
      <c r="L54" s="11" t="str">
        <f>"-- "&amp;C55</f>
        <v>-- 出库表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s="35" customFormat="1">
      <c r="A55" s="137" t="s">
        <v>0</v>
      </c>
      <c r="B55" s="138"/>
      <c r="C55" s="139" t="s">
        <v>548</v>
      </c>
      <c r="D55" s="140"/>
      <c r="E55" s="137" t="s">
        <v>13</v>
      </c>
      <c r="F55" s="138"/>
      <c r="G55" s="106"/>
      <c r="H55" s="106"/>
      <c r="I55" s="106"/>
      <c r="J55" s="106"/>
      <c r="K55" s="136"/>
      <c r="L55" s="11" t="str">
        <f>"-- "&amp;C56</f>
        <v xml:space="preserve">-- 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35" customFormat="1">
      <c r="A56" s="137" t="s">
        <v>1</v>
      </c>
      <c r="B56" s="138"/>
      <c r="C56" s="141"/>
      <c r="D56" s="142"/>
      <c r="E56" s="142"/>
      <c r="F56" s="142"/>
      <c r="G56" s="142"/>
      <c r="H56" s="142"/>
      <c r="I56" s="142"/>
      <c r="J56" s="142"/>
      <c r="K56" s="143"/>
      <c r="L56" s="4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s="35" customFormat="1">
      <c r="A57" s="102"/>
      <c r="B57" s="103"/>
      <c r="C57" s="105"/>
      <c r="D57" s="105"/>
      <c r="E57" s="105"/>
      <c r="F57" s="105"/>
      <c r="G57" s="105"/>
      <c r="H57" s="105"/>
      <c r="I57" s="105"/>
      <c r="J57" s="104"/>
      <c r="K57" s="105"/>
      <c r="L57" s="49" t="str">
        <f>"DROP TABLE IF EXISTS "&amp;K54&amp;";"</f>
        <v>DROP TABLE IF EXISTS WC_GOODS_OUT;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s="35" customFormat="1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35" customFormat="1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WC_GOODS_OUT(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35" customFormat="1" ht="13.15" customHeight="1">
      <c r="A60" s="4">
        <v>1</v>
      </c>
      <c r="B60" s="43" t="s">
        <v>204</v>
      </c>
      <c r="C60" s="5" t="s">
        <v>636</v>
      </c>
      <c r="D60" s="6" t="s">
        <v>201</v>
      </c>
      <c r="E60" s="14"/>
      <c r="F60" s="13" t="s">
        <v>207</v>
      </c>
      <c r="G60" s="51"/>
      <c r="H60" s="13" t="s">
        <v>209</v>
      </c>
      <c r="I60" s="9" t="s">
        <v>208</v>
      </c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WGO_ID INT   PRIMARY KEY UNIQUE NOT NULL AUTO_INCREMENT ,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s="35" customFormat="1" ht="14.25" customHeight="1">
      <c r="A61" s="4">
        <v>2</v>
      </c>
      <c r="B61" s="43" t="s">
        <v>542</v>
      </c>
      <c r="C61" s="5" t="s">
        <v>637</v>
      </c>
      <c r="D61" s="6" t="s">
        <v>201</v>
      </c>
      <c r="E61" s="5"/>
      <c r="F61" s="13"/>
      <c r="G61" s="13"/>
      <c r="H61" s="13"/>
      <c r="I61" s="13"/>
      <c r="J61" s="5" t="s">
        <v>205</v>
      </c>
      <c r="K61" s="27"/>
      <c r="L61" s="11" t="str">
        <f t="shared" ref="L61:L72" ca="1" si="3">C61&amp;" "&amp;D61&amp;IF(OR(D61="DATETIME",D61="INT",D61="DATE",D61="TEXT"),E61,"("&amp;E61&amp;")")&amp;" "&amp;" "&amp;H61&amp;" "&amp;J61&amp;IF(G61&lt;&gt;""," default "&amp;G61&amp;" ","")&amp;IF(I61&lt;&gt;""," identity("&amp;I61&amp;") ","")&amp;IF(OFFSET(C61,1,0,1,1)="","",",")</f>
        <v>WGO_WGS_ID INT   NOT NULL,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s="35" customFormat="1" ht="14.25" customHeight="1">
      <c r="A62" s="4">
        <v>3</v>
      </c>
      <c r="B62" s="56" t="s">
        <v>521</v>
      </c>
      <c r="C62" s="5" t="s">
        <v>638</v>
      </c>
      <c r="D62" s="53" t="s">
        <v>201</v>
      </c>
      <c r="E62" s="52"/>
      <c r="F62" s="54"/>
      <c r="G62" s="54"/>
      <c r="H62" s="54"/>
      <c r="I62" s="54"/>
      <c r="J62" s="5" t="s">
        <v>205</v>
      </c>
      <c r="K62" s="55"/>
      <c r="L62" s="11" t="str">
        <f t="shared" ca="1" si="3"/>
        <v>WGO_WCS_ID INT   NOT NULL,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s="35" customFormat="1" ht="14.25" customHeight="1">
      <c r="A63" s="4">
        <v>4</v>
      </c>
      <c r="B63" s="56" t="s">
        <v>549</v>
      </c>
      <c r="C63" s="52" t="s">
        <v>639</v>
      </c>
      <c r="D63" s="53" t="s">
        <v>203</v>
      </c>
      <c r="E63" s="52">
        <v>1</v>
      </c>
      <c r="F63" s="54"/>
      <c r="G63" s="54"/>
      <c r="H63" s="54"/>
      <c r="I63" s="54"/>
      <c r="J63" s="52"/>
      <c r="K63" s="55" t="s">
        <v>692</v>
      </c>
      <c r="L63" s="11" t="str">
        <f t="shared" ca="1" si="3"/>
        <v>WGO_TYPE CHAR(1)   ,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s="35" customFormat="1" ht="14.25" customHeight="1">
      <c r="A64" s="4">
        <v>5</v>
      </c>
      <c r="B64" s="56" t="s">
        <v>550</v>
      </c>
      <c r="C64" s="5" t="s">
        <v>640</v>
      </c>
      <c r="D64" s="53" t="s">
        <v>537</v>
      </c>
      <c r="E64" s="52" t="s">
        <v>538</v>
      </c>
      <c r="F64" s="54"/>
      <c r="G64" s="54"/>
      <c r="H64" s="54"/>
      <c r="I64" s="54"/>
      <c r="J64" s="52"/>
      <c r="K64" s="55"/>
      <c r="L64" s="11" t="str">
        <f t="shared" ca="1" si="3"/>
        <v>WGO_OUT_NUM DECIMAL(11,2)   ,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s="35" customFormat="1" ht="14.25" customHeight="1">
      <c r="A65" s="4">
        <v>6</v>
      </c>
      <c r="B65" s="56" t="s">
        <v>553</v>
      </c>
      <c r="C65" s="5" t="s">
        <v>641</v>
      </c>
      <c r="D65" s="53" t="s">
        <v>537</v>
      </c>
      <c r="E65" s="52" t="s">
        <v>538</v>
      </c>
      <c r="F65" s="54"/>
      <c r="G65" s="54"/>
      <c r="H65" s="54"/>
      <c r="I65" s="54"/>
      <c r="J65" s="52"/>
      <c r="K65" s="55"/>
      <c r="L65" s="11" t="str">
        <f t="shared" ca="1" si="3"/>
        <v>WGO_OUT_PRICE DECIMAL(11,2)   ,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s="35" customFormat="1" ht="14.25" customHeight="1">
      <c r="A66" s="4">
        <v>7</v>
      </c>
      <c r="B66" s="56" t="s">
        <v>554</v>
      </c>
      <c r="C66" s="5" t="s">
        <v>642</v>
      </c>
      <c r="D66" s="53" t="s">
        <v>201</v>
      </c>
      <c r="E66" s="52"/>
      <c r="F66" s="54"/>
      <c r="G66" s="54"/>
      <c r="H66" s="54"/>
      <c r="I66" s="54"/>
      <c r="J66" s="52"/>
      <c r="K66" s="55"/>
      <c r="L66" s="11" t="str">
        <f t="shared" ca="1" si="3"/>
        <v>WGO_OUT_ADMIN INT   ,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s="35" customFormat="1" ht="14.25" customHeight="1">
      <c r="A67" s="4">
        <v>8</v>
      </c>
      <c r="B67" s="56" t="s">
        <v>555</v>
      </c>
      <c r="C67" s="52" t="s">
        <v>643</v>
      </c>
      <c r="D67" s="53" t="s">
        <v>200</v>
      </c>
      <c r="E67" s="52"/>
      <c r="F67" s="54"/>
      <c r="G67" s="54"/>
      <c r="H67" s="54"/>
      <c r="I67" s="54"/>
      <c r="J67" s="52"/>
      <c r="K67" s="55"/>
      <c r="L67" s="11" t="str">
        <f t="shared" ca="1" si="3"/>
        <v>WGO_OUT_TIME DATETIME   ,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s="35" customFormat="1" ht="14.25" customHeight="1">
      <c r="A68" s="4">
        <v>9</v>
      </c>
      <c r="B68" s="56" t="s">
        <v>684</v>
      </c>
      <c r="C68" s="52" t="s">
        <v>685</v>
      </c>
      <c r="D68" s="53" t="s">
        <v>201</v>
      </c>
      <c r="E68" s="52"/>
      <c r="F68" s="54"/>
      <c r="G68" s="54"/>
      <c r="H68" s="54"/>
      <c r="I68" s="54"/>
      <c r="J68" s="52"/>
      <c r="K68" s="55"/>
      <c r="L68" s="11" t="str">
        <f t="shared" ca="1" si="3"/>
        <v>WGO_WMB_ID INT   ,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s="35" customFormat="1" ht="14.25" customHeight="1">
      <c r="A69" s="4">
        <v>11</v>
      </c>
      <c r="B69" s="56" t="s">
        <v>547</v>
      </c>
      <c r="C69" s="52" t="s">
        <v>644</v>
      </c>
      <c r="D69" s="53" t="s">
        <v>202</v>
      </c>
      <c r="E69" s="52">
        <v>200</v>
      </c>
      <c r="F69" s="54"/>
      <c r="G69" s="54"/>
      <c r="H69" s="54"/>
      <c r="I69" s="54"/>
      <c r="J69" s="52"/>
      <c r="K69" s="55"/>
      <c r="L69" s="11" t="str">
        <f t="shared" ca="1" si="3"/>
        <v>WGO_DESC VARCHAR(200)   ,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s="35" customFormat="1" ht="14.25" customHeight="1">
      <c r="A70" s="4">
        <v>12</v>
      </c>
      <c r="B70" s="56" t="s">
        <v>320</v>
      </c>
      <c r="C70" s="5" t="s">
        <v>556</v>
      </c>
      <c r="D70" s="53" t="s">
        <v>202</v>
      </c>
      <c r="E70" s="52">
        <v>20</v>
      </c>
      <c r="F70" s="54"/>
      <c r="G70" s="54"/>
      <c r="H70" s="54"/>
      <c r="I70" s="54"/>
      <c r="J70" s="52"/>
      <c r="K70" s="55"/>
      <c r="L70" s="11" t="str">
        <f t="shared" ca="1" si="3"/>
        <v>WGO_STATUS VARCHAR(20)   ,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s="35" customFormat="1">
      <c r="A71" s="4">
        <v>13</v>
      </c>
      <c r="B71" s="56" t="s">
        <v>57</v>
      </c>
      <c r="C71" s="52" t="s">
        <v>557</v>
      </c>
      <c r="D71" s="6" t="s">
        <v>201</v>
      </c>
      <c r="E71" s="15"/>
      <c r="F71" s="13"/>
      <c r="G71" s="13"/>
      <c r="H71" s="13"/>
      <c r="I71" s="13"/>
      <c r="J71" s="6"/>
      <c r="K71" s="27"/>
      <c r="L71" s="11" t="str">
        <f t="shared" ca="1" si="3"/>
        <v>WGO_REGISTOR INT   ,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s="35" customFormat="1">
      <c r="A72" s="4">
        <v>14</v>
      </c>
      <c r="B72" s="56" t="s">
        <v>58</v>
      </c>
      <c r="C72" s="52" t="s">
        <v>558</v>
      </c>
      <c r="D72" s="53" t="s">
        <v>200</v>
      </c>
      <c r="E72" s="57"/>
      <c r="F72" s="54"/>
      <c r="G72" s="54"/>
      <c r="H72" s="54"/>
      <c r="I72" s="54"/>
      <c r="J72" s="53"/>
      <c r="K72" s="55"/>
      <c r="L72" s="11" t="str">
        <f t="shared" ca="1" si="3"/>
        <v xml:space="preserve">WGO_REGISTDATE DATETIME   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>
      <c r="L73" s="50" t="str">
        <f>");"</f>
        <v>);</v>
      </c>
    </row>
    <row r="75" spans="1:30" s="35" customFormat="1">
      <c r="A75" s="137" t="s">
        <v>11</v>
      </c>
      <c r="B75" s="138"/>
      <c r="C75" s="139" t="s">
        <v>206</v>
      </c>
      <c r="D75" s="140"/>
      <c r="E75" s="137" t="s">
        <v>12</v>
      </c>
      <c r="F75" s="138"/>
      <c r="G75" s="126"/>
      <c r="H75" s="126"/>
      <c r="I75" s="126"/>
      <c r="J75" s="126"/>
      <c r="K75" s="135" t="s">
        <v>696</v>
      </c>
      <c r="L75" s="11" t="str">
        <f>"-- "&amp;C76</f>
        <v>-- 出入库对应关系表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35" customFormat="1">
      <c r="A76" s="137" t="s">
        <v>0</v>
      </c>
      <c r="B76" s="138"/>
      <c r="C76" s="139" t="s">
        <v>695</v>
      </c>
      <c r="D76" s="140"/>
      <c r="E76" s="137" t="s">
        <v>13</v>
      </c>
      <c r="F76" s="138"/>
      <c r="G76" s="126"/>
      <c r="H76" s="126"/>
      <c r="I76" s="126"/>
      <c r="J76" s="126"/>
      <c r="K76" s="136"/>
      <c r="L76" s="11" t="str">
        <f>"-- "&amp;C77</f>
        <v xml:space="preserve">-- 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s="35" customFormat="1">
      <c r="A77" s="137" t="s">
        <v>1</v>
      </c>
      <c r="B77" s="138"/>
      <c r="C77" s="141"/>
      <c r="D77" s="142"/>
      <c r="E77" s="142"/>
      <c r="F77" s="142"/>
      <c r="G77" s="142"/>
      <c r="H77" s="142"/>
      <c r="I77" s="142"/>
      <c r="J77" s="142"/>
      <c r="K77" s="143"/>
      <c r="L77" s="4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s="35" customFormat="1">
      <c r="A78" s="122"/>
      <c r="B78" s="123"/>
      <c r="C78" s="125"/>
      <c r="D78" s="125"/>
      <c r="E78" s="125"/>
      <c r="F78" s="125"/>
      <c r="G78" s="125"/>
      <c r="H78" s="125"/>
      <c r="I78" s="125"/>
      <c r="J78" s="124"/>
      <c r="K78" s="125"/>
      <c r="L78" s="49" t="str">
        <f>"DROP TABLE IF EXISTS "&amp;K75&amp;";"</f>
        <v>DROP TABLE IF EXISTS WC_GOODS_IN_OUT;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s="35" customFormat="1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s="35" customFormat="1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WC_GOODS_IN_OUT(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s="35" customFormat="1" ht="13.15" customHeight="1">
      <c r="A81" s="4">
        <v>1</v>
      </c>
      <c r="B81" s="43" t="s">
        <v>700</v>
      </c>
      <c r="C81" s="5" t="s">
        <v>697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WIO_ID INT   PRIMARY KEY UNIQUE NOT NULL AUTO_INCREMENT ,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s="35" customFormat="1" ht="14.25" customHeight="1">
      <c r="A82" s="4">
        <v>2</v>
      </c>
      <c r="B82" s="43" t="s">
        <v>701</v>
      </c>
      <c r="C82" s="5" t="s">
        <v>703</v>
      </c>
      <c r="D82" s="6" t="s">
        <v>201</v>
      </c>
      <c r="E82" s="5"/>
      <c r="F82" s="13"/>
      <c r="G82" s="13"/>
      <c r="H82" s="13"/>
      <c r="I82" s="13"/>
      <c r="J82" s="5" t="s">
        <v>205</v>
      </c>
      <c r="K82" s="27"/>
      <c r="L82" s="11" t="str">
        <f t="shared" ref="L82:L86" ca="1" si="4">C82&amp;" "&amp;D82&amp;IF(OR(D82="DATETIME",D82="INT",D82="DATE",D82="TEXT"),E82,"("&amp;E82&amp;")")&amp;" "&amp;" "&amp;H82&amp;" "&amp;J82&amp;IF(G82&lt;&gt;""," default "&amp;G82&amp;" ","")&amp;IF(I82&lt;&gt;""," identity("&amp;I82&amp;") ","")&amp;IF(OFFSET(C82,1,0,1,1)="","",",")</f>
        <v>WIO_WGO_ID INT   NOT NULL,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s="35" customFormat="1" ht="14.25" customHeight="1">
      <c r="A83" s="4">
        <v>3</v>
      </c>
      <c r="B83" s="56" t="s">
        <v>702</v>
      </c>
      <c r="C83" s="5" t="s">
        <v>704</v>
      </c>
      <c r="D83" s="53" t="s">
        <v>201</v>
      </c>
      <c r="E83" s="52"/>
      <c r="F83" s="54"/>
      <c r="G83" s="54"/>
      <c r="H83" s="54"/>
      <c r="I83" s="54"/>
      <c r="J83" s="5" t="s">
        <v>205</v>
      </c>
      <c r="K83" s="55"/>
      <c r="L83" s="11" t="str">
        <f t="shared" ca="1" si="4"/>
        <v>WIO_WGI_ID INT   NOT NULL,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35" customFormat="1" ht="14.25" customHeight="1">
      <c r="A84" s="4">
        <v>4</v>
      </c>
      <c r="B84" s="56" t="s">
        <v>706</v>
      </c>
      <c r="C84" s="52" t="s">
        <v>705</v>
      </c>
      <c r="D84" s="53" t="s">
        <v>537</v>
      </c>
      <c r="E84" s="52" t="s">
        <v>538</v>
      </c>
      <c r="F84" s="54"/>
      <c r="G84" s="54"/>
      <c r="H84" s="54"/>
      <c r="I84" s="54"/>
      <c r="J84" s="5" t="s">
        <v>205</v>
      </c>
      <c r="K84" s="55"/>
      <c r="L84" s="11" t="str">
        <f t="shared" ca="1" si="4"/>
        <v>WIO_NUMBER DECIMAL(11,2)   NOT NULL,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35" customFormat="1">
      <c r="A85" s="4">
        <v>5</v>
      </c>
      <c r="B85" s="56" t="s">
        <v>57</v>
      </c>
      <c r="C85" s="52" t="s">
        <v>698</v>
      </c>
      <c r="D85" s="6" t="s">
        <v>201</v>
      </c>
      <c r="E85" s="15"/>
      <c r="F85" s="13"/>
      <c r="G85" s="13"/>
      <c r="H85" s="13"/>
      <c r="I85" s="13"/>
      <c r="J85" s="6"/>
      <c r="K85" s="27"/>
      <c r="L85" s="11" t="str">
        <f t="shared" ca="1" si="4"/>
        <v>WIO_REGISTOR INT   ,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s="35" customFormat="1">
      <c r="A86" s="4">
        <v>6</v>
      </c>
      <c r="B86" s="56" t="s">
        <v>58</v>
      </c>
      <c r="C86" s="52" t="s">
        <v>699</v>
      </c>
      <c r="D86" s="53" t="s">
        <v>200</v>
      </c>
      <c r="E86" s="57"/>
      <c r="F86" s="54"/>
      <c r="G86" s="54"/>
      <c r="H86" s="54"/>
      <c r="I86" s="54"/>
      <c r="J86" s="53"/>
      <c r="K86" s="55"/>
      <c r="L86" s="11" t="str">
        <f t="shared" ca="1" si="4"/>
        <v xml:space="preserve">WIO_REGISTDATE DATETIME   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>
      <c r="L87" s="50" t="str">
        <f>");"</f>
        <v>);</v>
      </c>
    </row>
  </sheetData>
  <mergeCells count="45">
    <mergeCell ref="A1:B1"/>
    <mergeCell ref="C1:D1"/>
    <mergeCell ref="E1:F1"/>
    <mergeCell ref="K1:K2"/>
    <mergeCell ref="A2:B2"/>
    <mergeCell ref="C2:D2"/>
    <mergeCell ref="E2:F2"/>
    <mergeCell ref="A17:B17"/>
    <mergeCell ref="C17:K17"/>
    <mergeCell ref="A3:B3"/>
    <mergeCell ref="C3:K3"/>
    <mergeCell ref="A15:B15"/>
    <mergeCell ref="C15:D15"/>
    <mergeCell ref="E15:F15"/>
    <mergeCell ref="K15:K16"/>
    <mergeCell ref="A16:B16"/>
    <mergeCell ref="C16:D16"/>
    <mergeCell ref="E16:F16"/>
    <mergeCell ref="A32:B32"/>
    <mergeCell ref="C32:D32"/>
    <mergeCell ref="E32:F32"/>
    <mergeCell ref="K32:K33"/>
    <mergeCell ref="A33:B33"/>
    <mergeCell ref="C33:D33"/>
    <mergeCell ref="E33:F33"/>
    <mergeCell ref="A56:B56"/>
    <mergeCell ref="C56:K56"/>
    <mergeCell ref="A34:B34"/>
    <mergeCell ref="C34:K34"/>
    <mergeCell ref="A54:B54"/>
    <mergeCell ref="C54:D54"/>
    <mergeCell ref="E54:F54"/>
    <mergeCell ref="K54:K55"/>
    <mergeCell ref="A55:B55"/>
    <mergeCell ref="C55:D55"/>
    <mergeCell ref="E55:F55"/>
    <mergeCell ref="A77:B77"/>
    <mergeCell ref="C77:K77"/>
    <mergeCell ref="A75:B75"/>
    <mergeCell ref="C75:D75"/>
    <mergeCell ref="E75:F75"/>
    <mergeCell ref="K75:K76"/>
    <mergeCell ref="A76:B76"/>
    <mergeCell ref="C76:D76"/>
    <mergeCell ref="E76:F76"/>
  </mergeCells>
  <phoneticPr fontId="1" type="noConversion"/>
  <dataValidations count="1">
    <dataValidation type="list" allowBlank="1" showInputMessage="1" showErrorMessage="1" sqref="D21:D30 D60:D72 D38:D50 D7:D12 D81:D86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96"/>
  <sheetViews>
    <sheetView topLeftCell="A16" workbookViewId="0">
      <selection activeCell="I11" sqref="I11"/>
    </sheetView>
  </sheetViews>
  <sheetFormatPr defaultRowHeight="13.5"/>
  <cols>
    <col min="1" max="1" width="4.75" bestFit="1" customWidth="1"/>
    <col min="2" max="2" width="26" bestFit="1" customWidth="1"/>
    <col min="3" max="3" width="16.125" bestFit="1" customWidth="1"/>
    <col min="4" max="4" width="8.5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18" bestFit="1" customWidth="1"/>
    <col min="12" max="12" width="60.75" bestFit="1" customWidth="1"/>
  </cols>
  <sheetData>
    <row r="1" spans="1:12">
      <c r="A1" s="137" t="s">
        <v>11</v>
      </c>
      <c r="B1" s="138"/>
      <c r="C1" s="139" t="s">
        <v>206</v>
      </c>
      <c r="D1" s="140"/>
      <c r="E1" s="137" t="s">
        <v>12</v>
      </c>
      <c r="F1" s="138"/>
      <c r="G1" s="111"/>
      <c r="H1" s="111"/>
      <c r="I1" s="111"/>
      <c r="J1" s="111"/>
      <c r="K1" s="135" t="s">
        <v>745</v>
      </c>
      <c r="L1" s="11" t="str">
        <f>"-- "&amp;C2</f>
        <v>-- 商家管理员表</v>
      </c>
    </row>
    <row r="2" spans="1:12">
      <c r="A2" s="137" t="s">
        <v>0</v>
      </c>
      <c r="B2" s="138"/>
      <c r="C2" s="139" t="s">
        <v>648</v>
      </c>
      <c r="D2" s="140"/>
      <c r="E2" s="137" t="s">
        <v>13</v>
      </c>
      <c r="F2" s="138"/>
      <c r="G2" s="111"/>
      <c r="H2" s="111"/>
      <c r="I2" s="111"/>
      <c r="J2" s="111"/>
      <c r="K2" s="136"/>
      <c r="L2" s="11" t="str">
        <f>"-- "&amp;C3</f>
        <v xml:space="preserve">-- </v>
      </c>
    </row>
    <row r="3" spans="1:12">
      <c r="A3" s="137" t="s">
        <v>1</v>
      </c>
      <c r="B3" s="138"/>
      <c r="C3" s="141"/>
      <c r="D3" s="142"/>
      <c r="E3" s="142"/>
      <c r="F3" s="142"/>
      <c r="G3" s="142"/>
      <c r="H3" s="142"/>
      <c r="I3" s="142"/>
      <c r="J3" s="142"/>
      <c r="K3" s="143"/>
      <c r="L3" s="49"/>
    </row>
    <row r="4" spans="1:12">
      <c r="A4" s="107"/>
      <c r="B4" s="108"/>
      <c r="C4" s="110"/>
      <c r="D4" s="110"/>
      <c r="E4" s="110"/>
      <c r="F4" s="110"/>
      <c r="G4" s="110"/>
      <c r="H4" s="110"/>
      <c r="I4" s="110"/>
      <c r="J4" s="109"/>
      <c r="K4" s="110"/>
      <c r="L4" s="49" t="str">
        <f>"DROP TABLE IF EXISTS "&amp;K1&amp;";"</f>
        <v>DROP TABLE IF EXISTS WC_SHOP_ADMIN;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WC_SHOP_ADMIN(</v>
      </c>
    </row>
    <row r="7" spans="1:12">
      <c r="A7" s="4">
        <v>1</v>
      </c>
      <c r="B7" s="43" t="s">
        <v>204</v>
      </c>
      <c r="C7" s="5" t="s">
        <v>755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WSA_ID INT   PRIMARY KEY UNIQUE NOT NULL AUTO_INCREMENT ,</v>
      </c>
    </row>
    <row r="8" spans="1:12">
      <c r="A8" s="4">
        <v>2</v>
      </c>
      <c r="B8" s="43" t="s">
        <v>210</v>
      </c>
      <c r="C8" s="5" t="s">
        <v>746</v>
      </c>
      <c r="D8" s="5" t="s">
        <v>202</v>
      </c>
      <c r="E8" s="5">
        <v>20</v>
      </c>
      <c r="F8" s="13"/>
      <c r="G8" s="13"/>
      <c r="H8" s="13"/>
      <c r="I8" s="13"/>
      <c r="J8" s="5" t="s">
        <v>205</v>
      </c>
      <c r="K8" s="27"/>
      <c r="L8" s="11" t="str">
        <f t="shared" ref="L8:L16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WSA_USERNAME VARCHAR(20)   NOT NULL,</v>
      </c>
    </row>
    <row r="9" spans="1:12">
      <c r="A9" s="4">
        <v>3</v>
      </c>
      <c r="B9" s="56" t="s">
        <v>212</v>
      </c>
      <c r="C9" s="52" t="s">
        <v>649</v>
      </c>
      <c r="D9" s="53" t="s">
        <v>202</v>
      </c>
      <c r="E9" s="52">
        <v>80</v>
      </c>
      <c r="F9" s="54"/>
      <c r="G9" s="54"/>
      <c r="H9" s="54"/>
      <c r="I9" s="54"/>
      <c r="J9" s="52"/>
      <c r="K9" s="55"/>
      <c r="L9" s="11" t="str">
        <f t="shared" ca="1" si="0"/>
        <v>WSA_PWD VARCHAR(80)   ,</v>
      </c>
    </row>
    <row r="10" spans="1:12">
      <c r="A10" s="4">
        <v>4</v>
      </c>
      <c r="B10" s="56" t="s">
        <v>747</v>
      </c>
      <c r="C10" s="52" t="s">
        <v>650</v>
      </c>
      <c r="D10" s="53" t="s">
        <v>202</v>
      </c>
      <c r="E10" s="52">
        <v>200</v>
      </c>
      <c r="F10" s="54"/>
      <c r="G10" s="54"/>
      <c r="H10" s="54"/>
      <c r="I10" s="54"/>
      <c r="J10" s="52"/>
      <c r="K10" s="55"/>
      <c r="L10" s="11" t="str">
        <f t="shared" ca="1" si="0"/>
        <v>WSA_NAME VARCHAR(200)   ,</v>
      </c>
    </row>
    <row r="11" spans="1:12">
      <c r="A11" s="4">
        <v>5</v>
      </c>
      <c r="B11" s="56" t="s">
        <v>214</v>
      </c>
      <c r="C11" s="52" t="s">
        <v>651</v>
      </c>
      <c r="D11" s="53" t="s">
        <v>203</v>
      </c>
      <c r="E11" s="52">
        <v>1</v>
      </c>
      <c r="F11" s="54"/>
      <c r="G11" s="54"/>
      <c r="H11" s="54"/>
      <c r="I11" s="54"/>
      <c r="J11" s="52"/>
      <c r="K11" s="55"/>
      <c r="L11" s="11" t="str">
        <f t="shared" ca="1" si="0"/>
        <v>WSA_SEX CHAR(1)   ,</v>
      </c>
    </row>
    <row r="12" spans="1:12">
      <c r="A12" s="4">
        <v>6</v>
      </c>
      <c r="B12" s="56" t="s">
        <v>216</v>
      </c>
      <c r="C12" s="52" t="s">
        <v>652</v>
      </c>
      <c r="D12" s="53" t="s">
        <v>201</v>
      </c>
      <c r="E12" s="52"/>
      <c r="F12" s="54"/>
      <c r="G12" s="54"/>
      <c r="H12" s="54"/>
      <c r="I12" s="54"/>
      <c r="J12" s="52"/>
      <c r="K12" s="55"/>
      <c r="L12" s="11" t="str">
        <f t="shared" ca="1" si="0"/>
        <v>WSA_REGISTOR INT   ,</v>
      </c>
    </row>
    <row r="13" spans="1:12">
      <c r="A13" s="4">
        <v>7</v>
      </c>
      <c r="B13" s="63" t="s">
        <v>656</v>
      </c>
      <c r="C13" s="9" t="s">
        <v>653</v>
      </c>
      <c r="D13" s="10" t="s">
        <v>200</v>
      </c>
      <c r="E13" s="9"/>
      <c r="F13" s="64"/>
      <c r="G13" s="64"/>
      <c r="H13" s="64"/>
      <c r="I13" s="64"/>
      <c r="J13" s="9"/>
      <c r="K13" s="65"/>
      <c r="L13" s="11" t="str">
        <f t="shared" ca="1" si="0"/>
        <v>WSA_REGISTDATE DATETIME   ,</v>
      </c>
    </row>
    <row r="14" spans="1:12">
      <c r="A14" s="4">
        <v>8</v>
      </c>
      <c r="B14" s="66" t="s">
        <v>273</v>
      </c>
      <c r="C14" s="67" t="s">
        <v>654</v>
      </c>
      <c r="D14" s="68" t="s">
        <v>200</v>
      </c>
      <c r="E14" s="67"/>
      <c r="F14" s="69"/>
      <c r="G14" s="69"/>
      <c r="H14" s="69"/>
      <c r="I14" s="69"/>
      <c r="J14" s="67"/>
      <c r="K14" s="70"/>
      <c r="L14" s="71" t="str">
        <f t="shared" ca="1" si="0"/>
        <v>WSA_LOGINDATE DATETIME   ,</v>
      </c>
    </row>
    <row r="15" spans="1:12">
      <c r="A15" s="4">
        <v>9</v>
      </c>
      <c r="B15" s="66" t="s">
        <v>320</v>
      </c>
      <c r="C15" s="67" t="s">
        <v>655</v>
      </c>
      <c r="D15" s="68" t="s">
        <v>202</v>
      </c>
      <c r="E15" s="67">
        <v>20</v>
      </c>
      <c r="F15" s="69"/>
      <c r="G15" s="69"/>
      <c r="H15" s="69"/>
      <c r="I15" s="69"/>
      <c r="J15" s="67"/>
      <c r="K15" s="70"/>
      <c r="L15" s="71" t="str">
        <f t="shared" ca="1" si="0"/>
        <v>WSA_STATUS VARCHAR(20)   ,</v>
      </c>
    </row>
    <row r="16" spans="1:12">
      <c r="A16" s="4">
        <v>10</v>
      </c>
      <c r="B16" s="66" t="s">
        <v>782</v>
      </c>
      <c r="C16" s="67" t="s">
        <v>781</v>
      </c>
      <c r="D16" s="68" t="s">
        <v>201</v>
      </c>
      <c r="E16" s="67"/>
      <c r="F16" s="69"/>
      <c r="G16" s="69"/>
      <c r="H16" s="69"/>
      <c r="I16" s="69"/>
      <c r="J16" s="67"/>
      <c r="K16" s="70"/>
      <c r="L16" s="71" t="str">
        <f t="shared" ca="1" si="0"/>
        <v xml:space="preserve">WSA_DEPT INT   </v>
      </c>
    </row>
    <row r="17" spans="1:12">
      <c r="L17" s="50" t="str">
        <f>") default charset = utf8;"</f>
        <v>) default charset = utf8;</v>
      </c>
    </row>
    <row r="18" spans="1:12">
      <c r="A18" s="137" t="s">
        <v>11</v>
      </c>
      <c r="B18" s="138"/>
      <c r="C18" s="139" t="s">
        <v>221</v>
      </c>
      <c r="D18" s="140"/>
      <c r="E18" s="137" t="s">
        <v>12</v>
      </c>
      <c r="F18" s="138"/>
      <c r="G18" s="111"/>
      <c r="H18" s="111"/>
      <c r="I18" s="111"/>
      <c r="J18" s="111"/>
      <c r="K18" s="135" t="s">
        <v>748</v>
      </c>
      <c r="L18" s="11" t="str">
        <f>"-- "&amp;C19</f>
        <v>-- 商家菜单表</v>
      </c>
    </row>
    <row r="19" spans="1:12">
      <c r="A19" s="137" t="s">
        <v>0</v>
      </c>
      <c r="B19" s="138"/>
      <c r="C19" s="139" t="s">
        <v>680</v>
      </c>
      <c r="D19" s="140"/>
      <c r="E19" s="137" t="s">
        <v>13</v>
      </c>
      <c r="F19" s="138"/>
      <c r="G19" s="111"/>
      <c r="H19" s="111"/>
      <c r="I19" s="111"/>
      <c r="J19" s="111"/>
      <c r="K19" s="136"/>
      <c r="L19" s="11" t="str">
        <f>"-- "&amp;C20</f>
        <v xml:space="preserve">-- </v>
      </c>
    </row>
    <row r="20" spans="1:12">
      <c r="A20" s="137" t="s">
        <v>1</v>
      </c>
      <c r="B20" s="138"/>
      <c r="C20" s="141"/>
      <c r="D20" s="142"/>
      <c r="E20" s="142"/>
      <c r="F20" s="142"/>
      <c r="G20" s="142"/>
      <c r="H20" s="142"/>
      <c r="I20" s="142"/>
      <c r="J20" s="142"/>
      <c r="K20" s="143"/>
      <c r="L20" s="49"/>
    </row>
    <row r="21" spans="1:12">
      <c r="A21" s="107"/>
      <c r="B21" s="108"/>
      <c r="C21" s="110"/>
      <c r="D21" s="110"/>
      <c r="E21" s="110"/>
      <c r="F21" s="110"/>
      <c r="G21" s="110"/>
      <c r="H21" s="110"/>
      <c r="I21" s="110"/>
      <c r="J21" s="109"/>
      <c r="K21" s="110"/>
      <c r="L21" s="49" t="str">
        <f>"DROP TABLE IF EXISTS "&amp;K18&amp;";"</f>
        <v>DROP TABLE IF EXISTS WC_SHOP_MENU;</v>
      </c>
    </row>
    <row r="22" spans="1:12">
      <c r="A22" s="1"/>
      <c r="B22" s="1"/>
      <c r="C22" s="1"/>
      <c r="D22" s="2"/>
      <c r="E22" s="1"/>
      <c r="F22" s="1"/>
      <c r="G22" s="1"/>
      <c r="H22" s="1"/>
      <c r="I22" s="1"/>
      <c r="J22" s="32"/>
      <c r="K22" s="1"/>
      <c r="L22" s="49"/>
    </row>
    <row r="23" spans="1:12">
      <c r="A23" s="3" t="s">
        <v>2</v>
      </c>
      <c r="B23" s="3" t="s">
        <v>14</v>
      </c>
      <c r="C23" s="3" t="s">
        <v>15</v>
      </c>
      <c r="D23" s="3" t="s">
        <v>3</v>
      </c>
      <c r="E23" s="3" t="s">
        <v>4</v>
      </c>
      <c r="F23" s="3" t="s">
        <v>21</v>
      </c>
      <c r="G23" s="3" t="s">
        <v>148</v>
      </c>
      <c r="H23" s="3" t="s">
        <v>199</v>
      </c>
      <c r="I23" s="3" t="s">
        <v>147</v>
      </c>
      <c r="J23" s="33" t="s">
        <v>16</v>
      </c>
      <c r="K23" s="3" t="s">
        <v>17</v>
      </c>
      <c r="L23" s="11" t="str">
        <f>"CREATE TABLE IF NOT EXISTS  "&amp;K18&amp;"("</f>
        <v>CREATE TABLE IF NOT EXISTS  WC_SHOP_MENU(</v>
      </c>
    </row>
    <row r="24" spans="1:12">
      <c r="A24" s="4">
        <v>1</v>
      </c>
      <c r="B24" s="43" t="s">
        <v>204</v>
      </c>
      <c r="C24" s="5" t="s">
        <v>657</v>
      </c>
      <c r="D24" s="6" t="s">
        <v>201</v>
      </c>
      <c r="E24" s="14"/>
      <c r="F24" s="13" t="s">
        <v>207</v>
      </c>
      <c r="G24" s="51"/>
      <c r="H24" s="13" t="s">
        <v>209</v>
      </c>
      <c r="I24" s="9" t="s">
        <v>208</v>
      </c>
      <c r="J24" s="5" t="s">
        <v>205</v>
      </c>
      <c r="K24" s="27"/>
      <c r="L24" s="11" t="str">
        <f t="shared" ref="L24:L32" ca="1" si="1">C24&amp;" "&amp;D24&amp;IF(OR(D24="DATETIME",D24="INT",D24="DATE",D24="TEXT"),E24,"("&amp;E24&amp;")")&amp;" "&amp;" "&amp;IF(F24&lt;&gt;""," "&amp;F24&amp;" ","")&amp;H24&amp;" "&amp;J24&amp;IF(G24&lt;&gt;""," default "&amp;G24&amp;" ","")&amp;IF(I24&lt;&gt;""," "&amp;I24&amp;" ","")&amp;IF(OFFSET(C24,1,0,1,1)="","",",")</f>
        <v>WSM_ID INT   PRIMARY KEY UNIQUE NOT NULL AUTO_INCREMENT ,</v>
      </c>
    </row>
    <row r="25" spans="1:12">
      <c r="A25" s="4">
        <v>2</v>
      </c>
      <c r="B25" s="43" t="s">
        <v>229</v>
      </c>
      <c r="C25" s="5" t="s">
        <v>658</v>
      </c>
      <c r="D25" s="5" t="s">
        <v>202</v>
      </c>
      <c r="E25" s="5">
        <v>50</v>
      </c>
      <c r="F25" s="13"/>
      <c r="G25" s="13"/>
      <c r="H25" s="13"/>
      <c r="I25" s="13"/>
      <c r="J25" s="5" t="s">
        <v>205</v>
      </c>
      <c r="K25" s="27"/>
      <c r="L25" s="11" t="str">
        <f t="shared" ca="1" si="1"/>
        <v>WSM_NAME VARCHAR(50)   NOT NULL,</v>
      </c>
    </row>
    <row r="26" spans="1:12">
      <c r="A26" s="4">
        <v>3</v>
      </c>
      <c r="B26" s="56" t="s">
        <v>230</v>
      </c>
      <c r="C26" s="5" t="s">
        <v>659</v>
      </c>
      <c r="D26" s="53" t="s">
        <v>202</v>
      </c>
      <c r="E26" s="52">
        <v>200</v>
      </c>
      <c r="F26" s="54"/>
      <c r="G26" s="54"/>
      <c r="H26" s="54"/>
      <c r="I26" s="54"/>
      <c r="J26" s="52"/>
      <c r="K26" s="55"/>
      <c r="L26" s="11" t="str">
        <f t="shared" ca="1" si="1"/>
        <v>WSM_URL VARCHAR(200)   ,</v>
      </c>
    </row>
    <row r="27" spans="1:12">
      <c r="A27" s="4">
        <v>4</v>
      </c>
      <c r="B27" s="56" t="s">
        <v>231</v>
      </c>
      <c r="C27" s="5" t="s">
        <v>660</v>
      </c>
      <c r="D27" s="53" t="s">
        <v>203</v>
      </c>
      <c r="E27" s="52">
        <v>1</v>
      </c>
      <c r="F27" s="54"/>
      <c r="G27" s="54"/>
      <c r="H27" s="54"/>
      <c r="I27" s="54"/>
      <c r="J27" s="52"/>
      <c r="K27" s="55"/>
      <c r="L27" s="11" t="str">
        <f t="shared" ca="1" si="1"/>
        <v>WSM_LEVEL CHAR(1)   ,</v>
      </c>
    </row>
    <row r="28" spans="1:12">
      <c r="A28" s="4">
        <v>5</v>
      </c>
      <c r="B28" s="56" t="s">
        <v>232</v>
      </c>
      <c r="C28" s="5" t="s">
        <v>661</v>
      </c>
      <c r="D28" s="53" t="s">
        <v>201</v>
      </c>
      <c r="E28" s="52"/>
      <c r="F28" s="54"/>
      <c r="G28" s="54"/>
      <c r="H28" s="54"/>
      <c r="I28" s="54"/>
      <c r="J28" s="52"/>
      <c r="K28" s="55"/>
      <c r="L28" s="11" t="str">
        <f t="shared" ca="1" si="1"/>
        <v>WSM_ORDER INT   ,</v>
      </c>
    </row>
    <row r="29" spans="1:12">
      <c r="A29" s="4">
        <v>6</v>
      </c>
      <c r="B29" s="56" t="s">
        <v>233</v>
      </c>
      <c r="C29" s="5" t="s">
        <v>662</v>
      </c>
      <c r="D29" s="53" t="s">
        <v>202</v>
      </c>
      <c r="E29" s="52">
        <v>400</v>
      </c>
      <c r="F29" s="54"/>
      <c r="G29" s="54"/>
      <c r="H29" s="54"/>
      <c r="I29" s="54"/>
      <c r="J29" s="52"/>
      <c r="K29" s="55"/>
      <c r="L29" s="11" t="str">
        <f t="shared" ca="1" si="1"/>
        <v>WSM_DESC VARCHAR(400)   ,</v>
      </c>
    </row>
    <row r="30" spans="1:12">
      <c r="A30" s="4">
        <v>7</v>
      </c>
      <c r="B30" s="56" t="s">
        <v>234</v>
      </c>
      <c r="C30" s="5" t="s">
        <v>663</v>
      </c>
      <c r="D30" s="53" t="s">
        <v>201</v>
      </c>
      <c r="E30" s="52"/>
      <c r="F30" s="54"/>
      <c r="G30" s="54"/>
      <c r="H30" s="54"/>
      <c r="I30" s="54"/>
      <c r="J30" s="52"/>
      <c r="K30" s="55"/>
      <c r="L30" s="11" t="str">
        <f t="shared" ca="1" si="1"/>
        <v>WSM_PARENT_ID INT   ,</v>
      </c>
    </row>
    <row r="31" spans="1:12">
      <c r="A31" s="4">
        <v>8</v>
      </c>
      <c r="B31" s="56" t="s">
        <v>57</v>
      </c>
      <c r="C31" s="52" t="s">
        <v>664</v>
      </c>
      <c r="D31" s="52" t="s">
        <v>20</v>
      </c>
      <c r="E31" s="52"/>
      <c r="F31" s="54"/>
      <c r="G31" s="54"/>
      <c r="H31" s="54"/>
      <c r="I31" s="54"/>
      <c r="J31" s="52"/>
      <c r="K31" s="55"/>
      <c r="L31" s="11" t="str">
        <f t="shared" ca="1" si="1"/>
        <v>WSM_REGISTOR INT   ,</v>
      </c>
    </row>
    <row r="32" spans="1:12">
      <c r="A32" s="4">
        <v>9</v>
      </c>
      <c r="B32" s="56" t="s">
        <v>58</v>
      </c>
      <c r="C32" s="5" t="s">
        <v>665</v>
      </c>
      <c r="D32" s="53" t="s">
        <v>200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 xml:space="preserve">WSM_REGIST_DATE DATETIME   </v>
      </c>
    </row>
    <row r="33" spans="1:12">
      <c r="L33" s="50" t="str">
        <f>") default charset = utf8;"</f>
        <v>) default charset = utf8;</v>
      </c>
    </row>
    <row r="34" spans="1:12">
      <c r="A34" s="137" t="s">
        <v>11</v>
      </c>
      <c r="B34" s="138"/>
      <c r="C34" s="139" t="s">
        <v>219</v>
      </c>
      <c r="D34" s="140"/>
      <c r="E34" s="137" t="s">
        <v>12</v>
      </c>
      <c r="F34" s="138"/>
      <c r="G34" s="115"/>
      <c r="H34" s="115"/>
      <c r="I34" s="115"/>
      <c r="J34" s="115"/>
      <c r="K34" s="135" t="s">
        <v>757</v>
      </c>
      <c r="L34" s="11" t="str">
        <f>"-- "&amp;C35</f>
        <v>-- 商家角色表</v>
      </c>
    </row>
    <row r="35" spans="1:12">
      <c r="A35" s="137" t="s">
        <v>0</v>
      </c>
      <c r="B35" s="138"/>
      <c r="C35" s="139" t="s">
        <v>666</v>
      </c>
      <c r="D35" s="140"/>
      <c r="E35" s="137" t="s">
        <v>13</v>
      </c>
      <c r="F35" s="138"/>
      <c r="G35" s="115"/>
      <c r="H35" s="115"/>
      <c r="I35" s="115"/>
      <c r="J35" s="115"/>
      <c r="K35" s="136"/>
      <c r="L35" s="11" t="str">
        <f>"-- "&amp;C36</f>
        <v xml:space="preserve">-- </v>
      </c>
    </row>
    <row r="36" spans="1:12">
      <c r="A36" s="137" t="s">
        <v>1</v>
      </c>
      <c r="B36" s="138"/>
      <c r="C36" s="141"/>
      <c r="D36" s="142"/>
      <c r="E36" s="142"/>
      <c r="F36" s="142"/>
      <c r="G36" s="142"/>
      <c r="H36" s="142"/>
      <c r="I36" s="142"/>
      <c r="J36" s="142"/>
      <c r="K36" s="143"/>
      <c r="L36" s="49"/>
    </row>
    <row r="37" spans="1:12">
      <c r="A37" s="112"/>
      <c r="B37" s="113"/>
      <c r="C37" s="116"/>
      <c r="D37" s="116"/>
      <c r="E37" s="116"/>
      <c r="F37" s="116"/>
      <c r="G37" s="116"/>
      <c r="H37" s="116"/>
      <c r="I37" s="116"/>
      <c r="J37" s="114"/>
      <c r="K37" s="116"/>
      <c r="L37" s="49" t="str">
        <f>"DROP TABLE IF EXISTS "&amp;K34&amp;";"</f>
        <v>DROP TABLE IF EXISTS WC_SHOP_ROLE;</v>
      </c>
    </row>
    <row r="38" spans="1:12">
      <c r="A38" s="1"/>
      <c r="B38" s="1"/>
      <c r="C38" s="1"/>
      <c r="D38" s="2"/>
      <c r="E38" s="1"/>
      <c r="F38" s="1"/>
      <c r="G38" s="1"/>
      <c r="H38" s="1"/>
      <c r="I38" s="1"/>
      <c r="J38" s="32"/>
      <c r="K38" s="1"/>
      <c r="L38" s="49"/>
    </row>
    <row r="39" spans="1:12">
      <c r="A39" s="3" t="s">
        <v>2</v>
      </c>
      <c r="B39" s="3" t="s">
        <v>14</v>
      </c>
      <c r="C39" s="3" t="s">
        <v>15</v>
      </c>
      <c r="D39" s="3" t="s">
        <v>3</v>
      </c>
      <c r="E39" s="3" t="s">
        <v>4</v>
      </c>
      <c r="F39" s="3" t="s">
        <v>21</v>
      </c>
      <c r="G39" s="3" t="s">
        <v>148</v>
      </c>
      <c r="H39" s="3" t="s">
        <v>199</v>
      </c>
      <c r="I39" s="3" t="s">
        <v>147</v>
      </c>
      <c r="J39" s="33" t="s">
        <v>16</v>
      </c>
      <c r="K39" s="3" t="s">
        <v>17</v>
      </c>
      <c r="L39" s="11" t="str">
        <f>"CREATE TABLE IF NOT EXISTS  "&amp;K34&amp;"("</f>
        <v>CREATE TABLE IF NOT EXISTS  WC_SHOP_ROLE(</v>
      </c>
    </row>
    <row r="40" spans="1:12">
      <c r="A40" s="4">
        <v>1</v>
      </c>
      <c r="B40" s="43" t="s">
        <v>204</v>
      </c>
      <c r="C40" s="5" t="s">
        <v>667</v>
      </c>
      <c r="D40" s="6" t="s">
        <v>201</v>
      </c>
      <c r="E40" s="14"/>
      <c r="F40" s="13" t="s">
        <v>207</v>
      </c>
      <c r="G40" s="51"/>
      <c r="H40" s="13" t="s">
        <v>209</v>
      </c>
      <c r="I40" s="9" t="s">
        <v>208</v>
      </c>
      <c r="J40" s="5" t="s">
        <v>205</v>
      </c>
      <c r="K40" s="27"/>
      <c r="L40" s="11" t="str">
        <f ca="1">C40&amp;" "&amp;D40&amp;IF(OR(D40="DATETIME",D40="INT",D40="DATE",D40="TEXT"),E40,"("&amp;E40&amp;")")&amp;" "&amp;" "&amp;IF(F40&lt;&gt;""," "&amp;F40&amp;" ","")&amp;H40&amp;" "&amp;J40&amp;IF(G40&lt;&gt;""," default "&amp;G40&amp;" ","")&amp;IF(I40&lt;&gt;""," "&amp;I40&amp;" ","")&amp;IF(OFFSET(C40,1,0,1,1)="","",",")</f>
        <v>WSR_ROLE_ID INT   PRIMARY KEY UNIQUE NOT NULL AUTO_INCREMENT ,</v>
      </c>
    </row>
    <row r="41" spans="1:12">
      <c r="A41" s="4">
        <v>2</v>
      </c>
      <c r="B41" s="43" t="s">
        <v>242</v>
      </c>
      <c r="C41" s="5" t="s">
        <v>668</v>
      </c>
      <c r="D41" s="5" t="s">
        <v>202</v>
      </c>
      <c r="E41" s="5">
        <v>100</v>
      </c>
      <c r="F41" s="13"/>
      <c r="G41" s="13"/>
      <c r="H41" s="13"/>
      <c r="I41" s="13"/>
      <c r="J41" s="5" t="s">
        <v>205</v>
      </c>
      <c r="K41" s="27"/>
      <c r="L41" s="11" t="str">
        <f ca="1">C41&amp;" "&amp;D41&amp;IF(OR(D41="DATETIME",D41="INT",D41="DATE",D41="TEXT"),E41,"("&amp;E41&amp;")")&amp;" "&amp;" "&amp;H41&amp;" "&amp;J41&amp;IF(G41&lt;&gt;""," default "&amp;G41&amp;" ","")&amp;IF(I41&lt;&gt;""," identity("&amp;I41&amp;") ","")&amp;IF(OFFSET(C41,1,0,1,1)="","",",")</f>
        <v>WSR_ROLE_NAME VARCHAR(100)   NOT NULL,</v>
      </c>
    </row>
    <row r="42" spans="1:12">
      <c r="A42" s="4">
        <v>3</v>
      </c>
      <c r="B42" s="56" t="s">
        <v>49</v>
      </c>
      <c r="C42" s="5" t="s">
        <v>669</v>
      </c>
      <c r="D42" s="53" t="s">
        <v>202</v>
      </c>
      <c r="E42" s="52">
        <v>200</v>
      </c>
      <c r="F42" s="54"/>
      <c r="G42" s="54"/>
      <c r="H42" s="54"/>
      <c r="I42" s="54"/>
      <c r="J42" s="52"/>
      <c r="K42" s="55"/>
      <c r="L42" s="11" t="str">
        <f ca="1">C42&amp;" "&amp;D42&amp;IF(OR(D42="DATETIME",D42="INT",D42="DATE",D42="TEXT"),E42,"("&amp;E42&amp;")")&amp;" "&amp;" "&amp;H42&amp;" "&amp;J42&amp;IF(G42&lt;&gt;""," default "&amp;G42&amp;" ","")&amp;IF(I42&lt;&gt;""," identity("&amp;I42&amp;") ","")&amp;IF(OFFSET(C42,1,0,1,1)="","",",")</f>
        <v>WSR_ROLE_DESC VARCHAR(200)   ,</v>
      </c>
    </row>
    <row r="43" spans="1:12">
      <c r="A43" s="4">
        <v>4</v>
      </c>
      <c r="B43" s="56" t="s">
        <v>57</v>
      </c>
      <c r="C43" s="5" t="s">
        <v>756</v>
      </c>
      <c r="D43" s="53" t="s">
        <v>201</v>
      </c>
      <c r="E43" s="52"/>
      <c r="F43" s="54"/>
      <c r="G43" s="54"/>
      <c r="H43" s="54"/>
      <c r="I43" s="54"/>
      <c r="J43" s="52"/>
      <c r="K43" s="55"/>
      <c r="L43" s="11" t="str">
        <f ca="1">C43&amp;" "&amp;D43&amp;IF(OR(D43="DATETIME",D43="INT",D43="DATE",D43="TEXT"),E43,"("&amp;E43&amp;")")&amp;" "&amp;" "&amp;H43&amp;" "&amp;J43&amp;IF(G43&lt;&gt;""," default "&amp;G43&amp;" ","")&amp;IF(I43&lt;&gt;""," identity("&amp;I43&amp;") ","")&amp;IF(OFFSET(C43,1,0,1,1)="","",",")</f>
        <v>WSR_REGISTOR INT   ,</v>
      </c>
    </row>
    <row r="44" spans="1:12">
      <c r="A44" s="4">
        <v>5</v>
      </c>
      <c r="B44" s="56" t="s">
        <v>58</v>
      </c>
      <c r="C44" s="5" t="s">
        <v>670</v>
      </c>
      <c r="D44" s="53" t="s">
        <v>200</v>
      </c>
      <c r="E44" s="52"/>
      <c r="F44" s="54"/>
      <c r="G44" s="54"/>
      <c r="H44" s="54"/>
      <c r="I44" s="54"/>
      <c r="J44" s="52"/>
      <c r="K44" s="55"/>
      <c r="L44" s="11" t="str">
        <f ca="1">C44&amp;" "&amp;D44&amp;IF(OR(D44="DATETIME",D44="INT",D44="DATE",D44="TEXT"),E44,"("&amp;E44&amp;")")&amp;" "&amp;" "&amp;H44&amp;" "&amp;J44&amp;IF(G44&lt;&gt;""," default "&amp;G44&amp;" ","")&amp;IF(I44&lt;&gt;""," identity("&amp;I44&amp;") ","")&amp;IF(OFFSET(C44,1,0,1,1)="","",",")</f>
        <v xml:space="preserve">WSR_REGIST_DATE DATETIME   </v>
      </c>
    </row>
    <row r="45" spans="1:12">
      <c r="L45" s="50" t="str">
        <f>") default charset = utf8;"</f>
        <v>) default charset = utf8;</v>
      </c>
    </row>
    <row r="46" spans="1:12">
      <c r="A46" s="137" t="s">
        <v>11</v>
      </c>
      <c r="B46" s="138"/>
      <c r="C46" s="139" t="s">
        <v>220</v>
      </c>
      <c r="D46" s="140"/>
      <c r="E46" s="137" t="s">
        <v>12</v>
      </c>
      <c r="F46" s="138"/>
      <c r="G46" s="115"/>
      <c r="H46" s="115"/>
      <c r="I46" s="115"/>
      <c r="J46" s="115"/>
      <c r="K46" s="135" t="s">
        <v>673</v>
      </c>
      <c r="L46" s="11" t="str">
        <f>"-- "&amp;C47</f>
        <v>-- 商家-管理员-角色表</v>
      </c>
    </row>
    <row r="47" spans="1:12">
      <c r="A47" s="137" t="s">
        <v>0</v>
      </c>
      <c r="B47" s="138"/>
      <c r="C47" s="139" t="s">
        <v>671</v>
      </c>
      <c r="D47" s="140"/>
      <c r="E47" s="137" t="s">
        <v>13</v>
      </c>
      <c r="F47" s="138"/>
      <c r="G47" s="115"/>
      <c r="H47" s="115"/>
      <c r="I47" s="115"/>
      <c r="J47" s="115"/>
      <c r="K47" s="136"/>
      <c r="L47" s="11" t="str">
        <f>"-- "&amp;C48</f>
        <v xml:space="preserve">-- </v>
      </c>
    </row>
    <row r="48" spans="1:12">
      <c r="A48" s="137" t="s">
        <v>1</v>
      </c>
      <c r="B48" s="138"/>
      <c r="C48" s="141"/>
      <c r="D48" s="142"/>
      <c r="E48" s="142"/>
      <c r="F48" s="142"/>
      <c r="G48" s="142"/>
      <c r="H48" s="142"/>
      <c r="I48" s="142"/>
      <c r="J48" s="142"/>
      <c r="K48" s="143"/>
      <c r="L48" s="49"/>
    </row>
    <row r="49" spans="1:12">
      <c r="A49" s="112"/>
      <c r="B49" s="113"/>
      <c r="C49" s="116"/>
      <c r="D49" s="116"/>
      <c r="E49" s="116"/>
      <c r="F49" s="116"/>
      <c r="G49" s="116"/>
      <c r="H49" s="116"/>
      <c r="I49" s="116"/>
      <c r="J49" s="114"/>
      <c r="K49" s="116"/>
      <c r="L49" s="49" t="str">
        <f>"DROP TABLE IF EXISTS "&amp;K46&amp;";"</f>
        <v>DROP TABLE IF EXISTS WC_SHOP_ADMIN_ROLE;</v>
      </c>
    </row>
    <row r="50" spans="1:12">
      <c r="A50" s="1"/>
      <c r="B50" s="1"/>
      <c r="C50" s="1"/>
      <c r="D50" s="2"/>
      <c r="E50" s="1"/>
      <c r="F50" s="1"/>
      <c r="G50" s="1"/>
      <c r="H50" s="1"/>
      <c r="I50" s="1"/>
      <c r="J50" s="32"/>
      <c r="K50" s="1"/>
      <c r="L50" s="49"/>
    </row>
    <row r="51" spans="1:12">
      <c r="A51" s="3" t="s">
        <v>2</v>
      </c>
      <c r="B51" s="3" t="s">
        <v>14</v>
      </c>
      <c r="C51" s="3" t="s">
        <v>15</v>
      </c>
      <c r="D51" s="3" t="s">
        <v>3</v>
      </c>
      <c r="E51" s="3" t="s">
        <v>4</v>
      </c>
      <c r="F51" s="3" t="s">
        <v>21</v>
      </c>
      <c r="G51" s="3" t="s">
        <v>148</v>
      </c>
      <c r="H51" s="3" t="s">
        <v>199</v>
      </c>
      <c r="I51" s="3" t="s">
        <v>147</v>
      </c>
      <c r="J51" s="33" t="s">
        <v>16</v>
      </c>
      <c r="K51" s="3" t="s">
        <v>17</v>
      </c>
      <c r="L51" s="11" t="str">
        <f>"CREATE TABLE IF NOT EXISTS  "&amp;K46&amp;"("</f>
        <v>CREATE TABLE IF NOT EXISTS  WC_SHOP_ADMIN_ROLE(</v>
      </c>
    </row>
    <row r="52" spans="1:12">
      <c r="A52" s="4">
        <v>1</v>
      </c>
      <c r="B52" s="43" t="s">
        <v>246</v>
      </c>
      <c r="C52" s="5" t="s">
        <v>674</v>
      </c>
      <c r="D52" s="6" t="s">
        <v>201</v>
      </c>
      <c r="E52" s="14"/>
      <c r="F52" s="13" t="s">
        <v>25</v>
      </c>
      <c r="G52" s="51"/>
      <c r="H52" s="13"/>
      <c r="I52" s="9"/>
      <c r="J52" s="5" t="s">
        <v>205</v>
      </c>
      <c r="K52" s="27"/>
      <c r="L52" s="76" t="str">
        <f ca="1">C52&amp;" "&amp;D52&amp;IF(OR(D52="DATETIME",D52="INT",D52="DATE",D52="TEXT"),E52,"("&amp;E52&amp;")")&amp;" "&amp;" "&amp;H52&amp;" "&amp;J52&amp;IF(G52&lt;&gt;""," default "&amp;G52&amp;" ","")&amp;IF(I52&lt;&gt;""," "&amp;I52&amp;" ","")&amp;IF(OFFSET(C52,1,0,1,1)="",",",",")</f>
        <v>WSAR_ADMIN_ID INT   NOT NULL,</v>
      </c>
    </row>
    <row r="53" spans="1:12">
      <c r="A53" s="4">
        <v>2</v>
      </c>
      <c r="B53" s="43" t="s">
        <v>247</v>
      </c>
      <c r="C53" s="5" t="s">
        <v>675</v>
      </c>
      <c r="D53" s="5" t="s">
        <v>201</v>
      </c>
      <c r="E53" s="5"/>
      <c r="F53" s="13" t="s">
        <v>25</v>
      </c>
      <c r="G53" s="13"/>
      <c r="H53" s="13"/>
      <c r="I53" s="13"/>
      <c r="J53" s="5" t="s">
        <v>205</v>
      </c>
      <c r="K53" s="27"/>
      <c r="L53" s="76" t="str">
        <f ca="1">C53&amp;" "&amp;D53&amp;IF(OR(D53="DATETIME",D53="INT",D53="DATE",D53="TEXT"),E53,"("&amp;E53&amp;")")&amp;" "&amp;" "&amp;H53&amp;" "&amp;J53&amp;IF(G53&lt;&gt;""," default "&amp;G53&amp;" ","")&amp;IF(I53&lt;&gt;""," "&amp;I53&amp;" ","")&amp;IF(OFFSET(C53,1,0,1,1)="",",",",")</f>
        <v>WSAR_ROLE_ID INT   NOT NULL,</v>
      </c>
    </row>
    <row r="54" spans="1:12">
      <c r="A54" s="4">
        <v>7</v>
      </c>
      <c r="B54" s="56" t="s">
        <v>248</v>
      </c>
      <c r="C54" s="5" t="s">
        <v>676</v>
      </c>
      <c r="D54" s="53" t="s">
        <v>200</v>
      </c>
      <c r="E54" s="52"/>
      <c r="F54" s="54"/>
      <c r="G54" s="54"/>
      <c r="H54" s="54"/>
      <c r="I54" s="54"/>
      <c r="J54" s="52"/>
      <c r="K54" s="55"/>
      <c r="L54" s="76" t="str">
        <f ca="1">C54&amp;" "&amp;D54&amp;IF(OR(D54="DATETIME",D54="INT",D54="DATE",D54="TEXT"),E54,"("&amp;E54&amp;")")&amp;" "&amp;" "&amp;H54&amp;" "&amp;J54&amp;IF(G54&lt;&gt;""," default "&amp;G54&amp;" ","")&amp;IF(I54&lt;&gt;""," "&amp;I54&amp;" ","")&amp;IF(OFFSET(C54,1,0,1,1)="",",",",")</f>
        <v>WSAR_REGIST_DATE DATETIME   ,</v>
      </c>
    </row>
    <row r="55" spans="1:12">
      <c r="L55" s="76" t="str">
        <f ca="1">"PRIMARY KEY("&amp;IF(OFFSET(C52,0,3,1,1)="PK",C52&amp;IF(OFFSET(C52,1,3,1,1)="","",","),"")&amp;IF(OFFSET(C52,1,3,1,1)="PK",OFFSET(C52,1,0,1,1)&amp;IF(OFFSET(C52,1,0,1,1)="",",",""),"")&amp;"));"</f>
        <v>PRIMARY KEY(WSAR_ADMIN_ID,WSAR_ROLE_ID));</v>
      </c>
    </row>
    <row r="56" spans="1:12">
      <c r="L56" s="50"/>
    </row>
    <row r="57" spans="1:12" ht="15" customHeight="1">
      <c r="A57" s="137" t="s">
        <v>11</v>
      </c>
      <c r="B57" s="138"/>
      <c r="C57" s="139" t="s">
        <v>221</v>
      </c>
      <c r="D57" s="140"/>
      <c r="E57" s="137" t="s">
        <v>12</v>
      </c>
      <c r="F57" s="138"/>
      <c r="G57" s="115"/>
      <c r="H57" s="115"/>
      <c r="I57" s="115"/>
      <c r="J57" s="115"/>
      <c r="K57" s="135" t="s">
        <v>750</v>
      </c>
      <c r="L57" s="11" t="str">
        <f>"-- "&amp;C58</f>
        <v>-- 商家-管理员-菜单表</v>
      </c>
    </row>
    <row r="58" spans="1:12">
      <c r="A58" s="137" t="s">
        <v>0</v>
      </c>
      <c r="B58" s="138"/>
      <c r="C58" s="139" t="s">
        <v>672</v>
      </c>
      <c r="D58" s="140"/>
      <c r="E58" s="137" t="s">
        <v>13</v>
      </c>
      <c r="F58" s="138"/>
      <c r="G58" s="115"/>
      <c r="H58" s="115"/>
      <c r="I58" s="115"/>
      <c r="J58" s="115"/>
      <c r="K58" s="136"/>
      <c r="L58" s="11" t="str">
        <f>"-- "&amp;C59</f>
        <v xml:space="preserve">-- </v>
      </c>
    </row>
    <row r="59" spans="1:12">
      <c r="A59" s="137" t="s">
        <v>1</v>
      </c>
      <c r="B59" s="138"/>
      <c r="C59" s="141"/>
      <c r="D59" s="142"/>
      <c r="E59" s="142"/>
      <c r="F59" s="142"/>
      <c r="G59" s="142"/>
      <c r="H59" s="142"/>
      <c r="I59" s="142"/>
      <c r="J59" s="142"/>
      <c r="K59" s="143"/>
      <c r="L59" s="49"/>
    </row>
    <row r="60" spans="1:12">
      <c r="A60" s="112"/>
      <c r="B60" s="113"/>
      <c r="C60" s="116"/>
      <c r="D60" s="116"/>
      <c r="E60" s="116"/>
      <c r="F60" s="116"/>
      <c r="G60" s="116"/>
      <c r="H60" s="116"/>
      <c r="I60" s="116"/>
      <c r="J60" s="114"/>
      <c r="K60" s="116"/>
      <c r="L60" s="49" t="str">
        <f>"DROP TABLE IF EXISTS "&amp;K57&amp;";"</f>
        <v>DROP TABLE IF EXISTS WC_SHOP_ADMIN_MENU;</v>
      </c>
    </row>
    <row r="61" spans="1:12">
      <c r="A61" s="1"/>
      <c r="B61" s="1"/>
      <c r="C61" s="1"/>
      <c r="D61" s="2"/>
      <c r="E61" s="1"/>
      <c r="F61" s="1"/>
      <c r="G61" s="1"/>
      <c r="H61" s="1"/>
      <c r="I61" s="1"/>
      <c r="J61" s="32"/>
      <c r="K61" s="1"/>
      <c r="L61" s="49"/>
    </row>
    <row r="62" spans="1:12">
      <c r="A62" s="3" t="s">
        <v>2</v>
      </c>
      <c r="B62" s="3" t="s">
        <v>14</v>
      </c>
      <c r="C62" s="3" t="s">
        <v>15</v>
      </c>
      <c r="D62" s="3" t="s">
        <v>3</v>
      </c>
      <c r="E62" s="3" t="s">
        <v>4</v>
      </c>
      <c r="F62" s="3" t="s">
        <v>21</v>
      </c>
      <c r="G62" s="3" t="s">
        <v>148</v>
      </c>
      <c r="H62" s="3" t="s">
        <v>199</v>
      </c>
      <c r="I62" s="3" t="s">
        <v>147</v>
      </c>
      <c r="J62" s="33" t="s">
        <v>16</v>
      </c>
      <c r="K62" s="3" t="s">
        <v>17</v>
      </c>
      <c r="L62" s="11" t="str">
        <f>"CREATE TABLE IF NOT EXISTS  "&amp;K57&amp;"("</f>
        <v>CREATE TABLE IF NOT EXISTS  WC_SHOP_ADMIN_MENU(</v>
      </c>
    </row>
    <row r="63" spans="1:12">
      <c r="A63" s="4">
        <v>1</v>
      </c>
      <c r="B63" s="43" t="s">
        <v>246</v>
      </c>
      <c r="C63" s="5" t="s">
        <v>752</v>
      </c>
      <c r="D63" s="6" t="s">
        <v>201</v>
      </c>
      <c r="E63" s="14"/>
      <c r="F63" s="13" t="s">
        <v>25</v>
      </c>
      <c r="G63" s="51"/>
      <c r="H63" s="13"/>
      <c r="I63" s="9"/>
      <c r="J63" s="5" t="s">
        <v>205</v>
      </c>
      <c r="K63" s="27"/>
      <c r="L63" s="76" t="str">
        <f ca="1">C63&amp;" "&amp;D63&amp;IF(OR(D63="DATETIME",D63="INT",D63="DATE",D63="TEXT"),E63,"("&amp;E63&amp;")")&amp;" "&amp;" "&amp;H63&amp;" "&amp;J63&amp;IF(G63&lt;&gt;""," default "&amp;G63&amp;" ","")&amp;IF(I63&lt;&gt;""," "&amp;I63&amp;" ","")&amp;IF(OFFSET(C63,1,0,1,1)="",",",",")</f>
        <v>WSAM_ADMIN_ID INT   NOT NULL,</v>
      </c>
    </row>
    <row r="64" spans="1:12">
      <c r="A64" s="4">
        <v>2</v>
      </c>
      <c r="B64" s="43" t="s">
        <v>249</v>
      </c>
      <c r="C64" s="5" t="s">
        <v>751</v>
      </c>
      <c r="D64" s="5" t="s">
        <v>201</v>
      </c>
      <c r="E64" s="5"/>
      <c r="F64" s="13" t="s">
        <v>25</v>
      </c>
      <c r="G64" s="13"/>
      <c r="H64" s="13"/>
      <c r="I64" s="13"/>
      <c r="J64" s="5" t="s">
        <v>205</v>
      </c>
      <c r="K64" s="27"/>
      <c r="L64" s="76" t="str">
        <f ca="1">C64&amp;" "&amp;D64&amp;IF(OR(D64="DATETIME",D64="INT",D64="DATE",D64="TEXT"),E64,"("&amp;E64&amp;")")&amp;" "&amp;" "&amp;H64&amp;" "&amp;J64&amp;IF(G64&lt;&gt;""," default "&amp;G64&amp;" ","")&amp;IF(I64&lt;&gt;""," "&amp;I64&amp;" ","")&amp;IF(OFFSET(C64,1,0,1,1)="",",",",")</f>
        <v>WSAM_MENU_ID INT   NOT NULL,</v>
      </c>
    </row>
    <row r="65" spans="1:12">
      <c r="A65" s="4">
        <v>3</v>
      </c>
      <c r="B65" s="56" t="s">
        <v>248</v>
      </c>
      <c r="C65" s="5" t="s">
        <v>677</v>
      </c>
      <c r="D65" s="53" t="s">
        <v>200</v>
      </c>
      <c r="E65" s="52"/>
      <c r="F65" s="54"/>
      <c r="G65" s="54"/>
      <c r="H65" s="54"/>
      <c r="I65" s="54"/>
      <c r="J65" s="52"/>
      <c r="K65" s="55"/>
      <c r="L65" s="76" t="str">
        <f ca="1">C65&amp;" "&amp;D65&amp;IF(OR(D65="DATETIME",D65="INT",D65="DATE",D65="TEXT"),E65,"("&amp;E65&amp;")")&amp;" "&amp;" "&amp;H65&amp;" "&amp;J65&amp;IF(G65&lt;&gt;""," default "&amp;G65&amp;" ","")&amp;IF(I65&lt;&gt;""," "&amp;I65&amp;" ","")&amp;IF(OFFSET(C65,1,0,1,1)="",",",",")</f>
        <v>WSAM_REGIST_DATE DATETIME   ,</v>
      </c>
    </row>
    <row r="66" spans="1:12">
      <c r="A66" s="118"/>
      <c r="B66" s="119"/>
      <c r="C66" s="11"/>
      <c r="D66" s="12"/>
      <c r="E66" s="11"/>
      <c r="F66" s="120"/>
      <c r="G66" s="120"/>
      <c r="H66" s="120"/>
      <c r="I66" s="120"/>
      <c r="J66" s="11"/>
      <c r="K66" s="121"/>
      <c r="L66" s="76" t="str">
        <f ca="1">"PRIMARY KEY("&amp;IF(OFFSET(C63,0,3,1,1)="PK",C63&amp;IF(OFFSET(C63,1,3,1,1)="","",","),"")&amp;IF(OFFSET(C63,1,3,1,1)="PK",OFFSET(C63,1,0,1,1)&amp;IF(OFFSET(C63,1,0,1,1)="",",",""),"")&amp;"));"</f>
        <v>PRIMARY KEY(WSAM_ADMIN_ID,WSAM_MENU_ID));</v>
      </c>
    </row>
    <row r="67" spans="1:12">
      <c r="L67" s="50"/>
    </row>
    <row r="68" spans="1:12">
      <c r="A68" s="137" t="s">
        <v>11</v>
      </c>
      <c r="B68" s="138"/>
      <c r="C68" s="139" t="s">
        <v>221</v>
      </c>
      <c r="D68" s="140"/>
      <c r="E68" s="137" t="s">
        <v>12</v>
      </c>
      <c r="F68" s="138"/>
      <c r="G68" s="115"/>
      <c r="H68" s="115"/>
      <c r="I68" s="115"/>
      <c r="J68" s="115"/>
      <c r="K68" s="135" t="s">
        <v>749</v>
      </c>
      <c r="L68" s="11" t="str">
        <f>"-- "&amp;C69</f>
        <v>-- 商家角色-菜单表</v>
      </c>
    </row>
    <row r="69" spans="1:12">
      <c r="A69" s="137" t="s">
        <v>0</v>
      </c>
      <c r="B69" s="138"/>
      <c r="C69" s="139" t="s">
        <v>679</v>
      </c>
      <c r="D69" s="140"/>
      <c r="E69" s="137" t="s">
        <v>13</v>
      </c>
      <c r="F69" s="138"/>
      <c r="G69" s="115"/>
      <c r="H69" s="115"/>
      <c r="I69" s="115"/>
      <c r="J69" s="115"/>
      <c r="K69" s="136"/>
      <c r="L69" s="11" t="str">
        <f>"-- "&amp;C70</f>
        <v xml:space="preserve">-- </v>
      </c>
    </row>
    <row r="70" spans="1:12">
      <c r="A70" s="137" t="s">
        <v>1</v>
      </c>
      <c r="B70" s="138"/>
      <c r="C70" s="141"/>
      <c r="D70" s="142"/>
      <c r="E70" s="142"/>
      <c r="F70" s="142"/>
      <c r="G70" s="142"/>
      <c r="H70" s="142"/>
      <c r="I70" s="142"/>
      <c r="J70" s="142"/>
      <c r="K70" s="143"/>
      <c r="L70" s="49"/>
    </row>
    <row r="71" spans="1:12">
      <c r="A71" s="112"/>
      <c r="B71" s="113"/>
      <c r="C71" s="116"/>
      <c r="D71" s="116"/>
      <c r="E71" s="116"/>
      <c r="F71" s="116"/>
      <c r="G71" s="116"/>
      <c r="H71" s="116"/>
      <c r="I71" s="116"/>
      <c r="J71" s="114"/>
      <c r="K71" s="116"/>
      <c r="L71" s="49" t="str">
        <f>"DROP TABLE IF EXISTS "&amp;K68&amp;";"</f>
        <v>DROP TABLE IF EXISTS WC_SHOP_ROLE_MENU;</v>
      </c>
    </row>
    <row r="72" spans="1:12">
      <c r="A72" s="1"/>
      <c r="B72" s="1"/>
      <c r="C72" s="1"/>
      <c r="D72" s="2"/>
      <c r="E72" s="1"/>
      <c r="F72" s="1"/>
      <c r="G72" s="1"/>
      <c r="H72" s="1"/>
      <c r="I72" s="1"/>
      <c r="J72" s="32"/>
      <c r="K72" s="1"/>
      <c r="L72" s="49"/>
    </row>
    <row r="73" spans="1:12">
      <c r="A73" s="3" t="s">
        <v>2</v>
      </c>
      <c r="B73" s="3" t="s">
        <v>14</v>
      </c>
      <c r="C73" s="3" t="s">
        <v>15</v>
      </c>
      <c r="D73" s="3" t="s">
        <v>3</v>
      </c>
      <c r="E73" s="3" t="s">
        <v>4</v>
      </c>
      <c r="F73" s="3" t="s">
        <v>21</v>
      </c>
      <c r="G73" s="3" t="s">
        <v>148</v>
      </c>
      <c r="H73" s="3" t="s">
        <v>199</v>
      </c>
      <c r="I73" s="3" t="s">
        <v>147</v>
      </c>
      <c r="J73" s="33" t="s">
        <v>16</v>
      </c>
      <c r="K73" s="3" t="s">
        <v>17</v>
      </c>
      <c r="L73" s="11" t="str">
        <f>"CREATE TABLE IF NOT EXISTS  "&amp;K68&amp;"("</f>
        <v>CREATE TABLE IF NOT EXISTS  WC_SHOP_ROLE_MENU(</v>
      </c>
    </row>
    <row r="74" spans="1:12">
      <c r="A74" s="4">
        <v>1</v>
      </c>
      <c r="B74" s="43" t="s">
        <v>251</v>
      </c>
      <c r="C74" s="5" t="s">
        <v>753</v>
      </c>
      <c r="D74" s="6" t="s">
        <v>201</v>
      </c>
      <c r="E74" s="14"/>
      <c r="F74" s="117" t="s">
        <v>25</v>
      </c>
      <c r="G74" s="51"/>
      <c r="H74" s="13"/>
      <c r="I74" s="9"/>
      <c r="J74" s="5" t="s">
        <v>205</v>
      </c>
      <c r="K74" s="27"/>
      <c r="L74" s="76" t="str">
        <f ca="1">C74&amp;" "&amp;D74&amp;IF(OR(D74="DATETIME",D74="INT",D74="DATE",D74="TEXT"),E74,"("&amp;E74&amp;")")&amp;" "&amp;" "&amp;H74&amp;" "&amp;J74&amp;IF(G74&lt;&gt;""," default "&amp;G74&amp;" ","")&amp;IF(I74&lt;&gt;""," "&amp;I74&amp;" ","")&amp;IF(OFFSET(C74,1,0,1,1)="",",",",")</f>
        <v>WSRM_ROLE_ID INT   NOT NULL,</v>
      </c>
    </row>
    <row r="75" spans="1:12">
      <c r="A75" s="4">
        <v>2</v>
      </c>
      <c r="B75" s="43" t="s">
        <v>252</v>
      </c>
      <c r="C75" s="5" t="s">
        <v>754</v>
      </c>
      <c r="D75" s="5" t="s">
        <v>201</v>
      </c>
      <c r="E75" s="5"/>
      <c r="F75" s="117" t="s">
        <v>681</v>
      </c>
      <c r="G75" s="13"/>
      <c r="H75" s="13"/>
      <c r="I75" s="13"/>
      <c r="J75" s="5" t="s">
        <v>205</v>
      </c>
      <c r="K75" s="27"/>
      <c r="L75" s="76" t="str">
        <f ca="1">C75&amp;" "&amp;D75&amp;IF(OR(D75="DATETIME",D75="INT",D75="DATE",D75="TEXT"),E75,"("&amp;E75&amp;")")&amp;" "&amp;" "&amp;H75&amp;" "&amp;J75&amp;IF(G75&lt;&gt;""," default "&amp;G75&amp;" ","")&amp;IF(I75&lt;&gt;""," "&amp;I75&amp;" ","")&amp;IF(OFFSET(C75,1,0,1,1)="",",",",")</f>
        <v>WSRM_MENU_ID INT   NOT NULL,</v>
      </c>
    </row>
    <row r="76" spans="1:12">
      <c r="A76" s="4">
        <v>3</v>
      </c>
      <c r="B76" s="56" t="s">
        <v>253</v>
      </c>
      <c r="C76" s="5" t="s">
        <v>678</v>
      </c>
      <c r="D76" s="53" t="s">
        <v>200</v>
      </c>
      <c r="E76" s="52"/>
      <c r="F76" s="54"/>
      <c r="G76" s="54"/>
      <c r="H76" s="54"/>
      <c r="I76" s="54"/>
      <c r="J76" s="52"/>
      <c r="K76" s="55"/>
      <c r="L76" s="76" t="str">
        <f ca="1">C76&amp;" "&amp;D76&amp;IF(OR(D76="DATETIME",D76="INT",D76="DATE",D76="TEXT"),E76,"("&amp;E76&amp;")")&amp;" "&amp;" "&amp;H76&amp;" "&amp;J76&amp;IF(G76&lt;&gt;""," default "&amp;G76&amp;" ","")&amp;IF(I76&lt;&gt;""," "&amp;I76&amp;" ","")&amp;IF(OFFSET(C76,1,0,1,1)="",",",",")</f>
        <v>WSRM_CREATE_TIME DATETIME   ,</v>
      </c>
    </row>
    <row r="77" spans="1:12">
      <c r="L77" s="76" t="str">
        <f ca="1">"PRIMARY KEY("&amp;IF(OFFSET(C74,0,3,1,1)="PK",C74&amp;IF(OFFSET(C74,1,3,1,1)="","",","),"")&amp;IF(OFFSET(C74,1,3,1,1)="PK",OFFSET(C74,1,0,1,1)&amp;IF(OFFSET(C74,1,0,1,1)="",",",""),"")&amp;"));"</f>
        <v>PRIMARY KEY(WSRM_ROLE_ID,WSRM_MENU_ID));</v>
      </c>
    </row>
    <row r="78" spans="1:12">
      <c r="A78" s="137" t="s">
        <v>11</v>
      </c>
      <c r="B78" s="138"/>
      <c r="C78" s="139" t="s">
        <v>221</v>
      </c>
      <c r="D78" s="140"/>
      <c r="E78" s="137" t="s">
        <v>12</v>
      </c>
      <c r="F78" s="138"/>
      <c r="G78" s="133"/>
      <c r="H78" s="133"/>
      <c r="I78" s="133"/>
      <c r="J78" s="133"/>
      <c r="K78" s="135" t="s">
        <v>758</v>
      </c>
      <c r="L78" s="11" t="str">
        <f>"-- "&amp;C79</f>
        <v>-- 组织机构表</v>
      </c>
    </row>
    <row r="79" spans="1:12">
      <c r="A79" s="137" t="s">
        <v>0</v>
      </c>
      <c r="B79" s="138"/>
      <c r="C79" s="139" t="s">
        <v>759</v>
      </c>
      <c r="D79" s="140"/>
      <c r="E79" s="137" t="s">
        <v>13</v>
      </c>
      <c r="F79" s="138"/>
      <c r="G79" s="133"/>
      <c r="H79" s="133"/>
      <c r="I79" s="133"/>
      <c r="J79" s="133"/>
      <c r="K79" s="136"/>
      <c r="L79" s="11" t="str">
        <f>"-- "&amp;C80</f>
        <v xml:space="preserve">-- </v>
      </c>
    </row>
    <row r="80" spans="1:12">
      <c r="A80" s="137" t="s">
        <v>1</v>
      </c>
      <c r="B80" s="138"/>
      <c r="C80" s="141"/>
      <c r="D80" s="142"/>
      <c r="E80" s="142"/>
      <c r="F80" s="142"/>
      <c r="G80" s="142"/>
      <c r="H80" s="142"/>
      <c r="I80" s="142"/>
      <c r="J80" s="142"/>
      <c r="K80" s="143"/>
      <c r="L80" s="49"/>
    </row>
    <row r="81" spans="1:12">
      <c r="A81" s="130"/>
      <c r="B81" s="131"/>
      <c r="C81" s="134"/>
      <c r="D81" s="134"/>
      <c r="E81" s="134"/>
      <c r="F81" s="134"/>
      <c r="G81" s="134"/>
      <c r="H81" s="134"/>
      <c r="I81" s="134"/>
      <c r="J81" s="132"/>
      <c r="K81" s="134"/>
      <c r="L81" s="49" t="str">
        <f>"DROP TABLE IF EXISTS "&amp;K78&amp;";"</f>
        <v>DROP TABLE IF EXISTS WC_SHOP_DEPT;</v>
      </c>
    </row>
    <row r="82" spans="1:12">
      <c r="A82" s="1"/>
      <c r="B82" s="1"/>
      <c r="C82" s="1"/>
      <c r="D82" s="2"/>
      <c r="E82" s="1"/>
      <c r="F82" s="1"/>
      <c r="G82" s="1"/>
      <c r="H82" s="1"/>
      <c r="I82" s="1"/>
      <c r="J82" s="32"/>
      <c r="K82" s="1"/>
      <c r="L82" s="49"/>
    </row>
    <row r="83" spans="1:12">
      <c r="A83" s="3" t="s">
        <v>2</v>
      </c>
      <c r="B83" s="3" t="s">
        <v>14</v>
      </c>
      <c r="C83" s="3" t="s">
        <v>15</v>
      </c>
      <c r="D83" s="3" t="s">
        <v>3</v>
      </c>
      <c r="E83" s="3" t="s">
        <v>4</v>
      </c>
      <c r="F83" s="3" t="s">
        <v>21</v>
      </c>
      <c r="G83" s="3" t="s">
        <v>148</v>
      </c>
      <c r="H83" s="3" t="s">
        <v>199</v>
      </c>
      <c r="I83" s="3" t="s">
        <v>147</v>
      </c>
      <c r="J83" s="33" t="s">
        <v>16</v>
      </c>
      <c r="K83" s="3" t="s">
        <v>17</v>
      </c>
      <c r="L83" s="11" t="str">
        <f>"CREATE TABLE IF NOT EXISTS  "&amp;K78&amp;"("</f>
        <v>CREATE TABLE IF NOT EXISTS  WC_SHOP_DEPT(</v>
      </c>
    </row>
    <row r="84" spans="1:12">
      <c r="A84" s="4">
        <v>1</v>
      </c>
      <c r="B84" s="43" t="s">
        <v>480</v>
      </c>
      <c r="C84" s="5" t="s">
        <v>779</v>
      </c>
      <c r="D84" s="6" t="s">
        <v>201</v>
      </c>
      <c r="E84" s="14"/>
      <c r="F84" s="117" t="s">
        <v>25</v>
      </c>
      <c r="G84" s="51"/>
      <c r="H84" s="13" t="s">
        <v>209</v>
      </c>
      <c r="I84" s="9" t="s">
        <v>208</v>
      </c>
      <c r="J84" s="5" t="s">
        <v>205</v>
      </c>
      <c r="K84" s="27"/>
      <c r="L84" s="76" t="str">
        <f ca="1">C84&amp;" "&amp;D84&amp;IF(OR(D84="DATETIME",D84="INT",D84="DATE",D84="TEXT"),E84,"("&amp;E84&amp;")")&amp;" "&amp;" "&amp;H84&amp;" "&amp;J84&amp;IF(G84&lt;&gt;""," default "&amp;G84&amp;" ","")&amp;IF(I84&lt;&gt;""," "&amp;I84&amp;" ","")&amp;IF(OFFSET(C84,1,0,1,1)="",",",",")</f>
        <v>WDP_ID INT  UNIQUE NOT NULL AUTO_INCREMENT ,</v>
      </c>
    </row>
    <row r="85" spans="1:12">
      <c r="A85" s="4">
        <v>2</v>
      </c>
      <c r="B85" s="43" t="s">
        <v>761</v>
      </c>
      <c r="C85" s="5" t="s">
        <v>771</v>
      </c>
      <c r="D85" s="5" t="s">
        <v>202</v>
      </c>
      <c r="E85" s="5">
        <v>200</v>
      </c>
      <c r="F85" s="117"/>
      <c r="G85" s="13"/>
      <c r="H85" s="13"/>
      <c r="I85" s="13"/>
      <c r="J85" s="5" t="s">
        <v>205</v>
      </c>
      <c r="K85" s="27"/>
      <c r="L85" s="76" t="str">
        <f ca="1">C85&amp;" "&amp;D85&amp;IF(OR(D85="DATETIME",D85="INT",D85="DATE",D85="TEXT"),E85,"("&amp;E85&amp;")")&amp;" "&amp;" "&amp;H85&amp;" "&amp;J85&amp;IF(G85&lt;&gt;""," default "&amp;G85&amp;" ","")&amp;IF(I85&lt;&gt;""," "&amp;I85&amp;" ","")&amp;IF(OFFSET(C85,1,0,1,1)="",",",",")</f>
        <v>WDP_NAME VARCHAR(200)   NOT NULL,</v>
      </c>
    </row>
    <row r="86" spans="1:12">
      <c r="A86" s="4">
        <v>3</v>
      </c>
      <c r="B86" s="56" t="s">
        <v>760</v>
      </c>
      <c r="C86" s="5" t="s">
        <v>770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76" t="str">
        <f ca="1">C86&amp;" "&amp;D86&amp;IF(OR(D86="DATETIME",D86="INT",D86="DATE",D86="TEXT"),E86,"("&amp;E86&amp;")")&amp;" "&amp;" "&amp;H86&amp;" "&amp;J86&amp;IF(G86&lt;&gt;""," default "&amp;G86&amp;" ","")&amp;IF(I86&lt;&gt;""," "&amp;I86&amp;" ","")&amp;IF(OFFSET(C86,1,0,1,1)="",",",",")</f>
        <v>WDP_LEVEL INT   ,</v>
      </c>
    </row>
    <row r="87" spans="1:12">
      <c r="A87" s="4">
        <v>4</v>
      </c>
      <c r="B87" s="56" t="s">
        <v>762</v>
      </c>
      <c r="C87" s="5" t="s">
        <v>780</v>
      </c>
      <c r="D87" s="53" t="s">
        <v>201</v>
      </c>
      <c r="E87" s="52"/>
      <c r="F87" s="54"/>
      <c r="G87" s="54"/>
      <c r="H87" s="54"/>
      <c r="I87" s="54"/>
      <c r="J87" s="52"/>
      <c r="K87" s="55"/>
      <c r="L87" s="76" t="str">
        <f t="shared" ref="L87:L94" ca="1" si="2">C87&amp;" "&amp;D87&amp;IF(OR(D87="DATETIME",D87="INT",D87="DATE",D87="TEXT"),E87,"("&amp;E87&amp;")")&amp;" "&amp;" "&amp;H87&amp;" "&amp;J87&amp;IF(G87&lt;&gt;""," default "&amp;G87&amp;" ","")&amp;IF(I87&lt;&gt;""," "&amp;I87&amp;" ","")&amp;IF(OFFSET(C87,1,0,1,1)="",",",",")</f>
        <v>WDP_ORDER INT   ,</v>
      </c>
    </row>
    <row r="88" spans="1:12">
      <c r="A88" s="4">
        <v>5</v>
      </c>
      <c r="B88" s="56" t="s">
        <v>763</v>
      </c>
      <c r="C88" s="5" t="s">
        <v>772</v>
      </c>
      <c r="D88" s="53" t="s">
        <v>201</v>
      </c>
      <c r="E88" s="52"/>
      <c r="F88" s="54"/>
      <c r="G88" s="54"/>
      <c r="H88" s="54"/>
      <c r="I88" s="54"/>
      <c r="J88" s="52"/>
      <c r="K88" s="55"/>
      <c r="L88" s="76" t="str">
        <f t="shared" ca="1" si="2"/>
        <v>WDP_PARENT_ID INT   ,</v>
      </c>
    </row>
    <row r="89" spans="1:12">
      <c r="A89" s="4">
        <v>6</v>
      </c>
      <c r="B89" s="56" t="s">
        <v>764</v>
      </c>
      <c r="C89" s="5" t="s">
        <v>773</v>
      </c>
      <c r="D89" s="53" t="s">
        <v>201</v>
      </c>
      <c r="E89" s="52"/>
      <c r="F89" s="54"/>
      <c r="G89" s="54"/>
      <c r="H89" s="54"/>
      <c r="I89" s="54"/>
      <c r="J89" s="52"/>
      <c r="K89" s="55"/>
      <c r="L89" s="76" t="str">
        <f t="shared" ca="1" si="2"/>
        <v>WDP_ADMIN_ID INT   ,</v>
      </c>
    </row>
    <row r="90" spans="1:12">
      <c r="A90" s="4">
        <v>8</v>
      </c>
      <c r="B90" s="82" t="s">
        <v>765</v>
      </c>
      <c r="C90" s="5" t="s">
        <v>774</v>
      </c>
      <c r="D90" s="53" t="s">
        <v>201</v>
      </c>
      <c r="E90" s="52"/>
      <c r="F90" s="54"/>
      <c r="G90" s="54"/>
      <c r="H90" s="54"/>
      <c r="I90" s="54"/>
      <c r="J90" s="52"/>
      <c r="K90" s="55"/>
      <c r="L90" s="76" t="str">
        <f t="shared" ca="1" si="2"/>
        <v>WDP_TXL_ID INT   ,</v>
      </c>
    </row>
    <row r="91" spans="1:12">
      <c r="A91" s="4">
        <v>9</v>
      </c>
      <c r="B91" s="82" t="s">
        <v>769</v>
      </c>
      <c r="C91" s="5" t="s">
        <v>778</v>
      </c>
      <c r="D91" s="53" t="s">
        <v>202</v>
      </c>
      <c r="E91" s="52">
        <v>20</v>
      </c>
      <c r="F91" s="54"/>
      <c r="G91" s="54"/>
      <c r="H91" s="54"/>
      <c r="I91" s="54"/>
      <c r="J91" s="52"/>
      <c r="K91" s="55"/>
      <c r="L91" s="76" t="str">
        <f t="shared" ca="1" si="2"/>
        <v>WDP_STATUS VARCHAR(20)   ,</v>
      </c>
    </row>
    <row r="92" spans="1:12">
      <c r="A92" s="4">
        <v>10</v>
      </c>
      <c r="B92" s="82" t="s">
        <v>766</v>
      </c>
      <c r="C92" s="5" t="s">
        <v>776</v>
      </c>
      <c r="D92" s="53" t="s">
        <v>202</v>
      </c>
      <c r="E92" s="52">
        <v>200</v>
      </c>
      <c r="F92" s="54"/>
      <c r="G92" s="54"/>
      <c r="H92" s="54"/>
      <c r="I92" s="54"/>
      <c r="J92" s="52"/>
      <c r="K92" s="55"/>
      <c r="L92" s="76" t="str">
        <f t="shared" ca="1" si="2"/>
        <v>WDP_DESC VARCHAR(200)   ,</v>
      </c>
    </row>
    <row r="93" spans="1:12">
      <c r="A93" s="4">
        <v>11</v>
      </c>
      <c r="B93" s="82" t="s">
        <v>767</v>
      </c>
      <c r="C93" s="5" t="s">
        <v>777</v>
      </c>
      <c r="D93" s="53" t="s">
        <v>201</v>
      </c>
      <c r="E93" s="52"/>
      <c r="F93" s="54"/>
      <c r="G93" s="54"/>
      <c r="H93" s="54"/>
      <c r="I93" s="54"/>
      <c r="J93" s="52"/>
      <c r="K93" s="55"/>
      <c r="L93" s="76" t="str">
        <f t="shared" ca="1" si="2"/>
        <v>WDP_REGISTOR INT   ,</v>
      </c>
    </row>
    <row r="94" spans="1:12">
      <c r="A94" s="4">
        <v>12</v>
      </c>
      <c r="B94" s="82" t="s">
        <v>768</v>
      </c>
      <c r="C94" s="5" t="s">
        <v>775</v>
      </c>
      <c r="D94" s="53" t="s">
        <v>200</v>
      </c>
      <c r="E94" s="52"/>
      <c r="F94" s="54"/>
      <c r="G94" s="54"/>
      <c r="H94" s="54"/>
      <c r="I94" s="54"/>
      <c r="J94" s="52"/>
      <c r="K94" s="55"/>
      <c r="L94" s="76" t="str">
        <f t="shared" ca="1" si="2"/>
        <v>WDP_REGISTDATE DATETIME   ,</v>
      </c>
    </row>
    <row r="95" spans="1:12">
      <c r="L95" s="76" t="str">
        <f ca="1">"PRIMARY KEY("&amp;IF(OFFSET(C84,0,3,1,1)="PK",C84&amp;IF(OFFSET(C84,1,3,1,1)="","",","),"")&amp;IF(OFFSET(C84,1,3,1,1)="PK",OFFSET(C84,1,0,1,1)&amp;IF(OFFSET(C84,1,0,1,1)="",",",""),"")&amp;"));"</f>
        <v>PRIMARY KEY(WDP_ID));</v>
      </c>
    </row>
    <row r="96" spans="1:12">
      <c r="L96" s="76"/>
    </row>
  </sheetData>
  <mergeCells count="63">
    <mergeCell ref="A80:B80"/>
    <mergeCell ref="C80:K80"/>
    <mergeCell ref="A78:B78"/>
    <mergeCell ref="C78:D78"/>
    <mergeCell ref="E78:F78"/>
    <mergeCell ref="K78:K79"/>
    <mergeCell ref="A79:B79"/>
    <mergeCell ref="C79:D79"/>
    <mergeCell ref="E79:F79"/>
    <mergeCell ref="K1:K2"/>
    <mergeCell ref="A2:B2"/>
    <mergeCell ref="C2:D2"/>
    <mergeCell ref="E2:F2"/>
    <mergeCell ref="A35:B35"/>
    <mergeCell ref="C35:D35"/>
    <mergeCell ref="E35:F35"/>
    <mergeCell ref="A1:B1"/>
    <mergeCell ref="C1:D1"/>
    <mergeCell ref="E1:F1"/>
    <mergeCell ref="A3:B3"/>
    <mergeCell ref="C3:K3"/>
    <mergeCell ref="A18:B18"/>
    <mergeCell ref="C18:D18"/>
    <mergeCell ref="E18:F18"/>
    <mergeCell ref="K18:K19"/>
    <mergeCell ref="A19:B19"/>
    <mergeCell ref="C19:D19"/>
    <mergeCell ref="E19:F19"/>
    <mergeCell ref="A36:B36"/>
    <mergeCell ref="C36:K36"/>
    <mergeCell ref="A20:B20"/>
    <mergeCell ref="C20:K20"/>
    <mergeCell ref="A34:B34"/>
    <mergeCell ref="C34:D34"/>
    <mergeCell ref="E34:F34"/>
    <mergeCell ref="K34:K35"/>
    <mergeCell ref="A46:B46"/>
    <mergeCell ref="C46:D46"/>
    <mergeCell ref="E46:F46"/>
    <mergeCell ref="K46:K47"/>
    <mergeCell ref="A47:B47"/>
    <mergeCell ref="C47:D47"/>
    <mergeCell ref="E47:F47"/>
    <mergeCell ref="A48:B48"/>
    <mergeCell ref="C48:K48"/>
    <mergeCell ref="A57:B57"/>
    <mergeCell ref="C57:D57"/>
    <mergeCell ref="E57:F57"/>
    <mergeCell ref="K57:K58"/>
    <mergeCell ref="A58:B58"/>
    <mergeCell ref="C58:D58"/>
    <mergeCell ref="E58:F58"/>
    <mergeCell ref="E69:F69"/>
    <mergeCell ref="A70:B70"/>
    <mergeCell ref="C70:K70"/>
    <mergeCell ref="A59:B59"/>
    <mergeCell ref="C59:K59"/>
    <mergeCell ref="A68:B68"/>
    <mergeCell ref="C68:D68"/>
    <mergeCell ref="E68:F68"/>
    <mergeCell ref="K68:K69"/>
    <mergeCell ref="A69:B69"/>
    <mergeCell ref="C69:D69"/>
  </mergeCells>
  <phoneticPr fontId="1" type="noConversion"/>
  <dataValidations count="1">
    <dataValidation type="list" allowBlank="1" showInputMessage="1" showErrorMessage="1" sqref="D7:D16 D84:D94 D74:D76 D63:D66 D52:D54 D40:D44 D24:D32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商家管理</vt:lpstr>
      <vt:lpstr>套餐管理</vt:lpstr>
      <vt:lpstr>会员管理</vt:lpstr>
      <vt:lpstr>微信</vt:lpstr>
      <vt:lpstr>商品分类管理</vt:lpstr>
      <vt:lpstr>现用的管理员权限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2016-08-02T08:12:02Z</dcterms:modified>
</cp:coreProperties>
</file>