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5"/>
  </bookViews>
  <sheets>
    <sheet name="商家管理【废弃】" sheetId="4" r:id="rId1"/>
    <sheet name="套餐管理" sheetId="5" state="hidden" r:id="rId2"/>
    <sheet name="会员管理【废弃】" sheetId="7" r:id="rId3"/>
    <sheet name="微信" sheetId="6" r:id="rId4"/>
    <sheet name="商品分类管理" sheetId="8" r:id="rId5"/>
    <sheet name="现用的管理员权限" sheetId="9" r:id="rId6"/>
    <sheet name="赛事管理" sheetId="10" r:id="rId7"/>
  </sheets>
  <calcPr calcId="124519"/>
</workbook>
</file>

<file path=xl/calcChain.xml><?xml version="1.0" encoding="utf-8"?>
<calcChain xmlns="http://schemas.openxmlformats.org/spreadsheetml/2006/main">
  <c r="L104" i="9"/>
  <c r="L105"/>
  <c r="L106"/>
  <c r="L107"/>
  <c r="L108"/>
  <c r="L103"/>
  <c r="L102"/>
  <c r="L100"/>
  <c r="L109"/>
  <c r="L101"/>
  <c r="L98"/>
  <c r="L97"/>
  <c r="L12"/>
  <c r="L46" i="10"/>
  <c r="L47"/>
  <c r="L74"/>
  <c r="L73"/>
  <c r="L72"/>
  <c r="L71"/>
  <c r="L70"/>
  <c r="L69"/>
  <c r="L68"/>
  <c r="L67"/>
  <c r="L65"/>
  <c r="L63"/>
  <c r="L62"/>
  <c r="L16"/>
  <c r="L15"/>
  <c r="L48"/>
  <c r="L84"/>
  <c r="L85"/>
  <c r="L87"/>
  <c r="L88"/>
  <c r="L89"/>
  <c r="L90"/>
  <c r="L91"/>
  <c r="L94"/>
  <c r="L95"/>
  <c r="L96"/>
  <c r="L97"/>
  <c r="L98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10"/>
  <c r="L109"/>
  <c r="L108"/>
  <c r="L107"/>
  <c r="L105"/>
  <c r="L103"/>
  <c r="L102"/>
  <c r="L83"/>
  <c r="L101"/>
  <c r="L100"/>
  <c r="L99"/>
  <c r="L82"/>
  <c r="L81"/>
  <c r="L80"/>
  <c r="L78"/>
  <c r="L76"/>
  <c r="L75"/>
  <c r="L50"/>
  <c r="L51"/>
  <c r="L52"/>
  <c r="L53"/>
  <c r="L49"/>
  <c r="L54"/>
  <c r="L55"/>
  <c r="L56"/>
  <c r="L57"/>
  <c r="L58"/>
  <c r="L59"/>
  <c r="L60"/>
  <c r="L61"/>
  <c r="L45"/>
  <c r="L44"/>
  <c r="L43"/>
  <c r="L41"/>
  <c r="L39"/>
  <c r="L38"/>
  <c r="L29"/>
  <c r="L30"/>
  <c r="L31"/>
  <c r="L32"/>
  <c r="L33"/>
  <c r="L34"/>
  <c r="L35"/>
  <c r="L36"/>
  <c r="L37"/>
  <c r="L28"/>
  <c r="L27"/>
  <c r="L25"/>
  <c r="L23"/>
  <c r="L22"/>
  <c r="L13"/>
  <c r="L14"/>
  <c r="L17"/>
  <c r="L18"/>
  <c r="L19"/>
  <c r="L20"/>
  <c r="L12"/>
  <c r="L21"/>
  <c r="L11"/>
  <c r="L10"/>
  <c r="L9"/>
  <c r="L8"/>
  <c r="L7"/>
  <c r="L6"/>
  <c r="L4"/>
  <c r="L2"/>
  <c r="L1"/>
  <c r="L17" i="9"/>
  <c r="L96"/>
  <c r="L88"/>
  <c r="L89"/>
  <c r="L90"/>
  <c r="L91"/>
  <c r="L92"/>
  <c r="L93"/>
  <c r="L94"/>
  <c r="L95"/>
  <c r="L87"/>
  <c r="L86"/>
  <c r="L85"/>
  <c r="L84"/>
  <c r="L82"/>
  <c r="L80"/>
  <c r="L79"/>
  <c r="L78"/>
  <c r="L77"/>
  <c r="L76"/>
  <c r="L75"/>
  <c r="L74"/>
  <c r="L72"/>
  <c r="L70"/>
  <c r="L69"/>
  <c r="L67"/>
  <c r="L66"/>
  <c r="L65"/>
  <c r="L64"/>
  <c r="L63"/>
  <c r="L61"/>
  <c r="L59"/>
  <c r="L58"/>
  <c r="L56"/>
  <c r="L55"/>
  <c r="L54"/>
  <c r="L53"/>
  <c r="L52"/>
  <c r="L50"/>
  <c r="L48"/>
  <c r="L47"/>
  <c r="L46"/>
  <c r="L45"/>
  <c r="L44"/>
  <c r="L43"/>
  <c r="L42"/>
  <c r="L41"/>
  <c r="L40"/>
  <c r="L38"/>
  <c r="L36"/>
  <c r="L35"/>
  <c r="L34"/>
  <c r="L33"/>
  <c r="L32"/>
  <c r="L31"/>
  <c r="L30"/>
  <c r="L29"/>
  <c r="L28"/>
  <c r="L27"/>
  <c r="L26"/>
  <c r="L25"/>
  <c r="L24"/>
  <c r="L22"/>
  <c r="L20"/>
  <c r="L19"/>
  <c r="L18"/>
  <c r="L16"/>
  <c r="L15"/>
  <c r="L14"/>
  <c r="L13"/>
  <c r="L11"/>
  <c r="L10"/>
  <c r="L9"/>
  <c r="L8"/>
  <c r="L7"/>
  <c r="L6"/>
  <c r="L4"/>
  <c r="L2"/>
  <c r="L1"/>
  <c r="L19" i="4"/>
  <c r="L41"/>
  <c r="L53"/>
  <c r="L63"/>
  <c r="L73"/>
  <c r="L89"/>
  <c r="L99"/>
  <c r="L33" i="6"/>
  <c r="L34"/>
  <c r="L35"/>
  <c r="L3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60"/>
  <c r="L59"/>
  <c r="L58"/>
  <c r="L57"/>
  <c r="L56"/>
  <c r="L55"/>
  <c r="L54"/>
  <c r="L53"/>
  <c r="L52"/>
  <c r="L51"/>
  <c r="L50"/>
  <c r="L48"/>
  <c r="L46"/>
  <c r="L45"/>
  <c r="L43"/>
  <c r="L42"/>
  <c r="L41"/>
  <c r="L40"/>
  <c r="L39"/>
  <c r="L38"/>
  <c r="L37"/>
  <c r="L32"/>
  <c r="L31"/>
  <c r="L29"/>
  <c r="L27"/>
  <c r="L26"/>
  <c r="L190"/>
  <c r="L189"/>
  <c r="L188"/>
  <c r="L187"/>
  <c r="L186"/>
  <c r="L185"/>
  <c r="L184"/>
  <c r="L183"/>
  <c r="L182"/>
  <c r="L180"/>
  <c r="L178"/>
  <c r="L177"/>
  <c r="L175"/>
  <c r="L174"/>
  <c r="L173"/>
  <c r="L172"/>
  <c r="L171"/>
  <c r="L170"/>
  <c r="L169"/>
  <c r="L168"/>
  <c r="L167"/>
  <c r="L166"/>
  <c r="L165"/>
  <c r="L164"/>
  <c r="L163"/>
  <c r="L162"/>
  <c r="L160"/>
  <c r="L158"/>
  <c r="L157"/>
  <c r="L155"/>
  <c r="L154"/>
  <c r="L153"/>
  <c r="L152"/>
  <c r="L151"/>
  <c r="L150"/>
  <c r="L148"/>
  <c r="L146"/>
  <c r="L145"/>
  <c r="L143"/>
  <c r="L142"/>
  <c r="L141"/>
  <c r="L140"/>
  <c r="L139"/>
  <c r="L138"/>
  <c r="L137"/>
  <c r="L136"/>
  <c r="L135"/>
  <c r="L134"/>
  <c r="L133"/>
  <c r="L131"/>
  <c r="L129"/>
  <c r="L128"/>
  <c r="L126"/>
  <c r="L125"/>
  <c r="L124"/>
  <c r="L123"/>
  <c r="L122"/>
  <c r="L121"/>
  <c r="L120"/>
  <c r="L119"/>
  <c r="L118"/>
  <c r="L116"/>
  <c r="L114"/>
  <c r="L113"/>
  <c r="L111"/>
  <c r="L110"/>
  <c r="L109"/>
  <c r="L108"/>
  <c r="L107"/>
  <c r="L106"/>
  <c r="L104"/>
  <c r="L102"/>
  <c r="L101"/>
  <c r="L99"/>
  <c r="L98"/>
  <c r="L97"/>
  <c r="L96"/>
  <c r="L95"/>
  <c r="L94"/>
  <c r="L93"/>
  <c r="L92"/>
  <c r="L91"/>
  <c r="L89"/>
  <c r="L87"/>
  <c r="L86"/>
  <c r="L84"/>
  <c r="L83"/>
  <c r="L82"/>
  <c r="L81"/>
  <c r="L80"/>
  <c r="L79"/>
  <c r="L78"/>
  <c r="L77"/>
  <c r="L76"/>
  <c r="L75"/>
  <c r="L74"/>
  <c r="L73"/>
  <c r="L72"/>
  <c r="L71"/>
  <c r="L70"/>
  <c r="L69"/>
  <c r="L68"/>
  <c r="L66"/>
  <c r="L64"/>
  <c r="L6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<sst xmlns="http://schemas.openxmlformats.org/spreadsheetml/2006/main" count="2526" uniqueCount="1020">
  <si>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</si>
  <si>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</si>
  <si>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</si>
  <si>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</si>
  <si>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</si>
  <si>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</si>
  <si>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</si>
  <si>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</si>
  <si>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</si>
  <si>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</si>
  <si>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</si>
  <si>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</si>
  <si>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</si>
  <si>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</si>
  <si>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</si>
  <si>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</si>
  <si>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</si>
  <si>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</si>
  <si>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</si>
  <si>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</si>
  <si>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</si>
  <si>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</si>
  <si>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</si>
  <si>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</si>
  <si>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</si>
  <si>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</si>
  <si>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</si>
  <si>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</si>
  <si>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</si>
  <si>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</si>
  <si>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</si>
  <si>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</si>
  <si>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</si>
  <si>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</si>
  <si>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</si>
  <si>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</si>
  <si>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</si>
  <si>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</si>
  <si>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</si>
  <si>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</si>
  <si>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</si>
  <si>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</si>
  <si>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</si>
  <si>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</si>
  <si>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</si>
  <si>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</si>
  <si>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</si>
  <si>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</si>
  <si>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</si>
  <si>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</si>
  <si>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</si>
  <si>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</si>
  <si>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</si>
  <si>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</si>
  <si>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</si>
  <si>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</si>
  <si>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</si>
  <si>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</si>
  <si>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</si>
  <si>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</si>
  <si>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</si>
  <si>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</si>
  <si>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</si>
  <si>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</si>
  <si>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</si>
  <si>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</si>
  <si>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</si>
  <si>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</si>
  <si>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</si>
  <si>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</si>
  <si>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</si>
  <si>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</si>
  <si>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</si>
  <si>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</si>
  <si>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</si>
  <si>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</si>
  <si>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</si>
  <si>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</si>
  <si>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</si>
  <si>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</si>
  <si>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</si>
  <si>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</si>
  <si>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</si>
  <si>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</si>
  <si>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</si>
  <si>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</si>
  <si>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</si>
  <si>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</si>
  <si>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</si>
  <si>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</si>
  <si>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</si>
  <si>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</si>
  <si>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</si>
  <si>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</si>
  <si>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</si>
  <si>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</si>
  <si>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</si>
  <si>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</si>
  <si>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</si>
  <si>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</si>
  <si>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</si>
  <si>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</si>
  <si>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</si>
  <si>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</si>
  <si>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</si>
  <si>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</si>
  <si>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</si>
  <si>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</si>
  <si>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</si>
  <si>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</si>
  <si>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</si>
  <si>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</si>
  <si>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</si>
  <si>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</si>
  <si>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</si>
  <si>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</si>
  <si>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</si>
  <si>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</si>
  <si>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</si>
  <si>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</si>
  <si>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</si>
  <si>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</si>
  <si>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</si>
  <si>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</si>
  <si>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</si>
  <si>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</si>
  <si>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</si>
  <si>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</si>
  <si>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</si>
  <si>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</si>
  <si>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</si>
  <si>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</si>
  <si>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</si>
  <si>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</si>
  <si>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</si>
  <si>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</si>
  <si>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</si>
  <si>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</si>
  <si>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</si>
  <si>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</si>
  <si>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</si>
  <si>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</si>
  <si>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</si>
  <si>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</si>
  <si>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</si>
  <si>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</si>
  <si>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</si>
  <si>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</si>
  <si>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</si>
  <si>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</si>
  <si>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</si>
  <si>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</si>
  <si>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</si>
  <si>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</si>
  <si>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</si>
  <si>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</si>
  <si>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</si>
  <si>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</si>
  <si>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</si>
  <si>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</si>
  <si>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</si>
  <si>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</si>
  <si>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</si>
  <si>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</si>
  <si>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</si>
  <si>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</si>
  <si>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</si>
  <si>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</si>
  <si>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</si>
  <si>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</si>
  <si>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</si>
  <si>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</si>
  <si>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</si>
  <si>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</si>
  <si>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</si>
  <si>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</si>
  <si>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</si>
  <si>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</si>
  <si>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</si>
  <si>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</si>
  <si>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</si>
  <si>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</si>
  <si>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</si>
  <si>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</si>
  <si>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</si>
  <si>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</si>
  <si>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</si>
  <si>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</si>
  <si>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</si>
  <si>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</si>
  <si>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</si>
  <si>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</si>
  <si>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</si>
  <si>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</si>
  <si>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</si>
  <si>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</si>
  <si>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</si>
  <si>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</si>
  <si>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</si>
  <si>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</si>
  <si>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</si>
  <si>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</si>
  <si>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</si>
  <si>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</si>
  <si>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</si>
  <si>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</si>
  <si>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</si>
  <si>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</si>
  <si>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</si>
  <si>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</si>
  <si>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</si>
  <si>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</si>
  <si>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</si>
  <si>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</si>
  <si>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</si>
  <si>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</si>
  <si>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</si>
  <si>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</si>
  <si>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</si>
  <si>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</si>
  <si>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</si>
  <si>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</si>
  <si>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</si>
  <si>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</si>
  <si>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</si>
  <si>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</si>
  <si>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</si>
  <si>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</si>
  <si>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</si>
  <si>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</si>
  <si>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</si>
  <si>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</si>
  <si>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</si>
  <si>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</si>
  <si>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</si>
  <si>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</si>
  <si>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</si>
  <si>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</si>
  <si>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</si>
  <si>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</si>
  <si>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</si>
  <si>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</si>
  <si>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</si>
  <si>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</si>
  <si>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</si>
  <si>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</si>
  <si>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</si>
  <si>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</si>
  <si>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</si>
  <si>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</si>
  <si>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</si>
  <si>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</si>
  <si>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</si>
  <si>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</si>
  <si>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</si>
  <si>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</si>
  <si>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</si>
  <si>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</si>
  <si>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</si>
  <si>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</si>
  <si>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</si>
  <si>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</si>
  <si>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</si>
  <si>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</si>
  <si>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</si>
  <si>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</si>
  <si>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</si>
  <si>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</si>
  <si>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</si>
  <si>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</si>
  <si>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</si>
  <si>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</si>
  <si>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</si>
  <si>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</si>
  <si>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</si>
  <si>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</si>
  <si>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</si>
  <si>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</si>
  <si>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</si>
  <si>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</si>
  <si>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</si>
  <si>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</si>
  <si>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</si>
  <si>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</si>
  <si>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</si>
  <si>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</si>
  <si>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</si>
  <si>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</si>
  <si>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</si>
  <si>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</si>
  <si>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</si>
  <si>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</si>
  <si>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</si>
  <si>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</si>
  <si>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</si>
  <si>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</si>
  <si>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</si>
  <si>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</si>
  <si>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</si>
  <si>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</si>
  <si>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</si>
  <si>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</si>
  <si>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</si>
  <si>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</si>
  <si>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</si>
  <si>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</si>
  <si>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</si>
  <si>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</si>
  <si>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</si>
  <si>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</si>
  <si>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</si>
  <si>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</si>
  <si>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</si>
  <si>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</si>
  <si>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</si>
  <si>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</si>
  <si>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</si>
  <si>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</si>
  <si>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</si>
  <si>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</si>
  <si>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</si>
  <si>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</si>
  <si>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</si>
  <si>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</si>
  <si>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</si>
  <si>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</si>
  <si>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</si>
  <si>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</si>
  <si>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</si>
  <si>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</si>
  <si>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</si>
  <si>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</si>
  <si>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</si>
  <si>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</si>
  <si>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</si>
  <si>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</si>
  <si>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</si>
  <si>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</si>
  <si>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</si>
  <si>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</si>
  <si>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</si>
  <si>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</si>
  <si>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</si>
  <si>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</si>
  <si>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</si>
  <si>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</si>
  <si>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</si>
  <si>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</si>
  <si>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</si>
  <si>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</si>
  <si>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</si>
  <si>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</si>
  <si>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</si>
  <si>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</si>
  <si>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</si>
  <si>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</si>
  <si>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</si>
  <si>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</si>
  <si>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</si>
  <si>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</si>
  <si>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</si>
  <si>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</si>
  <si>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</si>
  <si>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</si>
  <si>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</si>
  <si>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</si>
  <si>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</si>
  <si>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</si>
  <si>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</si>
  <si>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</si>
  <si>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</si>
  <si>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</si>
  <si>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</si>
  <si>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</si>
  <si>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</si>
  <si>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</si>
  <si>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</si>
  <si>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</si>
  <si>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</si>
  <si>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</si>
  <si>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</si>
  <si>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</si>
  <si>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</si>
  <si>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</si>
  <si>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</si>
  <si>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</si>
  <si>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</si>
  <si>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</si>
  <si>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</si>
  <si>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</si>
  <si>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</si>
  <si>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</si>
  <si>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</si>
  <si>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</si>
  <si>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</si>
  <si>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</si>
  <si>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</si>
  <si>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</si>
  <si>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</si>
  <si>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</si>
  <si>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</si>
  <si>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</si>
  <si>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</si>
  <si>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</si>
  <si>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</si>
  <si>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</si>
  <si>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</si>
  <si>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</si>
  <si>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</si>
  <si>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</si>
  <si>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</si>
  <si>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</si>
  <si>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</si>
  <si>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</si>
  <si>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</si>
  <si>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</si>
  <si>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</si>
  <si>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</si>
  <si>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</si>
  <si>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</si>
  <si>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</si>
  <si>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</si>
  <si>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</si>
  <si>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</si>
  <si>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</si>
  <si>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</si>
  <si>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</si>
  <si>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</si>
  <si>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</si>
  <si>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</si>
  <si>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</si>
  <si>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</si>
  <si>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</si>
  <si>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</si>
  <si>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消息类型</t>
    <phoneticPr fontId="1" type="noConversion"/>
  </si>
  <si>
    <t>WMG_MSG_TYPE</t>
    <phoneticPr fontId="1" type="noConversion"/>
  </si>
  <si>
    <t>加密类型</t>
    <phoneticPr fontId="1" type="noConversion"/>
  </si>
  <si>
    <t>WMG_AES_TYPE</t>
    <phoneticPr fontId="1" type="noConversion"/>
  </si>
  <si>
    <t>WMG_STATUS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</si>
  <si>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</si>
  <si>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</si>
  <si>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</si>
  <si>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</si>
  <si>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</si>
  <si>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</si>
  <si>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</si>
  <si>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</si>
  <si>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</si>
  <si>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</si>
  <si>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</si>
  <si>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</si>
  <si>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</si>
  <si>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</si>
  <si>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</si>
  <si>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</si>
  <si>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</si>
  <si>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</si>
  <si>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</si>
  <si>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</si>
  <si>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</si>
  <si>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</si>
  <si>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</si>
  <si>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</si>
  <si>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</si>
  <si>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</si>
  <si>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</si>
  <si>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</si>
  <si>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</si>
  <si>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</si>
  <si>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</si>
  <si>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</si>
  <si>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</si>
  <si>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</si>
  <si>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</si>
  <si>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</si>
  <si>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</si>
  <si>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</si>
  <si>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</si>
  <si>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</si>
  <si>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</si>
  <si>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</si>
  <si>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</si>
  <si>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</si>
  <si>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</si>
  <si>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</si>
  <si>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</si>
  <si>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</si>
  <si>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</si>
  <si>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</si>
  <si>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</si>
  <si>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</si>
  <si>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</si>
  <si>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</si>
  <si>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</si>
  <si>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</si>
  <si>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</si>
  <si>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</si>
  <si>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</si>
  <si>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</si>
  <si>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</si>
  <si>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</si>
  <si>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</si>
  <si>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</si>
  <si>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</si>
  <si>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</si>
  <si>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</si>
  <si>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</si>
  <si>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</si>
  <si>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</si>
  <si>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</si>
  <si>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</si>
  <si>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</si>
  <si>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</si>
  <si>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</si>
  <si>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</si>
  <si>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</si>
  <si>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</si>
  <si>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</si>
  <si>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</si>
  <si>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</si>
  <si>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</si>
  <si>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</si>
  <si>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</si>
  <si>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</si>
  <si>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</si>
  <si>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</si>
  <si>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</si>
  <si>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</si>
  <si>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</si>
  <si>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</si>
  <si>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</si>
  <si>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</si>
  <si>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</si>
  <si>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</si>
  <si>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</si>
  <si>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</si>
  <si>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</si>
  <si>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</si>
  <si>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</si>
  <si>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</si>
  <si>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</si>
  <si>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</si>
  <si>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</si>
  <si>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</si>
  <si>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</si>
  <si>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</si>
  <si>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</si>
  <si>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</si>
  <si>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</si>
  <si>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</si>
  <si>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</si>
  <si>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</si>
  <si>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</si>
  <si>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</si>
  <si>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</si>
  <si>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</si>
  <si>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</si>
  <si>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</si>
  <si>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</si>
  <si>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</si>
  <si>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</si>
  <si>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</si>
  <si>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</si>
  <si>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</si>
  <si>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</si>
  <si>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</si>
  <si>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</si>
  <si>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</si>
  <si>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</si>
  <si>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</si>
  <si>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</si>
  <si>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</si>
  <si>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</si>
  <si>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</si>
  <si>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</si>
  <si>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</si>
  <si>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</si>
  <si>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</si>
  <si>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</si>
  <si>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</si>
  <si>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</si>
  <si>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</si>
  <si>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</si>
  <si>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</si>
  <si>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</si>
  <si>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</si>
  <si>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</si>
  <si>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</si>
  <si>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</si>
  <si>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</si>
  <si>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</si>
  <si>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</si>
  <si>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</si>
  <si>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</si>
  <si>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</si>
  <si>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</si>
  <si>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</si>
  <si>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WKG_ID</t>
    <phoneticPr fontId="1" type="noConversion"/>
  </si>
  <si>
    <t>WKG_WEC_ID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</si>
  <si>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</si>
  <si>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</si>
  <si>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</si>
  <si>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</si>
  <si>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</si>
  <si>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</si>
  <si>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</si>
  <si>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</si>
  <si>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</si>
  <si>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</si>
  <si>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</si>
  <si>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</si>
  <si>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</si>
  <si>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</si>
  <si>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</si>
  <si>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</si>
  <si>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</si>
  <si>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</si>
  <si>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</si>
  <si>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</si>
  <si>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</si>
  <si>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</si>
  <si>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</si>
  <si>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</si>
  <si>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</si>
  <si>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</si>
  <si>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</si>
  <si>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</si>
  <si>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</si>
  <si>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</si>
  <si>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</si>
  <si>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</si>
  <si>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</si>
  <si>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</si>
  <si>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</si>
  <si>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</si>
  <si>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</si>
  <si>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</si>
  <si>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</si>
  <si>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</si>
  <si>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</si>
  <si>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</si>
  <si>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</si>
  <si>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</si>
  <si>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</si>
  <si>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</si>
  <si>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</si>
  <si>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</si>
  <si>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</si>
  <si>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</si>
  <si>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</si>
  <si>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</si>
  <si>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</si>
  <si>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</si>
  <si>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</si>
  <si>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</si>
  <si>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</si>
  <si>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</si>
  <si>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</si>
  <si>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</si>
  <si>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</si>
  <si>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</si>
  <si>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</si>
  <si>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</si>
  <si>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</si>
  <si>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</si>
  <si>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</si>
  <si>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</si>
  <si>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</si>
  <si>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</si>
  <si>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</si>
  <si>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</si>
  <si>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</si>
  <si>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</si>
  <si>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</si>
  <si>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</si>
  <si>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</si>
  <si>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</si>
  <si>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</si>
  <si>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</si>
  <si>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</si>
  <si>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</si>
  <si>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</si>
  <si>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</si>
  <si>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</si>
  <si>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</si>
  <si>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</si>
  <si>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</si>
  <si>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</si>
  <si>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</si>
  <si>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</si>
  <si>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</si>
  <si>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</si>
  <si>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</si>
  <si>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</si>
  <si>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</si>
  <si>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</si>
  <si>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</si>
  <si>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</si>
  <si>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</si>
  <si>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</si>
  <si>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</si>
  <si>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</si>
  <si>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</si>
  <si>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</si>
  <si>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</si>
  <si>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</si>
  <si>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</si>
  <si>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</si>
  <si>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</si>
  <si>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</si>
  <si>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</si>
  <si>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</si>
  <si>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</si>
  <si>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</si>
  <si>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</si>
  <si>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</si>
  <si>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</si>
  <si>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</si>
  <si>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</si>
  <si>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</si>
  <si>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</si>
  <si>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</si>
  <si>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</si>
  <si>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</si>
  <si>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</si>
  <si>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</si>
  <si>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</si>
  <si>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</si>
  <si>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</si>
  <si>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</si>
  <si>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</si>
  <si>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</si>
  <si>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</si>
  <si>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</si>
  <si>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</si>
  <si>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</si>
  <si>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</si>
  <si>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</si>
  <si>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</si>
  <si>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</si>
  <si>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</si>
  <si>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</si>
  <si>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</si>
  <si>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</si>
  <si>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</si>
  <si>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</si>
  <si>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</si>
  <si>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</si>
  <si>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</si>
  <si>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</si>
  <si>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</si>
  <si>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</si>
  <si>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</si>
  <si>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</si>
  <si>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</si>
  <si>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</si>
  <si>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</si>
  <si>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</si>
  <si>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</si>
  <si>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</si>
  <si>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</si>
  <si>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</si>
  <si>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</si>
  <si>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</si>
  <si>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</si>
  <si>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</si>
  <si>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</si>
  <si>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</si>
  <si>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</si>
  <si>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</si>
  <si>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</si>
  <si>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</si>
  <si>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</si>
  <si>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</si>
  <si>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</si>
  <si>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</si>
  <si>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</si>
  <si>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</si>
  <si>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</si>
  <si>
    <t>1000:可用 2000:不可用</t>
    <phoneticPr fontId="1" type="noConversion"/>
  </si>
  <si>
    <t>WC_WEI_MESSAGE</t>
    <phoneticPr fontId="1" type="noConversion"/>
  </si>
  <si>
    <t>WC_WEI_KEYWORD_MESSAGE</t>
    <phoneticPr fontId="1" type="noConversion"/>
  </si>
  <si>
    <t>FWH_APP_ID</t>
    <phoneticPr fontId="1" type="noConversion"/>
  </si>
  <si>
    <t>1:图文信息 2:文字信息 3:图片信息 4:语音信息 5:视频信息 6:音乐信息</t>
    <phoneticPr fontId="1" type="noConversion"/>
  </si>
  <si>
    <t>0:明文模式 1:加密模式 2:兼容模式</t>
    <phoneticPr fontId="1" type="noConversion"/>
  </si>
  <si>
    <t xml:space="preserve">1:加密 2:明文 3:兼容 </t>
    <phoneticPr fontId="1" type="noConversion"/>
  </si>
  <si>
    <t>WC_WEI_FANS</t>
    <phoneticPr fontId="1" type="noConversion"/>
  </si>
  <si>
    <t>WC_WEI_ACCESSTOKEN</t>
    <phoneticPr fontId="1" type="noConversion"/>
  </si>
  <si>
    <t>FWH_SUBSCRIBE_MSG</t>
    <phoneticPr fontId="1" type="noConversion"/>
  </si>
  <si>
    <t>1:关键字回复 2:默认回复 3：关注回复</t>
    <phoneticPr fontId="1" type="noConversion"/>
  </si>
  <si>
    <t>WKG_KEYWORDS</t>
    <phoneticPr fontId="1" type="noConversion"/>
  </si>
  <si>
    <t>WKG_WMG_ID</t>
    <phoneticPr fontId="1" type="noConversion"/>
  </si>
  <si>
    <t>WMG_APP_ID</t>
    <phoneticPr fontId="1" type="noConversion"/>
  </si>
  <si>
    <t>WKG_APP_ID</t>
    <phoneticPr fontId="1" type="noConversion"/>
  </si>
  <si>
    <t>赛事</t>
    <phoneticPr fontId="1" type="noConversion"/>
  </si>
  <si>
    <t>赛事名称</t>
    <phoneticPr fontId="1" type="noConversion"/>
  </si>
  <si>
    <t>WC_MATCH</t>
    <phoneticPr fontId="1" type="noConversion"/>
  </si>
  <si>
    <t>WMA_ID</t>
    <phoneticPr fontId="1" type="noConversion"/>
  </si>
  <si>
    <t>地点</t>
    <phoneticPr fontId="1" type="noConversion"/>
  </si>
  <si>
    <t>比赛时间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</si>
  <si>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</si>
  <si>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</si>
  <si>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</si>
  <si>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项目概述</t>
    <phoneticPr fontId="1" type="noConversion"/>
  </si>
  <si>
    <t>所属年份</t>
    <phoneticPr fontId="1" type="noConversion"/>
  </si>
  <si>
    <t>界别</t>
    <phoneticPr fontId="1" type="noConversion"/>
  </si>
  <si>
    <t>上届赛事ID</t>
    <phoneticPr fontId="1" type="noConversion"/>
  </si>
  <si>
    <t xml:space="preserve">NULL </t>
    <phoneticPr fontId="1" type="noConversion"/>
  </si>
  <si>
    <t>WMA_NAME</t>
    <phoneticPr fontId="1" type="noConversion"/>
  </si>
  <si>
    <t>WMA_PLACE</t>
    <phoneticPr fontId="1" type="noConversion"/>
  </si>
  <si>
    <t>WMA_RUNTIME</t>
    <phoneticPr fontId="1" type="noConversion"/>
  </si>
  <si>
    <t>WMA_YEAR</t>
    <phoneticPr fontId="1" type="noConversion"/>
  </si>
  <si>
    <t>WMA_SESSION_INDEX</t>
    <phoneticPr fontId="1" type="noConversion"/>
  </si>
  <si>
    <t>WMA_LAST_SESSION_ID</t>
    <phoneticPr fontId="1" type="noConversion"/>
  </si>
  <si>
    <t>WMA_STATUS</t>
    <phoneticPr fontId="1" type="noConversion"/>
  </si>
  <si>
    <t>WMA_DESC</t>
    <phoneticPr fontId="1" type="noConversion"/>
  </si>
  <si>
    <t>WMA_REGISTOR</t>
    <phoneticPr fontId="1" type="noConversion"/>
  </si>
  <si>
    <t>WMA_REGIST_DATE</t>
    <phoneticPr fontId="1" type="noConversion"/>
  </si>
  <si>
    <t>从地点表中取值组合而成</t>
    <phoneticPr fontId="1" type="noConversion"/>
  </si>
  <si>
    <t>100公里超马/50公里越野/山地越野/全程42.195KM/半程21.0975KM/10公里/5公里</t>
    <phoneticPr fontId="1" type="noConversion"/>
  </si>
  <si>
    <t>赛事项目明细表</t>
    <phoneticPr fontId="1" type="noConversion"/>
  </si>
  <si>
    <t>WC_MATCH_PROJECT</t>
    <phoneticPr fontId="1" type="noConversion"/>
  </si>
  <si>
    <t>WMP_ID</t>
    <phoneticPr fontId="1" type="noConversion"/>
  </si>
  <si>
    <t>赛事ID</t>
    <phoneticPr fontId="1" type="noConversion"/>
  </si>
  <si>
    <t>项目代码</t>
    <phoneticPr fontId="1" type="noConversion"/>
  </si>
  <si>
    <t>额定人数</t>
    <phoneticPr fontId="1" type="noConversion"/>
  </si>
  <si>
    <t>官方报名费用</t>
    <phoneticPr fontId="1" type="noConversion"/>
  </si>
  <si>
    <t>WMP_WMA_ID</t>
    <phoneticPr fontId="1" type="noConversion"/>
  </si>
  <si>
    <t>WMP_PROJECT_CODE</t>
    <phoneticPr fontId="1" type="noConversion"/>
  </si>
  <si>
    <t>WMP_REGIST_FEE</t>
    <phoneticPr fontId="1" type="noConversion"/>
  </si>
  <si>
    <t>DOUBLE</t>
  </si>
  <si>
    <t>11,2</t>
    <phoneticPr fontId="1" type="noConversion"/>
  </si>
  <si>
    <t>WMP_DESC</t>
    <phoneticPr fontId="1" type="noConversion"/>
  </si>
  <si>
    <t>WMP_PERSON_NUMBER</t>
    <phoneticPr fontId="1" type="noConversion"/>
  </si>
  <si>
    <t>WMP_STATUS</t>
    <phoneticPr fontId="1" type="noConversion"/>
  </si>
  <si>
    <t>WMP_REGISTOR</t>
    <phoneticPr fontId="1" type="noConversion"/>
  </si>
  <si>
    <t>WMP_REGIST_DATE</t>
    <phoneticPr fontId="1" type="noConversion"/>
  </si>
  <si>
    <t>团报活动信息</t>
    <phoneticPr fontId="1" type="noConversion"/>
  </si>
  <si>
    <t>项目ID</t>
    <phoneticPr fontId="1" type="noConversion"/>
  </si>
  <si>
    <t>活动分类</t>
    <phoneticPr fontId="1" type="noConversion"/>
  </si>
  <si>
    <t>WTA_STATUS</t>
    <phoneticPr fontId="1" type="noConversion"/>
  </si>
  <si>
    <t>WTA_REGISTOR</t>
    <phoneticPr fontId="1" type="noConversion"/>
  </si>
  <si>
    <t>WTA_REGIST_DATE</t>
    <phoneticPr fontId="1" type="noConversion"/>
  </si>
  <si>
    <t>WTA_WMA_ID</t>
    <phoneticPr fontId="1" type="noConversion"/>
  </si>
  <si>
    <t>WTA_TYPE</t>
    <phoneticPr fontId="1" type="noConversion"/>
  </si>
  <si>
    <t>费用</t>
    <phoneticPr fontId="1" type="noConversion"/>
  </si>
  <si>
    <t>WTA_FEE</t>
    <phoneticPr fontId="1" type="noConversion"/>
  </si>
  <si>
    <t>负责人</t>
    <phoneticPr fontId="1" type="noConversion"/>
  </si>
  <si>
    <t>WTA_ADMIN</t>
    <phoneticPr fontId="1" type="noConversion"/>
  </si>
  <si>
    <t>收费截止时间</t>
    <phoneticPr fontId="1" type="noConversion"/>
  </si>
  <si>
    <t>WTA_DESC</t>
    <phoneticPr fontId="1" type="noConversion"/>
  </si>
  <si>
    <t>活动开始地点</t>
    <phoneticPr fontId="1" type="noConversion"/>
  </si>
  <si>
    <t>活动结束地点</t>
    <phoneticPr fontId="1" type="noConversion"/>
  </si>
  <si>
    <t>WTA_DIDIAN_END</t>
    <phoneticPr fontId="1" type="noConversion"/>
  </si>
  <si>
    <t>包车出发上车地点 其余均是一个地点</t>
    <phoneticPr fontId="1" type="noConversion"/>
  </si>
  <si>
    <t xml:space="preserve">包车返程上车地点 </t>
    <phoneticPr fontId="1" type="noConversion"/>
  </si>
  <si>
    <t>收费开始时间</t>
    <phoneticPr fontId="1" type="noConversion"/>
  </si>
  <si>
    <t>活动开始集合时间</t>
    <phoneticPr fontId="1" type="noConversion"/>
  </si>
  <si>
    <t>活动结束集合时间</t>
    <phoneticPr fontId="1" type="noConversion"/>
  </si>
  <si>
    <t>WTA_DIDIAN_START</t>
    <phoneticPr fontId="1" type="noConversion"/>
  </si>
  <si>
    <t>WTA_JIHE_STARTTIME</t>
    <phoneticPr fontId="1" type="noConversion"/>
  </si>
  <si>
    <t>WTA_JIHE_ENDTIME</t>
    <phoneticPr fontId="1" type="noConversion"/>
  </si>
  <si>
    <t>WTA_FEE_START_TIME</t>
    <phoneticPr fontId="1" type="noConversion"/>
  </si>
  <si>
    <t>WTA_FEE_END_TIME</t>
    <phoneticPr fontId="1" type="noConversion"/>
  </si>
  <si>
    <t>WC_ADMIN_REGISTION</t>
    <phoneticPr fontId="1" type="noConversion"/>
  </si>
  <si>
    <t>WAR_ID</t>
    <phoneticPr fontId="1" type="noConversion"/>
  </si>
  <si>
    <t>WAR_WMA_ID</t>
    <phoneticPr fontId="1" type="noConversion"/>
  </si>
  <si>
    <t>WAR_WMP_ID</t>
    <phoneticPr fontId="1" type="noConversion"/>
  </si>
  <si>
    <t>WTA_ID</t>
    <phoneticPr fontId="1" type="noConversion"/>
  </si>
  <si>
    <t>WAR_DESC</t>
    <phoneticPr fontId="1" type="noConversion"/>
  </si>
  <si>
    <t>WAR_STATUS</t>
    <phoneticPr fontId="1" type="noConversion"/>
  </si>
  <si>
    <t>WAR_REGISTOR</t>
    <phoneticPr fontId="1" type="noConversion"/>
  </si>
  <si>
    <t>WAR_REGIST_DATE</t>
    <phoneticPr fontId="1" type="noConversion"/>
  </si>
  <si>
    <t>服装号码</t>
    <phoneticPr fontId="1" type="noConversion"/>
  </si>
  <si>
    <t>缴费方式</t>
    <phoneticPr fontId="1" type="noConversion"/>
  </si>
  <si>
    <t>实际缴纳报名费用</t>
    <phoneticPr fontId="1" type="noConversion"/>
  </si>
  <si>
    <t>人员赛事报名信息</t>
    <phoneticPr fontId="1" type="noConversion"/>
  </si>
  <si>
    <t>报名费用缴纳时间</t>
    <phoneticPr fontId="1" type="noConversion"/>
  </si>
  <si>
    <t>是否交报名费</t>
    <phoneticPr fontId="1" type="noConversion"/>
  </si>
  <si>
    <t>装备领用方式</t>
    <phoneticPr fontId="1" type="noConversion"/>
  </si>
  <si>
    <t>装备代领人</t>
    <phoneticPr fontId="1" type="noConversion"/>
  </si>
  <si>
    <t>装备代领人联系方式</t>
    <phoneticPr fontId="1" type="noConversion"/>
  </si>
  <si>
    <t>0:团报统一领取 1:自领 2:他人代领</t>
    <phoneticPr fontId="1" type="noConversion"/>
  </si>
  <si>
    <t>WAR_CLOTH_SIZE</t>
    <phoneticPr fontId="1" type="noConversion"/>
  </si>
  <si>
    <t>WAR_IS_BAOMING_FEE</t>
    <phoneticPr fontId="1" type="noConversion"/>
  </si>
  <si>
    <t>0:现金 1:微信红包/微信转账 2:支付宝 3:银行转账 4:其他方式</t>
    <phoneticPr fontId="1" type="noConversion"/>
  </si>
  <si>
    <t>WC_MACTH_ACTIVITY</t>
    <phoneticPr fontId="1" type="noConversion"/>
  </si>
  <si>
    <t>WC_ADMIN_ACTIVITY</t>
    <phoneticPr fontId="1" type="noConversion"/>
  </si>
  <si>
    <t>WAA_ID</t>
    <phoneticPr fontId="1" type="noConversion"/>
  </si>
  <si>
    <t>WAA_WMA_ID</t>
    <phoneticPr fontId="1" type="noConversion"/>
  </si>
  <si>
    <t>WAA_WMP_ID</t>
    <phoneticPr fontId="1" type="noConversion"/>
  </si>
  <si>
    <t>人员ID</t>
    <phoneticPr fontId="1" type="noConversion"/>
  </si>
  <si>
    <t>WAR_ADMIN_ID</t>
    <phoneticPr fontId="1" type="noConversion"/>
  </si>
  <si>
    <t>OPENID</t>
    <phoneticPr fontId="1" type="noConversion"/>
  </si>
  <si>
    <t>WAR_OPEN_ID</t>
    <phoneticPr fontId="1" type="noConversion"/>
  </si>
  <si>
    <t>WAA_ADMIN_ID</t>
    <phoneticPr fontId="1" type="noConversion"/>
  </si>
  <si>
    <t>WAA_OPEN_ID</t>
    <phoneticPr fontId="1" type="noConversion"/>
  </si>
  <si>
    <t>活动类型</t>
    <phoneticPr fontId="1" type="noConversion"/>
  </si>
  <si>
    <t>活动ID</t>
    <phoneticPr fontId="1" type="noConversion"/>
  </si>
  <si>
    <t>应缴费用</t>
    <phoneticPr fontId="1" type="noConversion"/>
  </si>
  <si>
    <t>实际缴费</t>
    <phoneticPr fontId="1" type="noConversion"/>
  </si>
  <si>
    <t>是否已经缴费</t>
    <phoneticPr fontId="1" type="noConversion"/>
  </si>
  <si>
    <t>缴费备注</t>
    <phoneticPr fontId="1" type="noConversion"/>
  </si>
  <si>
    <t>缴费时间</t>
    <phoneticPr fontId="1" type="noConversion"/>
  </si>
  <si>
    <t>是否退款</t>
    <phoneticPr fontId="1" type="noConversion"/>
  </si>
  <si>
    <t>退款原因</t>
    <phoneticPr fontId="1" type="noConversion"/>
  </si>
  <si>
    <t>退款时间</t>
    <phoneticPr fontId="1" type="noConversion"/>
  </si>
  <si>
    <t>退款金额</t>
    <phoneticPr fontId="1" type="noConversion"/>
  </si>
  <si>
    <t>WAR_BAOMING_FEE_TYPE</t>
    <phoneticPr fontId="1" type="noConversion"/>
  </si>
  <si>
    <t>WAR_ACT_BAOMING_FEE</t>
    <phoneticPr fontId="1" type="noConversion"/>
  </si>
  <si>
    <t>WAR_BAOMING_FEE_TIME</t>
    <phoneticPr fontId="1" type="noConversion"/>
  </si>
  <si>
    <t>WAR_ZHUANGBEI_TYPE</t>
    <phoneticPr fontId="1" type="noConversion"/>
  </si>
  <si>
    <t>WAR_ZHUANGBEI_NAME</t>
    <phoneticPr fontId="1" type="noConversion"/>
  </si>
  <si>
    <t>WAR_ZHUANGBEI_PHONE</t>
    <phoneticPr fontId="1" type="noConversion"/>
  </si>
  <si>
    <t>11,2</t>
    <phoneticPr fontId="1" type="noConversion"/>
  </si>
  <si>
    <t>WAA_WTA_TYPE</t>
    <phoneticPr fontId="1" type="noConversion"/>
  </si>
  <si>
    <t>WAA_WTA_ID</t>
    <phoneticPr fontId="1" type="noConversion"/>
  </si>
  <si>
    <t>WAA_IS_FEE</t>
    <phoneticPr fontId="1" type="noConversion"/>
  </si>
  <si>
    <t>WAA_THEORY_FEE</t>
    <phoneticPr fontId="1" type="noConversion"/>
  </si>
  <si>
    <t>WAA_ACT_FEE</t>
    <phoneticPr fontId="1" type="noConversion"/>
  </si>
  <si>
    <t>WAA_FEE_DATETIME</t>
    <phoneticPr fontId="1" type="noConversion"/>
  </si>
  <si>
    <t>WAA_FEE_DESC</t>
    <phoneticPr fontId="1" type="noConversion"/>
  </si>
  <si>
    <t>WAA_IS_RETURN</t>
    <phoneticPr fontId="1" type="noConversion"/>
  </si>
  <si>
    <t>WAA_RETURN_FEE</t>
    <phoneticPr fontId="1" type="noConversion"/>
  </si>
  <si>
    <t>WAA_RETURN_DESC</t>
    <phoneticPr fontId="1" type="noConversion"/>
  </si>
  <si>
    <t>WAA_RETURN_DATETIME</t>
    <phoneticPr fontId="1" type="noConversion"/>
  </si>
  <si>
    <t>活动标题</t>
    <phoneticPr fontId="1" type="noConversion"/>
  </si>
  <si>
    <t>WTA_TITLE</t>
    <phoneticPr fontId="1" type="noConversion"/>
  </si>
  <si>
    <t>描述该项目的内容</t>
    <phoneticPr fontId="1" type="noConversion"/>
  </si>
  <si>
    <t xml:space="preserve">0:100公里超马 1:50公里越野 2：全程 3：半程 4:10公里 5:5公里 </t>
    <phoneticPr fontId="1" type="noConversion"/>
  </si>
  <si>
    <t>单位：元 最多到分 注意 报名活动时 额定费用 必须从项目中取 然后允许修改</t>
    <phoneticPr fontId="1" type="noConversion"/>
  </si>
  <si>
    <t xml:space="preserve">XXXXL XXXL XXL XL </t>
    <phoneticPr fontId="1" type="noConversion"/>
  </si>
  <si>
    <t>服装式样</t>
    <phoneticPr fontId="1" type="noConversion"/>
  </si>
  <si>
    <t>WAR_TYPE</t>
    <phoneticPr fontId="1" type="noConversion"/>
  </si>
  <si>
    <t>0：男 1：女 2：通用</t>
    <phoneticPr fontId="1" type="noConversion"/>
  </si>
  <si>
    <t>0：未交费 1：已缴费</t>
    <phoneticPr fontId="1" type="noConversion"/>
  </si>
  <si>
    <t>0：未退款 1：已退款</t>
    <phoneticPr fontId="1" type="noConversion"/>
  </si>
  <si>
    <t>人员赛事其他活动信息</t>
    <phoneticPr fontId="1" type="noConversion"/>
  </si>
  <si>
    <t>1000：预报名 2000：报名缴费 3000：报名结束 4000：过期完赛</t>
    <phoneticPr fontId="1" type="noConversion"/>
  </si>
  <si>
    <t>紧急联系人姓名</t>
    <phoneticPr fontId="1" type="noConversion"/>
  </si>
  <si>
    <t>紧急联系人手机号</t>
    <phoneticPr fontId="1" type="noConversion"/>
  </si>
  <si>
    <t>通用紧急联系人姓名</t>
    <phoneticPr fontId="1" type="noConversion"/>
  </si>
  <si>
    <t>通用紧急联系人手机号</t>
    <phoneticPr fontId="1" type="noConversion"/>
  </si>
  <si>
    <t xml:space="preserve"> 0：报名 1：包车 2：住宿 3：聚餐 4：保险 5：其他活动</t>
    <phoneticPr fontId="1" type="noConversion"/>
  </si>
  <si>
    <t>1：包车 2：住宿 3：聚餐 4：保险 5：其他活动</t>
    <phoneticPr fontId="1" type="noConversion"/>
  </si>
  <si>
    <t>WMA_EMERGENCY_CONTRACT</t>
    <phoneticPr fontId="1" type="noConversion"/>
  </si>
  <si>
    <t>WMA_EMERGENCY_PHONE</t>
    <phoneticPr fontId="1" type="noConversion"/>
  </si>
  <si>
    <t>WAR_EMERGENCY_CONTRACT</t>
    <phoneticPr fontId="1" type="noConversion"/>
  </si>
  <si>
    <t>WAR_EMERGENCY_PHONE</t>
    <phoneticPr fontId="1" type="noConversion"/>
  </si>
  <si>
    <t>可以改动 默认是通用</t>
    <phoneticPr fontId="1" type="noConversion"/>
  </si>
  <si>
    <t>团报活动-队伍限定关系</t>
    <phoneticPr fontId="1" type="noConversion"/>
  </si>
  <si>
    <t>WC_MACTH_ACTIVITY_DEPT</t>
    <phoneticPr fontId="1" type="noConversion"/>
  </si>
  <si>
    <t>活动范围</t>
    <phoneticPr fontId="1" type="noConversion"/>
  </si>
  <si>
    <t>WTA_DEPT</t>
    <phoneticPr fontId="1" type="noConversion"/>
  </si>
  <si>
    <t>0：不限定 1：限定</t>
    <phoneticPr fontId="1" type="noConversion"/>
  </si>
  <si>
    <t>活动ID</t>
    <phoneticPr fontId="1" type="noConversion"/>
  </si>
  <si>
    <t>跑团ID</t>
    <phoneticPr fontId="1" type="noConversion"/>
  </si>
  <si>
    <t>DEPT_ID</t>
    <phoneticPr fontId="1" type="noConversion"/>
  </si>
  <si>
    <t>REGISTOR</t>
    <phoneticPr fontId="1" type="noConversion"/>
  </si>
  <si>
    <t>REGIST_DATE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</si>
  <si>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</si>
  <si>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</si>
  <si>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</si>
  <si>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WC-05</t>
    <phoneticPr fontId="1" type="noConversion"/>
  </si>
  <si>
    <t>WC-06</t>
    <phoneticPr fontId="1" type="noConversion"/>
  </si>
  <si>
    <t>WAA_DESC</t>
    <phoneticPr fontId="1" type="noConversion"/>
  </si>
  <si>
    <t>WAA_STATUS</t>
    <phoneticPr fontId="1" type="noConversion"/>
  </si>
  <si>
    <t>WAA_REGISTOR</t>
    <phoneticPr fontId="1" type="noConversion"/>
  </si>
  <si>
    <t>WAA_REGIST_DATE</t>
    <phoneticPr fontId="1" type="noConversion"/>
  </si>
  <si>
    <t>MAD_DESC</t>
    <phoneticPr fontId="1" type="noConversion"/>
  </si>
  <si>
    <t>MAD_STATUS</t>
    <phoneticPr fontId="1" type="noConversion"/>
  </si>
  <si>
    <t>WMA_GAME_PROJECT</t>
    <phoneticPr fontId="1" type="noConversion"/>
  </si>
  <si>
    <t>WC_WEI_MENU</t>
    <phoneticPr fontId="1" type="noConversion"/>
  </si>
  <si>
    <t>编号</t>
    <phoneticPr fontId="1" type="noConversion"/>
  </si>
  <si>
    <t>微信APPID</t>
    <phoneticPr fontId="1" type="noConversion"/>
  </si>
  <si>
    <t>JSON串</t>
    <phoneticPr fontId="1" type="noConversion"/>
  </si>
  <si>
    <t>备注</t>
    <phoneticPr fontId="1" type="noConversion"/>
  </si>
  <si>
    <t>状态</t>
    <phoneticPr fontId="1" type="noConversion"/>
  </si>
  <si>
    <t>创建时间</t>
    <phoneticPr fontId="1" type="noConversion"/>
  </si>
  <si>
    <t>微信编号</t>
    <phoneticPr fontId="1" type="noConversion"/>
  </si>
  <si>
    <t>商家管理员表</t>
    <phoneticPr fontId="1" type="noConversion"/>
  </si>
  <si>
    <t>手机号</t>
    <phoneticPr fontId="1" type="noConversion"/>
  </si>
  <si>
    <t>WSA_MOBILE</t>
    <phoneticPr fontId="1" type="noConversion"/>
  </si>
  <si>
    <t>表格编号</t>
    <phoneticPr fontId="16" type="noConversion"/>
  </si>
  <si>
    <t>LZ-032</t>
    <phoneticPr fontId="16" type="noConversion"/>
  </si>
  <si>
    <t>SQL</t>
    <phoneticPr fontId="16" type="noConversion"/>
  </si>
  <si>
    <t>表格名称</t>
    <phoneticPr fontId="16" type="noConversion"/>
  </si>
  <si>
    <t>管理员和微信企业号绑定关系表</t>
    <phoneticPr fontId="16" type="noConversion"/>
  </si>
  <si>
    <t>英文标记</t>
    <phoneticPr fontId="16" type="noConversion"/>
  </si>
  <si>
    <t>表格用途</t>
    <phoneticPr fontId="16" type="noConversion"/>
  </si>
  <si>
    <t>drop</t>
    <phoneticPr fontId="16" type="noConversion"/>
  </si>
  <si>
    <t>序号</t>
    <phoneticPr fontId="16" type="noConversion"/>
  </si>
  <si>
    <t>中文名称</t>
    <phoneticPr fontId="16" type="noConversion"/>
  </si>
  <si>
    <t>英文名称</t>
    <phoneticPr fontId="16" type="noConversion"/>
  </si>
  <si>
    <t>数据类型</t>
    <phoneticPr fontId="16" type="noConversion"/>
  </si>
  <si>
    <t>长度</t>
    <phoneticPr fontId="16" type="noConversion"/>
  </si>
  <si>
    <t>约束</t>
    <phoneticPr fontId="16" type="noConversion"/>
  </si>
  <si>
    <t>默认值</t>
    <phoneticPr fontId="16" type="noConversion"/>
  </si>
  <si>
    <t>唯一</t>
    <phoneticPr fontId="16" type="noConversion"/>
  </si>
  <si>
    <t>自增</t>
    <phoneticPr fontId="16" type="noConversion"/>
  </si>
  <si>
    <t>空？</t>
    <phoneticPr fontId="16" type="noConversion"/>
  </si>
  <si>
    <t>编码说明</t>
    <phoneticPr fontId="16" type="noConversion"/>
  </si>
  <si>
    <t>编号</t>
    <phoneticPr fontId="16" type="noConversion"/>
  </si>
  <si>
    <r>
      <t>A</t>
    </r>
    <r>
      <rPr>
        <sz val="10"/>
        <rFont val="宋体"/>
        <charset val="134"/>
      </rPr>
      <t>WE</t>
    </r>
    <r>
      <rPr>
        <sz val="10"/>
        <rFont val="宋体"/>
        <charset val="134"/>
      </rPr>
      <t>_ID</t>
    </r>
    <phoneticPr fontId="16" type="noConversion"/>
  </si>
  <si>
    <t>INT</t>
    <phoneticPr fontId="16" type="noConversion"/>
  </si>
  <si>
    <t>用户ID</t>
    <phoneticPr fontId="16" type="noConversion"/>
  </si>
  <si>
    <t>AWE_ADMIN_ID</t>
    <phoneticPr fontId="16" type="noConversion"/>
  </si>
  <si>
    <t>企业号的USER_ID</t>
    <phoneticPr fontId="16" type="noConversion"/>
  </si>
  <si>
    <t>AWE_USER_ID</t>
    <phoneticPr fontId="16" type="noConversion"/>
  </si>
  <si>
    <t>企业号那边用来存储用户名的字段</t>
    <phoneticPr fontId="16" type="noConversion"/>
  </si>
  <si>
    <t>状态</t>
    <phoneticPr fontId="16" type="noConversion"/>
  </si>
  <si>
    <t>AWE_STATUS</t>
    <phoneticPr fontId="16" type="noConversion"/>
  </si>
  <si>
    <t>0:未绑定 1:已绑定 4:未关注</t>
    <phoneticPr fontId="16" type="noConversion"/>
  </si>
  <si>
    <t>录入人</t>
    <phoneticPr fontId="16" type="noConversion"/>
  </si>
  <si>
    <t>AWE_REGISTOR</t>
    <phoneticPr fontId="16" type="noConversion"/>
  </si>
  <si>
    <t>录入时间</t>
    <phoneticPr fontId="16" type="noConversion"/>
  </si>
  <si>
    <t>AWE_REGIST_DATE</t>
    <phoneticPr fontId="16" type="noConversion"/>
  </si>
  <si>
    <t>go</t>
  </si>
  <si>
    <t>GO</t>
    <phoneticPr fontId="16" type="noConversion"/>
  </si>
  <si>
    <t>WC_ADMIN_WEIXIN</t>
    <phoneticPr fontId="16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</si>
</sst>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indexed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10"/>
      <color indexed="72"/>
      <name val="宋体"/>
      <charset val="134"/>
    </font>
    <font>
      <b/>
      <sz val="10"/>
      <color rgb="FFFF000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right" vertical="center" wrapText="1"/>
    </xf>
    <xf numFmtId="0" fontId="5" fillId="3" borderId="11" xfId="1" quotePrefix="1" applyFont="1" applyFill="1" applyBorder="1" applyAlignment="1">
      <alignment horizontal="center" vertical="center" wrapText="1"/>
    </xf>
    <xf numFmtId="0" fontId="14" fillId="7" borderId="12" xfId="1" applyFont="1" applyFill="1" applyBorder="1" applyAlignment="1">
      <alignment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0" fontId="15" fillId="2" borderId="12" xfId="1" applyFont="1" applyFill="1" applyBorder="1" applyAlignment="1">
      <alignment horizontal="center" vertical="center"/>
    </xf>
    <xf numFmtId="14" fontId="17" fillId="0" borderId="9" xfId="1" applyNumberFormat="1" applyFont="1" applyBorder="1" applyAlignment="1">
      <alignment horizontal="center" vertical="center"/>
    </xf>
    <xf numFmtId="0" fontId="17" fillId="3" borderId="0" xfId="1" applyFont="1" applyFill="1" applyBorder="1" applyAlignment="1">
      <alignment wrapText="1"/>
    </xf>
    <xf numFmtId="14" fontId="17" fillId="0" borderId="10" xfId="1" applyNumberFormat="1" applyFont="1" applyBorder="1" applyAlignment="1">
      <alignment horizontal="center" vertical="center"/>
    </xf>
    <xf numFmtId="0" fontId="17" fillId="0" borderId="1" xfId="1" applyFont="1" applyBorder="1" applyAlignment="1">
      <alignment horizontal="left" vertical="center" wrapText="1"/>
    </xf>
    <xf numFmtId="0" fontId="17" fillId="0" borderId="5" xfId="1" applyFont="1" applyBorder="1" applyAlignment="1">
      <alignment horizontal="left" vertical="center" wrapText="1"/>
    </xf>
    <xf numFmtId="0" fontId="17" fillId="0" borderId="2" xfId="1" applyFont="1" applyBorder="1" applyAlignment="1">
      <alignment horizontal="left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17" fillId="0" borderId="12" xfId="1" applyFont="1" applyBorder="1" applyAlignment="1">
      <alignment horizontal="left" vertical="center" wrapText="1"/>
    </xf>
    <xf numFmtId="0" fontId="17" fillId="0" borderId="1" xfId="1" applyFont="1" applyBorder="1" applyAlignment="1">
      <alignment horizontal="left" vertical="center" wrapText="1"/>
    </xf>
    <xf numFmtId="0" fontId="17" fillId="0" borderId="12" xfId="1" applyFont="1" applyBorder="1"/>
    <xf numFmtId="0" fontId="17" fillId="0" borderId="12" xfId="1" applyFont="1" applyBorder="1" applyAlignment="1">
      <alignment horizontal="left"/>
    </xf>
    <xf numFmtId="0" fontId="17" fillId="0" borderId="1" xfId="1" applyFont="1" applyBorder="1"/>
    <xf numFmtId="0" fontId="15" fillId="2" borderId="12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7" fillId="2" borderId="12" xfId="1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17" fillId="3" borderId="12" xfId="1" applyFont="1" applyFill="1" applyBorder="1" applyAlignment="1">
      <alignment wrapText="1"/>
    </xf>
    <xf numFmtId="0" fontId="19" fillId="3" borderId="12" xfId="1" applyFont="1" applyFill="1" applyBorder="1" applyAlignment="1">
      <alignment wrapText="1"/>
    </xf>
    <xf numFmtId="14" fontId="19" fillId="3" borderId="12" xfId="1" applyNumberFormat="1" applyFont="1" applyFill="1" applyBorder="1" applyAlignment="1">
      <alignment wrapText="1"/>
    </xf>
    <xf numFmtId="20" fontId="19" fillId="3" borderId="12" xfId="1" applyNumberFormat="1" applyFont="1" applyFill="1" applyBorder="1" applyAlignment="1">
      <alignment wrapText="1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103" workbookViewId="0">
      <selection activeCell="I134" sqref="I134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52" t="s">
        <v>11</v>
      </c>
      <c r="B1" s="153"/>
      <c r="C1" s="154" t="s">
        <v>206</v>
      </c>
      <c r="D1" s="155"/>
      <c r="E1" s="152" t="s">
        <v>12</v>
      </c>
      <c r="F1" s="153"/>
      <c r="G1" s="48"/>
      <c r="H1" s="48"/>
      <c r="I1" s="48"/>
      <c r="J1" s="48"/>
      <c r="K1" s="150" t="s">
        <v>685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52" t="s">
        <v>0</v>
      </c>
      <c r="B2" s="153"/>
      <c r="C2" s="154" t="s">
        <v>515</v>
      </c>
      <c r="D2" s="155"/>
      <c r="E2" s="152" t="s">
        <v>13</v>
      </c>
      <c r="F2" s="153"/>
      <c r="G2" s="48"/>
      <c r="H2" s="48"/>
      <c r="I2" s="48"/>
      <c r="J2" s="48"/>
      <c r="K2" s="151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52" t="s">
        <v>1</v>
      </c>
      <c r="B3" s="153"/>
      <c r="C3" s="156" t="s">
        <v>499</v>
      </c>
      <c r="D3" s="157"/>
      <c r="E3" s="157"/>
      <c r="F3" s="157"/>
      <c r="G3" s="157"/>
      <c r="H3" s="157"/>
      <c r="I3" s="157"/>
      <c r="J3" s="157"/>
      <c r="K3" s="158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561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520</v>
      </c>
      <c r="C8" s="5" t="s">
        <v>686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687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562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526</v>
      </c>
      <c r="C15" s="100" t="s">
        <v>563</v>
      </c>
      <c r="D15" s="100" t="s">
        <v>527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689</v>
      </c>
      <c r="C16" s="100" t="s">
        <v>690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52" t="s">
        <v>11</v>
      </c>
      <c r="B25" s="153"/>
      <c r="C25" s="154" t="s">
        <v>206</v>
      </c>
      <c r="D25" s="155"/>
      <c r="E25" s="152" t="s">
        <v>12</v>
      </c>
      <c r="F25" s="153"/>
      <c r="G25" s="61"/>
      <c r="H25" s="61"/>
      <c r="I25" s="61"/>
      <c r="J25" s="61"/>
      <c r="K25" s="150" t="s">
        <v>272</v>
      </c>
      <c r="L25" s="11" t="str">
        <f>"-- "&amp;C26</f>
        <v>-- 管理员表</v>
      </c>
    </row>
    <row r="26" spans="1:30">
      <c r="A26" s="152" t="s">
        <v>0</v>
      </c>
      <c r="B26" s="153"/>
      <c r="C26" s="154" t="s">
        <v>211</v>
      </c>
      <c r="D26" s="155"/>
      <c r="E26" s="152" t="s">
        <v>13</v>
      </c>
      <c r="F26" s="153"/>
      <c r="G26" s="61"/>
      <c r="H26" s="61"/>
      <c r="I26" s="61"/>
      <c r="J26" s="61"/>
      <c r="K26" s="151"/>
      <c r="L26" s="11" t="str">
        <f>"-- "&amp;C27</f>
        <v xml:space="preserve">-- </v>
      </c>
    </row>
    <row r="27" spans="1:30">
      <c r="A27" s="152" t="s">
        <v>1</v>
      </c>
      <c r="B27" s="153"/>
      <c r="C27" s="156"/>
      <c r="D27" s="157"/>
      <c r="E27" s="157"/>
      <c r="F27" s="157"/>
      <c r="G27" s="157"/>
      <c r="H27" s="157"/>
      <c r="I27" s="157"/>
      <c r="J27" s="157"/>
      <c r="K27" s="158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740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564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565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566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567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500</v>
      </c>
      <c r="C39" s="67" t="s">
        <v>501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52" t="s">
        <v>11</v>
      </c>
      <c r="B42" s="153"/>
      <c r="C42" s="154" t="s">
        <v>219</v>
      </c>
      <c r="D42" s="155"/>
      <c r="E42" s="152" t="s">
        <v>12</v>
      </c>
      <c r="F42" s="153"/>
      <c r="G42" s="61"/>
      <c r="H42" s="61"/>
      <c r="I42" s="61"/>
      <c r="J42" s="61"/>
      <c r="K42" s="150" t="s">
        <v>568</v>
      </c>
      <c r="L42" s="11" t="str">
        <f>"-- "&amp;C43</f>
        <v>-- 角色表</v>
      </c>
    </row>
    <row r="43" spans="1:12">
      <c r="A43" s="152" t="s">
        <v>0</v>
      </c>
      <c r="B43" s="153"/>
      <c r="C43" s="154" t="s">
        <v>217</v>
      </c>
      <c r="D43" s="155"/>
      <c r="E43" s="152" t="s">
        <v>13</v>
      </c>
      <c r="F43" s="153"/>
      <c r="G43" s="61"/>
      <c r="H43" s="61"/>
      <c r="I43" s="61"/>
      <c r="J43" s="61"/>
      <c r="K43" s="151"/>
      <c r="L43" s="11" t="str">
        <f>"-- "&amp;C44</f>
        <v xml:space="preserve">-- </v>
      </c>
    </row>
    <row r="44" spans="1:12">
      <c r="A44" s="152" t="s">
        <v>1</v>
      </c>
      <c r="B44" s="153"/>
      <c r="C44" s="156"/>
      <c r="D44" s="157"/>
      <c r="E44" s="157"/>
      <c r="F44" s="157"/>
      <c r="G44" s="157"/>
      <c r="H44" s="157"/>
      <c r="I44" s="157"/>
      <c r="J44" s="157"/>
      <c r="K44" s="158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52" t="s">
        <v>11</v>
      </c>
      <c r="B54" s="153"/>
      <c r="C54" s="154" t="s">
        <v>220</v>
      </c>
      <c r="D54" s="155"/>
      <c r="E54" s="152" t="s">
        <v>12</v>
      </c>
      <c r="F54" s="153"/>
      <c r="G54" s="61"/>
      <c r="H54" s="61"/>
      <c r="I54" s="61"/>
      <c r="J54" s="61"/>
      <c r="K54" s="150" t="s">
        <v>263</v>
      </c>
      <c r="L54" s="11" t="str">
        <f>"-- "&amp;C55</f>
        <v>-- 管理员-角色表</v>
      </c>
    </row>
    <row r="55" spans="1:12">
      <c r="A55" s="152" t="s">
        <v>0</v>
      </c>
      <c r="B55" s="153"/>
      <c r="C55" s="154" t="s">
        <v>218</v>
      </c>
      <c r="D55" s="155"/>
      <c r="E55" s="152" t="s">
        <v>13</v>
      </c>
      <c r="F55" s="153"/>
      <c r="G55" s="61"/>
      <c r="H55" s="61"/>
      <c r="I55" s="61"/>
      <c r="J55" s="61"/>
      <c r="K55" s="151"/>
      <c r="L55" s="11" t="str">
        <f>"-- "&amp;C56</f>
        <v xml:space="preserve">-- </v>
      </c>
    </row>
    <row r="56" spans="1:12">
      <c r="A56" s="152" t="s">
        <v>1</v>
      </c>
      <c r="B56" s="153"/>
      <c r="C56" s="156"/>
      <c r="D56" s="157"/>
      <c r="E56" s="157"/>
      <c r="F56" s="157"/>
      <c r="G56" s="157"/>
      <c r="H56" s="157"/>
      <c r="I56" s="157"/>
      <c r="J56" s="157"/>
      <c r="K56" s="158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569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52" t="s">
        <v>11</v>
      </c>
      <c r="B64" s="153"/>
      <c r="C64" s="154" t="s">
        <v>221</v>
      </c>
      <c r="D64" s="155"/>
      <c r="E64" s="152" t="s">
        <v>12</v>
      </c>
      <c r="F64" s="153"/>
      <c r="G64" s="61"/>
      <c r="H64" s="61"/>
      <c r="I64" s="61"/>
      <c r="J64" s="61"/>
      <c r="K64" s="150" t="s">
        <v>256</v>
      </c>
      <c r="L64" s="11" t="str">
        <f>"-- "&amp;C65</f>
        <v>-- 管理员-菜单表</v>
      </c>
    </row>
    <row r="65" spans="1:12">
      <c r="A65" s="152" t="s">
        <v>0</v>
      </c>
      <c r="B65" s="153"/>
      <c r="C65" s="154" t="s">
        <v>224</v>
      </c>
      <c r="D65" s="155"/>
      <c r="E65" s="152" t="s">
        <v>13</v>
      </c>
      <c r="F65" s="153"/>
      <c r="G65" s="61"/>
      <c r="H65" s="61"/>
      <c r="I65" s="61"/>
      <c r="J65" s="61"/>
      <c r="K65" s="151"/>
      <c r="L65" s="11" t="str">
        <f>"-- "&amp;C66</f>
        <v xml:space="preserve">-- </v>
      </c>
    </row>
    <row r="66" spans="1:12">
      <c r="A66" s="152" t="s">
        <v>1</v>
      </c>
      <c r="B66" s="153"/>
      <c r="C66" s="156"/>
      <c r="D66" s="157"/>
      <c r="E66" s="157"/>
      <c r="F66" s="157"/>
      <c r="G66" s="157"/>
      <c r="H66" s="157"/>
      <c r="I66" s="157"/>
      <c r="J66" s="157"/>
      <c r="K66" s="158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52" t="s">
        <v>11</v>
      </c>
      <c r="B74" s="153"/>
      <c r="C74" s="154" t="s">
        <v>221</v>
      </c>
      <c r="D74" s="155"/>
      <c r="E74" s="152" t="s">
        <v>12</v>
      </c>
      <c r="F74" s="153"/>
      <c r="G74" s="61"/>
      <c r="H74" s="61"/>
      <c r="I74" s="61"/>
      <c r="J74" s="61"/>
      <c r="K74" s="150" t="s">
        <v>265</v>
      </c>
      <c r="L74" s="11" t="str">
        <f>"-- "&amp;C75</f>
        <v>-- 菜单表</v>
      </c>
    </row>
    <row r="75" spans="1:12">
      <c r="A75" s="152" t="s">
        <v>0</v>
      </c>
      <c r="B75" s="153"/>
      <c r="C75" s="154" t="s">
        <v>222</v>
      </c>
      <c r="D75" s="155"/>
      <c r="E75" s="152" t="s">
        <v>13</v>
      </c>
      <c r="F75" s="153"/>
      <c r="G75" s="61"/>
      <c r="H75" s="61"/>
      <c r="I75" s="61"/>
      <c r="J75" s="61"/>
      <c r="K75" s="151"/>
      <c r="L75" s="11" t="str">
        <f>"-- "&amp;C76</f>
        <v xml:space="preserve">-- </v>
      </c>
    </row>
    <row r="76" spans="1:12">
      <c r="A76" s="152" t="s">
        <v>1</v>
      </c>
      <c r="B76" s="153"/>
      <c r="C76" s="156"/>
      <c r="D76" s="157"/>
      <c r="E76" s="157"/>
      <c r="F76" s="157"/>
      <c r="G76" s="157"/>
      <c r="H76" s="157"/>
      <c r="I76" s="157"/>
      <c r="J76" s="157"/>
      <c r="K76" s="158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52" t="s">
        <v>11</v>
      </c>
      <c r="B90" s="153"/>
      <c r="C90" s="154" t="s">
        <v>221</v>
      </c>
      <c r="D90" s="155"/>
      <c r="E90" s="152" t="s">
        <v>12</v>
      </c>
      <c r="F90" s="153"/>
      <c r="G90" s="61"/>
      <c r="H90" s="61"/>
      <c r="I90" s="61"/>
      <c r="J90" s="61"/>
      <c r="K90" s="150" t="s">
        <v>257</v>
      </c>
      <c r="L90" s="11" t="str">
        <f>"-- "&amp;C91</f>
        <v>-- 角色-菜单表</v>
      </c>
    </row>
    <row r="91" spans="1:12">
      <c r="A91" s="152" t="s">
        <v>0</v>
      </c>
      <c r="B91" s="153"/>
      <c r="C91" s="154" t="s">
        <v>223</v>
      </c>
      <c r="D91" s="155"/>
      <c r="E91" s="152" t="s">
        <v>13</v>
      </c>
      <c r="F91" s="153"/>
      <c r="G91" s="61"/>
      <c r="H91" s="61"/>
      <c r="I91" s="61"/>
      <c r="J91" s="61"/>
      <c r="K91" s="151"/>
      <c r="L91" s="11" t="str">
        <f>"-- "&amp;C92</f>
        <v xml:space="preserve">-- </v>
      </c>
    </row>
    <row r="92" spans="1:12">
      <c r="A92" s="152" t="s">
        <v>1</v>
      </c>
      <c r="B92" s="153"/>
      <c r="C92" s="156"/>
      <c r="D92" s="157"/>
      <c r="E92" s="157"/>
      <c r="F92" s="157"/>
      <c r="G92" s="157"/>
      <c r="H92" s="157"/>
      <c r="I92" s="157"/>
      <c r="J92" s="157"/>
      <c r="K92" s="158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52" t="s">
        <v>11</v>
      </c>
      <c r="B1" s="153"/>
      <c r="C1" s="163" t="s">
        <v>22</v>
      </c>
      <c r="D1" s="163"/>
      <c r="E1" s="164" t="s">
        <v>12</v>
      </c>
      <c r="F1" s="164"/>
      <c r="G1" s="22"/>
      <c r="H1" s="22"/>
      <c r="I1" s="22"/>
      <c r="J1" s="165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52" t="s">
        <v>0</v>
      </c>
      <c r="B2" s="153"/>
      <c r="C2" s="162" t="s">
        <v>137</v>
      </c>
      <c r="D2" s="163"/>
      <c r="E2" s="164" t="s">
        <v>13</v>
      </c>
      <c r="F2" s="164"/>
      <c r="G2" s="22"/>
      <c r="H2" s="22"/>
      <c r="I2" s="22"/>
      <c r="J2" s="166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52" t="s">
        <v>1</v>
      </c>
      <c r="B3" s="153"/>
      <c r="C3" s="160" t="s">
        <v>23</v>
      </c>
      <c r="D3" s="161"/>
      <c r="E3" s="161"/>
      <c r="F3" s="161"/>
      <c r="G3" s="161"/>
      <c r="H3" s="161"/>
      <c r="I3" s="161"/>
      <c r="J3" s="161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52" t="s">
        <v>11</v>
      </c>
      <c r="B29" s="159"/>
      <c r="C29" s="162" t="s">
        <v>59</v>
      </c>
      <c r="D29" s="163"/>
      <c r="E29" s="164" t="s">
        <v>12</v>
      </c>
      <c r="F29" s="164"/>
      <c r="G29" s="31"/>
      <c r="H29" s="31"/>
      <c r="I29" s="31"/>
      <c r="J29" s="165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52" t="s">
        <v>0</v>
      </c>
      <c r="B30" s="159"/>
      <c r="C30" s="162" t="s">
        <v>138</v>
      </c>
      <c r="D30" s="163"/>
      <c r="E30" s="164" t="s">
        <v>13</v>
      </c>
      <c r="F30" s="164"/>
      <c r="G30" s="31"/>
      <c r="H30" s="31"/>
      <c r="I30" s="31"/>
      <c r="J30" s="166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52" t="s">
        <v>1</v>
      </c>
      <c r="B31" s="159"/>
      <c r="C31" s="160" t="s">
        <v>40</v>
      </c>
      <c r="D31" s="161"/>
      <c r="E31" s="161"/>
      <c r="F31" s="161"/>
      <c r="G31" s="161"/>
      <c r="H31" s="161"/>
      <c r="I31" s="161"/>
      <c r="J31" s="161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52" t="s">
        <v>11</v>
      </c>
      <c r="B52" s="159"/>
      <c r="C52" s="162" t="s">
        <v>77</v>
      </c>
      <c r="D52" s="163"/>
      <c r="E52" s="164" t="s">
        <v>12</v>
      </c>
      <c r="F52" s="164"/>
      <c r="G52" s="31"/>
      <c r="H52" s="31"/>
      <c r="I52" s="31"/>
      <c r="J52" s="165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52" t="s">
        <v>0</v>
      </c>
      <c r="B53" s="159"/>
      <c r="C53" s="162" t="s">
        <v>69</v>
      </c>
      <c r="D53" s="163"/>
      <c r="E53" s="164" t="s">
        <v>13</v>
      </c>
      <c r="F53" s="164"/>
      <c r="G53" s="31"/>
      <c r="H53" s="31"/>
      <c r="I53" s="31"/>
      <c r="J53" s="166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52" t="s">
        <v>1</v>
      </c>
      <c r="B54" s="159"/>
      <c r="C54" s="160" t="s">
        <v>78</v>
      </c>
      <c r="D54" s="161"/>
      <c r="E54" s="161"/>
      <c r="F54" s="161"/>
      <c r="G54" s="161"/>
      <c r="H54" s="161"/>
      <c r="I54" s="161"/>
      <c r="J54" s="161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52" t="s">
        <v>11</v>
      </c>
      <c r="B74" s="159"/>
      <c r="C74" s="162" t="s">
        <v>99</v>
      </c>
      <c r="D74" s="163"/>
      <c r="E74" s="164" t="s">
        <v>12</v>
      </c>
      <c r="F74" s="164"/>
      <c r="G74" s="31"/>
      <c r="H74" s="31"/>
      <c r="I74" s="31"/>
      <c r="J74" s="165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52" t="s">
        <v>0</v>
      </c>
      <c r="B75" s="159"/>
      <c r="C75" s="162" t="s">
        <v>100</v>
      </c>
      <c r="D75" s="163"/>
      <c r="E75" s="164" t="s">
        <v>13</v>
      </c>
      <c r="F75" s="164"/>
      <c r="G75" s="31"/>
      <c r="H75" s="31"/>
      <c r="I75" s="31"/>
      <c r="J75" s="166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52" t="s">
        <v>1</v>
      </c>
      <c r="B76" s="159"/>
      <c r="C76" s="160" t="s">
        <v>145</v>
      </c>
      <c r="D76" s="161"/>
      <c r="E76" s="161"/>
      <c r="F76" s="161"/>
      <c r="G76" s="161"/>
      <c r="H76" s="161"/>
      <c r="I76" s="161"/>
      <c r="J76" s="161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52" t="s">
        <v>11</v>
      </c>
      <c r="B89" s="153"/>
      <c r="C89" s="162" t="s">
        <v>106</v>
      </c>
      <c r="D89" s="163"/>
      <c r="E89" s="164" t="s">
        <v>12</v>
      </c>
      <c r="F89" s="164"/>
      <c r="G89" s="31"/>
      <c r="H89" s="31"/>
      <c r="I89" s="31"/>
      <c r="J89" s="165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52" t="s">
        <v>0</v>
      </c>
      <c r="B90" s="153"/>
      <c r="C90" s="162" t="s">
        <v>164</v>
      </c>
      <c r="D90" s="163"/>
      <c r="E90" s="164" t="s">
        <v>13</v>
      </c>
      <c r="F90" s="164"/>
      <c r="G90" s="31"/>
      <c r="H90" s="31"/>
      <c r="I90" s="31"/>
      <c r="J90" s="166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52" t="s">
        <v>1</v>
      </c>
      <c r="B91" s="153"/>
      <c r="C91" s="160"/>
      <c r="D91" s="161"/>
      <c r="E91" s="161"/>
      <c r="F91" s="161"/>
      <c r="G91" s="161"/>
      <c r="H91" s="161"/>
      <c r="I91" s="161"/>
      <c r="J91" s="161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52" t="s">
        <v>11</v>
      </c>
      <c r="B111" s="153"/>
      <c r="C111" s="162" t="s">
        <v>107</v>
      </c>
      <c r="D111" s="163"/>
      <c r="E111" s="164" t="s">
        <v>12</v>
      </c>
      <c r="F111" s="164"/>
      <c r="G111" s="22"/>
      <c r="H111" s="22"/>
      <c r="I111" s="17"/>
      <c r="J111" s="165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52" t="s">
        <v>0</v>
      </c>
      <c r="B112" s="153"/>
      <c r="C112" s="162" t="s">
        <v>108</v>
      </c>
      <c r="D112" s="163"/>
      <c r="E112" s="164" t="s">
        <v>13</v>
      </c>
      <c r="F112" s="164"/>
      <c r="G112" s="22"/>
      <c r="H112" s="22"/>
      <c r="I112" s="17"/>
      <c r="J112" s="166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52" t="s">
        <v>1</v>
      </c>
      <c r="B113" s="153"/>
      <c r="C113" s="160"/>
      <c r="D113" s="161"/>
      <c r="E113" s="161"/>
      <c r="F113" s="161"/>
      <c r="G113" s="161"/>
      <c r="H113" s="161"/>
      <c r="I113" s="161"/>
      <c r="J113" s="161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52:B52"/>
    <mergeCell ref="C52:D52"/>
    <mergeCell ref="E52:F52"/>
    <mergeCell ref="J52:J53"/>
    <mergeCell ref="A53:B53"/>
    <mergeCell ref="C53:D53"/>
    <mergeCell ref="E53:F53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1:B1"/>
    <mergeCell ref="C1:D1"/>
    <mergeCell ref="E1:F1"/>
    <mergeCell ref="J1:J2"/>
    <mergeCell ref="A2:B2"/>
    <mergeCell ref="C2:D2"/>
    <mergeCell ref="E2:F2"/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topLeftCell="A10" workbookViewId="0">
      <selection activeCell="I30" sqref="I30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52" t="s">
        <v>11</v>
      </c>
      <c r="B1" s="153"/>
      <c r="C1" s="154" t="s">
        <v>384</v>
      </c>
      <c r="D1" s="155"/>
      <c r="E1" s="152" t="s">
        <v>12</v>
      </c>
      <c r="F1" s="153"/>
      <c r="G1" s="94"/>
      <c r="H1" s="94"/>
      <c r="I1" s="94"/>
      <c r="J1" s="94"/>
      <c r="K1" s="150" t="s">
        <v>682</v>
      </c>
      <c r="L1" s="11" t="str">
        <f>"-- "&amp;C2</f>
        <v>-- 会员表</v>
      </c>
    </row>
    <row r="2" spans="1:12">
      <c r="A2" s="152" t="s">
        <v>0</v>
      </c>
      <c r="B2" s="153"/>
      <c r="C2" s="167" t="s">
        <v>502</v>
      </c>
      <c r="D2" s="155"/>
      <c r="E2" s="152" t="s">
        <v>13</v>
      </c>
      <c r="F2" s="153"/>
      <c r="G2" s="94"/>
      <c r="H2" s="94"/>
      <c r="I2" s="94"/>
      <c r="J2" s="94"/>
      <c r="K2" s="151"/>
      <c r="L2" s="11" t="str">
        <f>"-- "&amp;C3</f>
        <v xml:space="preserve">-- </v>
      </c>
    </row>
    <row r="3" spans="1:12">
      <c r="A3" s="152" t="s">
        <v>1</v>
      </c>
      <c r="B3" s="153"/>
      <c r="C3" s="156"/>
      <c r="D3" s="157"/>
      <c r="E3" s="157"/>
      <c r="F3" s="157"/>
      <c r="G3" s="157"/>
      <c r="H3" s="157"/>
      <c r="I3" s="157"/>
      <c r="J3" s="157"/>
      <c r="K3" s="158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504</v>
      </c>
      <c r="C7" s="82" t="s">
        <v>683</v>
      </c>
      <c r="D7" s="82" t="s">
        <v>44</v>
      </c>
      <c r="E7" s="82"/>
      <c r="F7" s="82" t="s">
        <v>25</v>
      </c>
      <c r="G7" s="83"/>
      <c r="H7" s="82"/>
      <c r="I7" s="82" t="s">
        <v>458</v>
      </c>
      <c r="J7" s="82"/>
      <c r="K7" s="55" t="s">
        <v>309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503</v>
      </c>
      <c r="C8" s="82" t="s">
        <v>603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508</v>
      </c>
      <c r="L8" s="76" t="str">
        <f t="shared" ca="1" si="0"/>
        <v>WMB_WEC_ID INT   not null,</v>
      </c>
    </row>
    <row r="9" spans="1:12">
      <c r="A9" s="81">
        <v>3</v>
      </c>
      <c r="B9" s="82" t="s">
        <v>514</v>
      </c>
      <c r="C9" s="82" t="s">
        <v>604</v>
      </c>
      <c r="D9" s="82" t="s">
        <v>516</v>
      </c>
      <c r="E9" s="82"/>
      <c r="F9" s="82"/>
      <c r="G9" s="83"/>
      <c r="H9" s="82"/>
      <c r="I9" s="82"/>
      <c r="J9" s="82" t="s">
        <v>517</v>
      </c>
      <c r="K9" s="55" t="s">
        <v>518</v>
      </c>
      <c r="L9" s="76" t="str">
        <f t="shared" ca="1" si="0"/>
        <v>WEB_WCS_ID INT   not null,</v>
      </c>
    </row>
    <row r="10" spans="1:12">
      <c r="A10" s="81">
        <v>4</v>
      </c>
      <c r="B10" s="82" t="s">
        <v>505</v>
      </c>
      <c r="C10" s="85" t="s">
        <v>605</v>
      </c>
      <c r="D10" s="82" t="s">
        <v>202</v>
      </c>
      <c r="E10" s="82">
        <v>80</v>
      </c>
      <c r="F10" s="82"/>
      <c r="G10" s="83"/>
      <c r="H10" s="82"/>
      <c r="I10" s="82" t="s">
        <v>522</v>
      </c>
      <c r="J10" s="82"/>
      <c r="K10" s="55" t="s">
        <v>506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507</v>
      </c>
      <c r="C11" s="82" t="s">
        <v>606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389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511</v>
      </c>
      <c r="C12" s="82" t="s">
        <v>607</v>
      </c>
      <c r="D12" s="82" t="s">
        <v>397</v>
      </c>
      <c r="E12" s="82">
        <v>20</v>
      </c>
      <c r="F12" s="82"/>
      <c r="G12" s="83"/>
      <c r="H12" s="82"/>
      <c r="I12" s="82"/>
      <c r="J12" s="82"/>
      <c r="K12" s="55" t="s">
        <v>512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684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513</v>
      </c>
      <c r="C14" s="82" t="s">
        <v>608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320</v>
      </c>
      <c r="C15" s="82" t="s">
        <v>609</v>
      </c>
      <c r="D15" s="82" t="s">
        <v>397</v>
      </c>
      <c r="E15" s="82">
        <v>20</v>
      </c>
      <c r="F15" s="82"/>
      <c r="G15" s="83"/>
      <c r="H15" s="82"/>
      <c r="I15" s="82"/>
      <c r="J15" s="82"/>
      <c r="K15" s="55" t="s">
        <v>398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610</v>
      </c>
      <c r="D16" s="82" t="s">
        <v>397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509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510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opLeftCell="A73" zoomScaleNormal="115" workbookViewId="0">
      <selection activeCell="D117" sqref="D117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52" t="s">
        <v>291</v>
      </c>
      <c r="B1" s="153"/>
      <c r="C1" s="154" t="s">
        <v>705</v>
      </c>
      <c r="D1" s="155"/>
      <c r="E1" s="152" t="s">
        <v>293</v>
      </c>
      <c r="F1" s="153"/>
      <c r="G1" s="75"/>
      <c r="H1" s="75"/>
      <c r="I1" s="75"/>
      <c r="J1" s="75"/>
      <c r="K1" s="150" t="s">
        <v>722</v>
      </c>
      <c r="L1" s="11" t="str">
        <f>"-- "&amp;C2</f>
        <v>-- 微信账号-站点关系表</v>
      </c>
    </row>
    <row r="2" spans="1:12">
      <c r="A2" s="152" t="s">
        <v>294</v>
      </c>
      <c r="B2" s="153"/>
      <c r="C2" s="167" t="s">
        <v>457</v>
      </c>
      <c r="D2" s="155"/>
      <c r="E2" s="152" t="s">
        <v>296</v>
      </c>
      <c r="F2" s="153"/>
      <c r="G2" s="75"/>
      <c r="H2" s="75"/>
      <c r="I2" s="75"/>
      <c r="J2" s="75"/>
      <c r="K2" s="151"/>
      <c r="L2" s="11" t="str">
        <f>"-- "&amp;C3</f>
        <v xml:space="preserve">-- </v>
      </c>
    </row>
    <row r="3" spans="1:12">
      <c r="A3" s="152" t="s">
        <v>297</v>
      </c>
      <c r="B3" s="153"/>
      <c r="C3" s="156"/>
      <c r="D3" s="157"/>
      <c r="E3" s="157"/>
      <c r="F3" s="157"/>
      <c r="G3" s="157"/>
      <c r="H3" s="157"/>
      <c r="I3" s="157"/>
      <c r="J3" s="157"/>
      <c r="K3" s="158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298</v>
      </c>
      <c r="B6" s="80" t="s">
        <v>299</v>
      </c>
      <c r="C6" s="80" t="s">
        <v>300</v>
      </c>
      <c r="D6" s="80" t="s">
        <v>301</v>
      </c>
      <c r="E6" s="80" t="s">
        <v>302</v>
      </c>
      <c r="F6" s="80" t="s">
        <v>303</v>
      </c>
      <c r="G6" s="80" t="s">
        <v>148</v>
      </c>
      <c r="H6" s="80" t="s">
        <v>199</v>
      </c>
      <c r="I6" s="80" t="s">
        <v>147</v>
      </c>
      <c r="J6" s="33" t="s">
        <v>304</v>
      </c>
      <c r="K6" s="80" t="s">
        <v>305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723</v>
      </c>
      <c r="C7" s="82" t="s">
        <v>706</v>
      </c>
      <c r="D7" s="82" t="s">
        <v>307</v>
      </c>
      <c r="E7" s="82"/>
      <c r="F7" s="82" t="s">
        <v>308</v>
      </c>
      <c r="G7" s="83"/>
      <c r="H7" s="82"/>
      <c r="I7" s="82" t="s">
        <v>458</v>
      </c>
      <c r="J7" s="82"/>
      <c r="K7" s="55" t="s">
        <v>309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724</v>
      </c>
      <c r="C8" s="82" t="s">
        <v>707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386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725</v>
      </c>
      <c r="C9" s="85" t="s">
        <v>782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388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726</v>
      </c>
      <c r="C10" s="82" t="s">
        <v>708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389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727</v>
      </c>
      <c r="C11" s="82" t="s">
        <v>709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390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728</v>
      </c>
      <c r="C12" s="82" t="s">
        <v>710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391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729</v>
      </c>
      <c r="C13" s="82" t="s">
        <v>711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392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730</v>
      </c>
      <c r="C14" s="82" t="s">
        <v>712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784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731</v>
      </c>
      <c r="C15" s="82" t="s">
        <v>713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393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732</v>
      </c>
      <c r="C16" s="82" t="s">
        <v>714</v>
      </c>
      <c r="D16" s="82" t="s">
        <v>394</v>
      </c>
      <c r="E16" s="82">
        <v>1</v>
      </c>
      <c r="F16" s="82"/>
      <c r="G16" s="83"/>
      <c r="H16" s="82"/>
      <c r="I16" s="82"/>
      <c r="J16" s="82"/>
      <c r="K16" s="55" t="s">
        <v>395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733</v>
      </c>
      <c r="C17" s="82" t="s">
        <v>715</v>
      </c>
      <c r="D17" s="82" t="s">
        <v>394</v>
      </c>
      <c r="E17" s="82">
        <v>1</v>
      </c>
      <c r="F17" s="82"/>
      <c r="G17" s="83"/>
      <c r="H17" s="82"/>
      <c r="I17" s="82"/>
      <c r="J17" s="82"/>
      <c r="K17" s="55" t="s">
        <v>396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519</v>
      </c>
      <c r="C18" s="87" t="s">
        <v>716</v>
      </c>
      <c r="D18" s="87" t="s">
        <v>307</v>
      </c>
      <c r="E18" s="87"/>
      <c r="F18" s="87"/>
      <c r="G18" s="88"/>
      <c r="H18" s="87"/>
      <c r="I18" s="87"/>
      <c r="J18" s="87"/>
      <c r="K18" s="89" t="s">
        <v>521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734</v>
      </c>
      <c r="C19" s="67" t="s">
        <v>717</v>
      </c>
      <c r="D19" s="67" t="s">
        <v>307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735</v>
      </c>
      <c r="C20" s="67" t="s">
        <v>788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736</v>
      </c>
      <c r="C21" s="82" t="s">
        <v>718</v>
      </c>
      <c r="D21" s="82" t="s">
        <v>397</v>
      </c>
      <c r="E21" s="82">
        <v>20</v>
      </c>
      <c r="F21" s="82"/>
      <c r="G21" s="83"/>
      <c r="H21" s="82"/>
      <c r="I21" s="82"/>
      <c r="J21" s="82"/>
      <c r="K21" s="55" t="s">
        <v>398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737</v>
      </c>
      <c r="C22" s="82" t="s">
        <v>719</v>
      </c>
      <c r="D22" s="82" t="s">
        <v>397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738</v>
      </c>
      <c r="C23" s="82" t="s">
        <v>720</v>
      </c>
      <c r="D23" s="82" t="s">
        <v>307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739</v>
      </c>
      <c r="C24" s="82" t="s">
        <v>721</v>
      </c>
      <c r="D24" s="82" t="s">
        <v>399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6" spans="1:12">
      <c r="A26" s="152" t="s">
        <v>291</v>
      </c>
      <c r="B26" s="153"/>
      <c r="C26" s="154" t="s">
        <v>427</v>
      </c>
      <c r="D26" s="155"/>
      <c r="E26" s="152" t="s">
        <v>293</v>
      </c>
      <c r="F26" s="153"/>
      <c r="G26" s="75"/>
      <c r="H26" s="75"/>
      <c r="I26" s="75"/>
      <c r="J26" s="75"/>
      <c r="K26" s="150" t="s">
        <v>780</v>
      </c>
      <c r="L26" s="11" t="str">
        <f>"-- "&amp;C27</f>
        <v>-- 微信回复消息表</v>
      </c>
    </row>
    <row r="27" spans="1:12">
      <c r="A27" s="152" t="s">
        <v>294</v>
      </c>
      <c r="B27" s="153"/>
      <c r="C27" s="167" t="s">
        <v>428</v>
      </c>
      <c r="D27" s="155"/>
      <c r="E27" s="152" t="s">
        <v>296</v>
      </c>
      <c r="F27" s="153"/>
      <c r="G27" s="75"/>
      <c r="H27" s="75"/>
      <c r="I27" s="75"/>
      <c r="J27" s="75"/>
      <c r="K27" s="151"/>
      <c r="L27" s="11" t="str">
        <f>"-- "&amp;C28</f>
        <v xml:space="preserve">-- </v>
      </c>
    </row>
    <row r="28" spans="1:12">
      <c r="A28" s="152" t="s">
        <v>297</v>
      </c>
      <c r="B28" s="153"/>
      <c r="C28" s="156"/>
      <c r="D28" s="157"/>
      <c r="E28" s="157"/>
      <c r="F28" s="157"/>
      <c r="G28" s="157"/>
      <c r="H28" s="157"/>
      <c r="I28" s="157"/>
      <c r="J28" s="157"/>
      <c r="K28" s="158"/>
      <c r="L28" s="49"/>
    </row>
    <row r="29" spans="1:12">
      <c r="A29" s="72"/>
      <c r="B29" s="73"/>
      <c r="C29" s="77"/>
      <c r="D29" s="77"/>
      <c r="E29" s="77"/>
      <c r="F29" s="77"/>
      <c r="G29" s="77"/>
      <c r="H29" s="77"/>
      <c r="I29" s="77"/>
      <c r="J29" s="74"/>
      <c r="K29" s="77"/>
      <c r="L29" s="49" t="str">
        <f>"DROP TABLE IF EXISTS "&amp;K26&amp;";"</f>
        <v>DROP TABLE IF EXISTS WC_WEI_MESSAGE;</v>
      </c>
    </row>
    <row r="30" spans="1:12">
      <c r="A30" s="78"/>
      <c r="B30" s="78"/>
      <c r="C30" s="78"/>
      <c r="D30" s="79"/>
      <c r="E30" s="78"/>
      <c r="F30" s="78"/>
      <c r="G30" s="78"/>
      <c r="H30" s="78"/>
      <c r="I30" s="78"/>
      <c r="J30" s="32"/>
      <c r="K30" s="78"/>
      <c r="L30" s="76"/>
    </row>
    <row r="31" spans="1:12">
      <c r="A31" s="80" t="s">
        <v>298</v>
      </c>
      <c r="B31" s="80" t="s">
        <v>299</v>
      </c>
      <c r="C31" s="80" t="s">
        <v>300</v>
      </c>
      <c r="D31" s="80" t="s">
        <v>301</v>
      </c>
      <c r="E31" s="80" t="s">
        <v>302</v>
      </c>
      <c r="F31" s="80" t="s">
        <v>303</v>
      </c>
      <c r="G31" s="80" t="s">
        <v>148</v>
      </c>
      <c r="H31" s="80" t="s">
        <v>199</v>
      </c>
      <c r="I31" s="80" t="s">
        <v>147</v>
      </c>
      <c r="J31" s="33" t="s">
        <v>304</v>
      </c>
      <c r="K31" s="80" t="s">
        <v>305</v>
      </c>
      <c r="L31" s="76" t="str">
        <f>"CREATE TABLE "&amp;K26&amp;"("</f>
        <v>CREATE TABLE WC_WEI_MESSAGE(</v>
      </c>
    </row>
    <row r="32" spans="1:12" ht="12.75" customHeight="1">
      <c r="A32" s="81">
        <v>1</v>
      </c>
      <c r="B32" s="128" t="s">
        <v>204</v>
      </c>
      <c r="C32" s="82" t="s">
        <v>704</v>
      </c>
      <c r="D32" s="82" t="s">
        <v>307</v>
      </c>
      <c r="E32" s="82"/>
      <c r="F32" s="82" t="s">
        <v>308</v>
      </c>
      <c r="G32" s="83"/>
      <c r="H32" s="82"/>
      <c r="I32" s="82" t="s">
        <v>458</v>
      </c>
      <c r="J32" s="82"/>
      <c r="K32" s="55" t="s">
        <v>309</v>
      </c>
      <c r="L32" s="76" t="str">
        <f t="shared" ref="L32:L42" ca="1" si="1">C32&amp;" "&amp;D32&amp;IF(OR(D32="DATETIME",D32="INT",D32="DATE",D32="TEXT"),E32,"("&amp;E32&amp;")")&amp;" "&amp;" "&amp;H32&amp;" "&amp;J32&amp;IF(G32&lt;&gt;""," default "&amp;G32&amp;" ","")&amp;IF(I32&lt;&gt;""," "&amp;I32&amp;" ","")&amp;IF(OFFSET(C32,1,0,1,1)="",",",",")</f>
        <v>WMG_ID INT    AUTO_INCREMENT ,</v>
      </c>
    </row>
    <row r="33" spans="1:12" ht="12.75" customHeight="1">
      <c r="A33" s="81">
        <v>2</v>
      </c>
      <c r="B33" s="129" t="s">
        <v>703</v>
      </c>
      <c r="C33" s="67" t="s">
        <v>792</v>
      </c>
      <c r="D33" s="67" t="s">
        <v>202</v>
      </c>
      <c r="E33" s="67">
        <v>200</v>
      </c>
      <c r="F33" s="67"/>
      <c r="G33" s="84"/>
      <c r="H33" s="67"/>
      <c r="I33" s="67"/>
      <c r="J33" s="67"/>
      <c r="K33" s="70" t="s">
        <v>703</v>
      </c>
      <c r="L33" s="127" t="str">
        <f t="shared" ca="1" si="1"/>
        <v>WMG_APP_ID VARCHAR(200)   ,</v>
      </c>
    </row>
    <row r="34" spans="1:12">
      <c r="A34" s="81">
        <v>3</v>
      </c>
      <c r="B34" s="129" t="s">
        <v>429</v>
      </c>
      <c r="C34" s="82" t="s">
        <v>594</v>
      </c>
      <c r="D34" s="82" t="s">
        <v>202</v>
      </c>
      <c r="E34" s="82">
        <v>800</v>
      </c>
      <c r="F34" s="82"/>
      <c r="G34" s="83"/>
      <c r="H34" s="82"/>
      <c r="I34" s="82"/>
      <c r="J34" s="82"/>
      <c r="K34" s="55" t="s">
        <v>430</v>
      </c>
      <c r="L34" s="76" t="str">
        <f t="shared" ca="1" si="1"/>
        <v>WMG_CONTENT VARCHAR(800)   ,</v>
      </c>
    </row>
    <row r="35" spans="1:12">
      <c r="A35" s="81">
        <v>4</v>
      </c>
      <c r="B35" s="129" t="s">
        <v>431</v>
      </c>
      <c r="C35" s="67" t="s">
        <v>595</v>
      </c>
      <c r="D35" s="67" t="s">
        <v>397</v>
      </c>
      <c r="E35" s="67">
        <v>2000</v>
      </c>
      <c r="F35" s="67"/>
      <c r="G35" s="84"/>
      <c r="H35" s="67"/>
      <c r="I35" s="67"/>
      <c r="J35" s="67"/>
      <c r="K35" s="70" t="s">
        <v>432</v>
      </c>
      <c r="L35" s="76" t="str">
        <f t="shared" ca="1" si="1"/>
        <v>WMG_CONTENT_XML VARCHAR(2000)   ,</v>
      </c>
    </row>
    <row r="36" spans="1:12">
      <c r="A36" s="81">
        <v>5</v>
      </c>
      <c r="B36" s="129" t="s">
        <v>433</v>
      </c>
      <c r="C36" s="82" t="s">
        <v>596</v>
      </c>
      <c r="D36" s="82" t="s">
        <v>203</v>
      </c>
      <c r="E36" s="82">
        <v>1</v>
      </c>
      <c r="F36" s="82"/>
      <c r="G36" s="83"/>
      <c r="H36" s="82"/>
      <c r="I36" s="82"/>
      <c r="J36" s="82"/>
      <c r="K36" s="55" t="s">
        <v>789</v>
      </c>
      <c r="L36" s="76" t="str">
        <f t="shared" ca="1" si="1"/>
        <v>WMG_REPLY_TYPE CHAR(1)   ,</v>
      </c>
    </row>
    <row r="37" spans="1:12">
      <c r="A37" s="81">
        <v>6</v>
      </c>
      <c r="B37" s="129" t="s">
        <v>434</v>
      </c>
      <c r="C37" s="82" t="s">
        <v>435</v>
      </c>
      <c r="D37" s="82" t="s">
        <v>203</v>
      </c>
      <c r="E37" s="82">
        <v>1</v>
      </c>
      <c r="F37" s="82"/>
      <c r="G37" s="83"/>
      <c r="H37" s="82"/>
      <c r="I37" s="82"/>
      <c r="J37" s="82"/>
      <c r="K37" s="55" t="s">
        <v>783</v>
      </c>
      <c r="L37" s="76" t="str">
        <f t="shared" ca="1" si="1"/>
        <v>WMG_MSG_TYPE CHAR(1)   ,</v>
      </c>
    </row>
    <row r="38" spans="1:12">
      <c r="A38" s="81">
        <v>7</v>
      </c>
      <c r="B38" s="129" t="s">
        <v>436</v>
      </c>
      <c r="C38" s="82" t="s">
        <v>437</v>
      </c>
      <c r="D38" s="82" t="s">
        <v>203</v>
      </c>
      <c r="E38" s="82">
        <v>1</v>
      </c>
      <c r="F38" s="82"/>
      <c r="G38" s="83"/>
      <c r="H38" s="82"/>
      <c r="I38" s="82"/>
      <c r="J38" s="82"/>
      <c r="K38" s="55" t="s">
        <v>785</v>
      </c>
      <c r="L38" s="76" t="str">
        <f t="shared" ca="1" si="1"/>
        <v>WMG_AES_TYPE CHAR(1)   ,</v>
      </c>
    </row>
    <row r="39" spans="1:12">
      <c r="A39" s="81">
        <v>8</v>
      </c>
      <c r="B39" s="129" t="s">
        <v>320</v>
      </c>
      <c r="C39" s="82" t="s">
        <v>438</v>
      </c>
      <c r="D39" s="82" t="s">
        <v>202</v>
      </c>
      <c r="E39" s="82">
        <v>20</v>
      </c>
      <c r="F39" s="82"/>
      <c r="G39" s="83"/>
      <c r="H39" s="82"/>
      <c r="I39" s="82"/>
      <c r="J39" s="82"/>
      <c r="K39" s="55" t="s">
        <v>779</v>
      </c>
      <c r="L39" s="76" t="str">
        <f t="shared" ca="1" si="1"/>
        <v>WMG_STATUS VARCHAR(20)   ,</v>
      </c>
    </row>
    <row r="40" spans="1:12">
      <c r="A40" s="81">
        <v>9</v>
      </c>
      <c r="B40" s="129" t="s">
        <v>49</v>
      </c>
      <c r="C40" s="82" t="s">
        <v>439</v>
      </c>
      <c r="D40" s="82" t="s">
        <v>397</v>
      </c>
      <c r="E40" s="82">
        <v>800</v>
      </c>
      <c r="F40" s="82"/>
      <c r="G40" s="83"/>
      <c r="H40" s="82"/>
      <c r="I40" s="82"/>
      <c r="J40" s="82"/>
      <c r="K40" s="55"/>
      <c r="L40" s="76" t="str">
        <f t="shared" ca="1" si="1"/>
        <v>WMG_DESC VARCHAR(800)   ,</v>
      </c>
    </row>
    <row r="41" spans="1:12">
      <c r="A41" s="81">
        <v>10</v>
      </c>
      <c r="B41" s="129" t="s">
        <v>57</v>
      </c>
      <c r="C41" s="82" t="s">
        <v>440</v>
      </c>
      <c r="D41" s="82" t="s">
        <v>201</v>
      </c>
      <c r="E41" s="82"/>
      <c r="F41" s="82"/>
      <c r="G41" s="83"/>
      <c r="H41" s="82"/>
      <c r="I41" s="82"/>
      <c r="J41" s="82"/>
      <c r="K41" s="55"/>
      <c r="L41" s="76" t="str">
        <f t="shared" ca="1" si="1"/>
        <v>WMG_REGISTOR INT   ,</v>
      </c>
    </row>
    <row r="42" spans="1:12">
      <c r="A42" s="81">
        <v>11</v>
      </c>
      <c r="B42" s="129" t="s">
        <v>58</v>
      </c>
      <c r="C42" s="82" t="s">
        <v>441</v>
      </c>
      <c r="D42" s="82" t="s">
        <v>200</v>
      </c>
      <c r="E42" s="82"/>
      <c r="F42" s="82"/>
      <c r="G42" s="83"/>
      <c r="H42" s="82"/>
      <c r="I42" s="82"/>
      <c r="J42" s="82"/>
      <c r="K42" s="55"/>
      <c r="L42" s="76" t="str">
        <f t="shared" ca="1" si="1"/>
        <v>WMG_REGISTDATE DATETIME   ,</v>
      </c>
    </row>
    <row r="43" spans="1:12">
      <c r="L43" s="76" t="str">
        <f ca="1">"PRIMARY KEY("&amp;IF(OFFSET(C32,0,3,1,1)="PK",C32&amp;IF(OFFSET(C32,1,3,1,1)="","",","),"")&amp;IF(OFFSET(C32,1,3,1,1)="PK",OFFSET(C32,1,0,1,1)&amp;IF(OFFSET(C32,1,0,1,1)="",",",""),"")&amp;"));"</f>
        <v>PRIMARY KEY(WMG_ID));</v>
      </c>
    </row>
    <row r="44" spans="1:12">
      <c r="L44" s="76"/>
    </row>
    <row r="45" spans="1:12">
      <c r="A45" s="152" t="s">
        <v>291</v>
      </c>
      <c r="B45" s="153"/>
      <c r="C45" s="154" t="s">
        <v>427</v>
      </c>
      <c r="D45" s="155"/>
      <c r="E45" s="152" t="s">
        <v>293</v>
      </c>
      <c r="F45" s="153"/>
      <c r="G45" s="75"/>
      <c r="H45" s="75"/>
      <c r="I45" s="75"/>
      <c r="J45" s="75"/>
      <c r="K45" s="150" t="s">
        <v>781</v>
      </c>
      <c r="L45" s="11" t="str">
        <f>"-- "&amp;C46</f>
        <v>-- 微信关键字-回复消息表</v>
      </c>
    </row>
    <row r="46" spans="1:12">
      <c r="A46" s="152" t="s">
        <v>294</v>
      </c>
      <c r="B46" s="153"/>
      <c r="C46" s="167" t="s">
        <v>442</v>
      </c>
      <c r="D46" s="155"/>
      <c r="E46" s="152" t="s">
        <v>296</v>
      </c>
      <c r="F46" s="153"/>
      <c r="G46" s="75"/>
      <c r="H46" s="75"/>
      <c r="I46" s="75"/>
      <c r="J46" s="75"/>
      <c r="K46" s="151"/>
      <c r="L46" s="11" t="str">
        <f>"-- "&amp;C47</f>
        <v xml:space="preserve">-- </v>
      </c>
    </row>
    <row r="47" spans="1:12">
      <c r="A47" s="152" t="s">
        <v>297</v>
      </c>
      <c r="B47" s="153"/>
      <c r="C47" s="156"/>
      <c r="D47" s="157"/>
      <c r="E47" s="157"/>
      <c r="F47" s="157"/>
      <c r="G47" s="157"/>
      <c r="H47" s="157"/>
      <c r="I47" s="157"/>
      <c r="J47" s="157"/>
      <c r="K47" s="158"/>
      <c r="L47" s="49"/>
    </row>
    <row r="48" spans="1:12">
      <c r="A48" s="72"/>
      <c r="B48" s="73"/>
      <c r="C48" s="77"/>
      <c r="D48" s="77"/>
      <c r="E48" s="77"/>
      <c r="F48" s="77"/>
      <c r="G48" s="77"/>
      <c r="H48" s="77"/>
      <c r="I48" s="77"/>
      <c r="J48" s="74"/>
      <c r="K48" s="77"/>
      <c r="L48" s="49" t="str">
        <f>"DROP TABLE IF EXISTS "&amp;K45&amp;";"</f>
        <v>DROP TABLE IF EXISTS WC_WEI_KEYWORD_MESSAGE;</v>
      </c>
    </row>
    <row r="49" spans="1:12">
      <c r="A49" s="78"/>
      <c r="B49" s="78"/>
      <c r="C49" s="78"/>
      <c r="D49" s="79"/>
      <c r="E49" s="78"/>
      <c r="F49" s="78"/>
      <c r="G49" s="78"/>
      <c r="H49" s="78"/>
      <c r="I49" s="78"/>
      <c r="J49" s="32"/>
      <c r="K49" s="78"/>
      <c r="L49" s="76"/>
    </row>
    <row r="50" spans="1:12">
      <c r="A50" s="80" t="s">
        <v>298</v>
      </c>
      <c r="B50" s="80" t="s">
        <v>299</v>
      </c>
      <c r="C50" s="80" t="s">
        <v>300</v>
      </c>
      <c r="D50" s="80" t="s">
        <v>301</v>
      </c>
      <c r="E50" s="80" t="s">
        <v>302</v>
      </c>
      <c r="F50" s="80" t="s">
        <v>303</v>
      </c>
      <c r="G50" s="80" t="s">
        <v>148</v>
      </c>
      <c r="H50" s="80" t="s">
        <v>199</v>
      </c>
      <c r="I50" s="80" t="s">
        <v>147</v>
      </c>
      <c r="J50" s="33" t="s">
        <v>304</v>
      </c>
      <c r="K50" s="80" t="s">
        <v>305</v>
      </c>
      <c r="L50" s="76" t="str">
        <f>"CREATE TABLE "&amp;K45&amp;"("</f>
        <v>CREATE TABLE WC_WEI_KEYWORD_MESSAGE(</v>
      </c>
    </row>
    <row r="51" spans="1:12">
      <c r="A51" s="81">
        <v>1</v>
      </c>
      <c r="B51" s="128" t="s">
        <v>204</v>
      </c>
      <c r="C51" s="82" t="s">
        <v>597</v>
      </c>
      <c r="D51" s="82" t="s">
        <v>307</v>
      </c>
      <c r="E51" s="82"/>
      <c r="F51" s="82" t="s">
        <v>308</v>
      </c>
      <c r="G51" s="83"/>
      <c r="H51" s="82"/>
      <c r="I51" s="82" t="s">
        <v>458</v>
      </c>
      <c r="J51" s="82"/>
      <c r="K51" s="55" t="s">
        <v>309</v>
      </c>
      <c r="L51" s="76" t="str">
        <f t="shared" ref="L51:L59" ca="1" si="2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WKG_ID INT    AUTO_INCREMENT ,</v>
      </c>
    </row>
    <row r="52" spans="1:12">
      <c r="A52" s="81">
        <v>2</v>
      </c>
      <c r="B52" s="129" t="s">
        <v>360</v>
      </c>
      <c r="C52" s="82" t="s">
        <v>598</v>
      </c>
      <c r="D52" s="82" t="s">
        <v>201</v>
      </c>
      <c r="E52" s="82"/>
      <c r="F52" s="82"/>
      <c r="G52" s="83"/>
      <c r="H52" s="82"/>
      <c r="I52" s="82"/>
      <c r="J52" s="82"/>
      <c r="K52" s="55" t="s">
        <v>385</v>
      </c>
      <c r="L52" s="76" t="str">
        <f t="shared" ca="1" si="2"/>
        <v>WKG_WEC_ID INT   ,</v>
      </c>
    </row>
    <row r="53" spans="1:12">
      <c r="A53" s="81">
        <v>3</v>
      </c>
      <c r="B53" s="129" t="s">
        <v>387</v>
      </c>
      <c r="C53" s="82" t="s">
        <v>793</v>
      </c>
      <c r="D53" s="82" t="s">
        <v>202</v>
      </c>
      <c r="E53" s="82">
        <v>200</v>
      </c>
      <c r="F53" s="82"/>
      <c r="G53" s="83"/>
      <c r="H53" s="82"/>
      <c r="I53" s="82"/>
      <c r="J53" s="82"/>
      <c r="K53" s="55" t="s">
        <v>387</v>
      </c>
      <c r="L53" s="76" t="str">
        <f t="shared" ca="1" si="2"/>
        <v>WKG_APP_ID VARCHAR(200)   ,</v>
      </c>
    </row>
    <row r="54" spans="1:12" ht="15" customHeight="1">
      <c r="A54" s="81">
        <v>4</v>
      </c>
      <c r="B54" s="129" t="s">
        <v>443</v>
      </c>
      <c r="C54" s="82" t="s">
        <v>790</v>
      </c>
      <c r="D54" s="82" t="s">
        <v>202</v>
      </c>
      <c r="E54" s="82">
        <v>200</v>
      </c>
      <c r="F54" s="82"/>
      <c r="G54" s="83"/>
      <c r="H54" s="82"/>
      <c r="I54" s="82"/>
      <c r="J54" s="82"/>
      <c r="K54" s="55" t="s">
        <v>443</v>
      </c>
      <c r="L54" s="76" t="str">
        <f t="shared" ca="1" si="2"/>
        <v>WKG_KEYWORDS VARCHAR(200)   ,</v>
      </c>
    </row>
    <row r="55" spans="1:12">
      <c r="A55" s="81">
        <v>5</v>
      </c>
      <c r="B55" s="129" t="s">
        <v>444</v>
      </c>
      <c r="C55" s="82" t="s">
        <v>791</v>
      </c>
      <c r="D55" s="82" t="s">
        <v>201</v>
      </c>
      <c r="E55" s="82"/>
      <c r="F55" s="82"/>
      <c r="G55" s="83"/>
      <c r="H55" s="82"/>
      <c r="I55" s="82"/>
      <c r="J55" s="82"/>
      <c r="K55" s="55" t="s">
        <v>445</v>
      </c>
      <c r="L55" s="76" t="str">
        <f t="shared" ca="1" si="2"/>
        <v>WKG_WMG_ID INT   ,</v>
      </c>
    </row>
    <row r="56" spans="1:12">
      <c r="A56" s="81">
        <v>6</v>
      </c>
      <c r="B56" s="129" t="s">
        <v>320</v>
      </c>
      <c r="C56" s="82" t="s">
        <v>599</v>
      </c>
      <c r="D56" s="82" t="s">
        <v>202</v>
      </c>
      <c r="E56" s="82">
        <v>20</v>
      </c>
      <c r="F56" s="82"/>
      <c r="G56" s="83"/>
      <c r="H56" s="82"/>
      <c r="I56" s="82"/>
      <c r="J56" s="82"/>
      <c r="K56" s="55" t="s">
        <v>398</v>
      </c>
      <c r="L56" s="76" t="str">
        <f t="shared" ca="1" si="2"/>
        <v>WKG_STATUS VARCHAR(20)   ,</v>
      </c>
    </row>
    <row r="57" spans="1:12">
      <c r="A57" s="81">
        <v>7</v>
      </c>
      <c r="B57" s="129" t="s">
        <v>49</v>
      </c>
      <c r="C57" s="82" t="s">
        <v>446</v>
      </c>
      <c r="D57" s="82" t="s">
        <v>202</v>
      </c>
      <c r="E57" s="82">
        <v>200</v>
      </c>
      <c r="F57" s="82"/>
      <c r="G57" s="83"/>
      <c r="H57" s="82"/>
      <c r="I57" s="82"/>
      <c r="J57" s="82"/>
      <c r="K57" s="55"/>
      <c r="L57" s="76" t="str">
        <f t="shared" ca="1" si="2"/>
        <v>WKG_DESC VARCHAR(200)   ,</v>
      </c>
    </row>
    <row r="58" spans="1:12">
      <c r="A58" s="81">
        <v>8</v>
      </c>
      <c r="B58" s="129" t="s">
        <v>57</v>
      </c>
      <c r="C58" s="82" t="s">
        <v>447</v>
      </c>
      <c r="D58" s="82" t="s">
        <v>201</v>
      </c>
      <c r="E58" s="82"/>
      <c r="F58" s="82"/>
      <c r="G58" s="83"/>
      <c r="H58" s="82"/>
      <c r="I58" s="82"/>
      <c r="J58" s="82"/>
      <c r="K58" s="55"/>
      <c r="L58" s="76" t="str">
        <f t="shared" ca="1" si="2"/>
        <v>WKG_REGISTOR INT   ,</v>
      </c>
    </row>
    <row r="59" spans="1:12">
      <c r="A59" s="81">
        <v>9</v>
      </c>
      <c r="B59" s="129" t="s">
        <v>58</v>
      </c>
      <c r="C59" s="82" t="s">
        <v>448</v>
      </c>
      <c r="D59" s="82" t="s">
        <v>200</v>
      </c>
      <c r="E59" s="82"/>
      <c r="F59" s="82"/>
      <c r="G59" s="83"/>
      <c r="H59" s="82"/>
      <c r="I59" s="82"/>
      <c r="J59" s="82"/>
      <c r="K59" s="55"/>
      <c r="L59" s="76" t="str">
        <f t="shared" ca="1" si="2"/>
        <v>WKG_REGISTDATE DATETIME   ,</v>
      </c>
    </row>
    <row r="60" spans="1:12">
      <c r="L60" s="76" t="str">
        <f ca="1">"PRIMARY KEY("&amp;IF(OFFSET(C51,0,3,1,1)="PK",C51&amp;IF(OFFSET(C51,1,3,1,1)="","",","),"")&amp;IF(OFFSET(C51,1,3,1,1)="PK",OFFSET(C51,1,0,1,1)&amp;IF(OFFSET(C51,1,0,1,1)="",",",""),"")&amp;"));"</f>
        <v>PRIMARY KEY(WKG_ID));</v>
      </c>
    </row>
    <row r="61" spans="1:12">
      <c r="L61" s="76"/>
    </row>
    <row r="63" spans="1:12">
      <c r="A63" s="152" t="s">
        <v>291</v>
      </c>
      <c r="B63" s="153"/>
      <c r="C63" s="154" t="s">
        <v>332</v>
      </c>
      <c r="D63" s="155"/>
      <c r="E63" s="152" t="s">
        <v>293</v>
      </c>
      <c r="F63" s="153"/>
      <c r="G63" s="75"/>
      <c r="H63" s="75"/>
      <c r="I63" s="75"/>
      <c r="J63" s="75"/>
      <c r="K63" s="150" t="s">
        <v>786</v>
      </c>
      <c r="L63" s="11" t="str">
        <f>"-- "&amp;C64</f>
        <v>-- 微信平台关注用户本地表</v>
      </c>
    </row>
    <row r="64" spans="1:12">
      <c r="A64" s="152" t="s">
        <v>294</v>
      </c>
      <c r="B64" s="153"/>
      <c r="C64" s="167" t="s">
        <v>333</v>
      </c>
      <c r="D64" s="155"/>
      <c r="E64" s="152" t="s">
        <v>296</v>
      </c>
      <c r="F64" s="153"/>
      <c r="G64" s="75"/>
      <c r="H64" s="75"/>
      <c r="I64" s="75"/>
      <c r="J64" s="75"/>
      <c r="K64" s="151"/>
      <c r="L64" s="11" t="str">
        <f>"-- "&amp;C65</f>
        <v xml:space="preserve">-- </v>
      </c>
    </row>
    <row r="65" spans="1:12">
      <c r="A65" s="152" t="s">
        <v>297</v>
      </c>
      <c r="B65" s="153"/>
      <c r="C65" s="156"/>
      <c r="D65" s="157"/>
      <c r="E65" s="157"/>
      <c r="F65" s="157"/>
      <c r="G65" s="157"/>
      <c r="H65" s="157"/>
      <c r="I65" s="157"/>
      <c r="J65" s="157"/>
      <c r="K65" s="158"/>
      <c r="L65" s="49"/>
    </row>
    <row r="66" spans="1:12">
      <c r="A66" s="72"/>
      <c r="B66" s="73"/>
      <c r="C66" s="77"/>
      <c r="D66" s="77"/>
      <c r="E66" s="77"/>
      <c r="F66" s="77"/>
      <c r="G66" s="77"/>
      <c r="H66" s="77"/>
      <c r="I66" s="77"/>
      <c r="J66" s="74"/>
      <c r="K66" s="77"/>
      <c r="L66" s="49" t="str">
        <f>"DROP TABLE IF EXISTS "&amp;K63&amp;";"</f>
        <v>DROP TABLE IF EXISTS WC_WEI_FANS;</v>
      </c>
    </row>
    <row r="67" spans="1:12">
      <c r="A67" s="78"/>
      <c r="B67" s="78"/>
      <c r="C67" s="78"/>
      <c r="D67" s="79"/>
      <c r="E67" s="78"/>
      <c r="F67" s="78"/>
      <c r="G67" s="78"/>
      <c r="H67" s="78"/>
      <c r="I67" s="78"/>
      <c r="J67" s="32"/>
      <c r="K67" s="78"/>
      <c r="L67" s="76"/>
    </row>
    <row r="68" spans="1:12">
      <c r="A68" s="80" t="s">
        <v>298</v>
      </c>
      <c r="B68" s="80" t="s">
        <v>299</v>
      </c>
      <c r="C68" s="80" t="s">
        <v>300</v>
      </c>
      <c r="D68" s="80" t="s">
        <v>301</v>
      </c>
      <c r="E68" s="80" t="s">
        <v>302</v>
      </c>
      <c r="F68" s="80" t="s">
        <v>303</v>
      </c>
      <c r="G68" s="80" t="s">
        <v>148</v>
      </c>
      <c r="H68" s="80" t="s">
        <v>199</v>
      </c>
      <c r="I68" s="80" t="s">
        <v>147</v>
      </c>
      <c r="J68" s="33" t="s">
        <v>304</v>
      </c>
      <c r="K68" s="80" t="s">
        <v>305</v>
      </c>
      <c r="L68" s="76" t="str">
        <f>"CREATE TABLE "&amp;K63&amp;"("</f>
        <v>CREATE TABLE WC_WEI_FANS(</v>
      </c>
    </row>
    <row r="69" spans="1:12">
      <c r="A69" s="81">
        <v>1</v>
      </c>
      <c r="B69" s="128" t="s">
        <v>204</v>
      </c>
      <c r="C69" s="82" t="s">
        <v>570</v>
      </c>
      <c r="D69" s="82" t="s">
        <v>307</v>
      </c>
      <c r="E69" s="82"/>
      <c r="F69" s="82" t="s">
        <v>308</v>
      </c>
      <c r="G69" s="83"/>
      <c r="H69" s="82"/>
      <c r="I69" s="82" t="s">
        <v>458</v>
      </c>
      <c r="J69" s="82" t="s">
        <v>68</v>
      </c>
      <c r="K69" s="55" t="s">
        <v>309</v>
      </c>
      <c r="L69" s="76" t="str">
        <f t="shared" ref="L69:L83" ca="1" si="3">C69&amp;" "&amp;D69&amp;IF(OR(D69="DATETIME",D69="INT",D69="DATE",D69="TEXT"),E69,"("&amp;E69&amp;")")&amp;" "&amp;" "&amp;H69&amp;" "&amp;J69&amp;IF(G69&lt;&gt;""," default "&amp;G69&amp;" ","")&amp;IF(I69&lt;&gt;""," "&amp;I69&amp;" ","")&amp;IF(OFFSET(C69,1,0,1,1)="",",",",")</f>
        <v>WAC_ID INT   not null AUTO_INCREMENT ,</v>
      </c>
    </row>
    <row r="70" spans="1:12">
      <c r="A70" s="81">
        <v>2</v>
      </c>
      <c r="B70" s="129" t="s">
        <v>310</v>
      </c>
      <c r="C70" s="67" t="s">
        <v>571</v>
      </c>
      <c r="D70" s="67" t="s">
        <v>201</v>
      </c>
      <c r="E70" s="67"/>
      <c r="F70" s="67"/>
      <c r="G70" s="84"/>
      <c r="H70" s="67"/>
      <c r="I70" s="67"/>
      <c r="J70" s="67"/>
      <c r="K70" s="70"/>
      <c r="L70" s="76" t="str">
        <f t="shared" ca="1" si="3"/>
        <v>WAC_WEC_ID INT   ,</v>
      </c>
    </row>
    <row r="71" spans="1:12">
      <c r="A71" s="81">
        <v>3</v>
      </c>
      <c r="B71" s="129" t="s">
        <v>334</v>
      </c>
      <c r="C71" s="67" t="s">
        <v>572</v>
      </c>
      <c r="D71" s="67" t="s">
        <v>202</v>
      </c>
      <c r="E71" s="67">
        <v>200</v>
      </c>
      <c r="F71" s="67"/>
      <c r="G71" s="84"/>
      <c r="H71" s="67"/>
      <c r="I71" s="67"/>
      <c r="J71" s="67"/>
      <c r="K71" s="70"/>
      <c r="L71" s="76" t="str">
        <f t="shared" ca="1" si="3"/>
        <v>WAC_APPID VARCHAR(200)   ,</v>
      </c>
    </row>
    <row r="72" spans="1:12">
      <c r="A72" s="81">
        <v>4</v>
      </c>
      <c r="B72" s="129" t="s">
        <v>335</v>
      </c>
      <c r="C72" s="85" t="s">
        <v>573</v>
      </c>
      <c r="D72" s="82" t="s">
        <v>202</v>
      </c>
      <c r="E72" s="82">
        <v>200</v>
      </c>
      <c r="F72" s="82"/>
      <c r="G72" s="83"/>
      <c r="H72" s="82"/>
      <c r="I72" s="82"/>
      <c r="J72" s="82"/>
      <c r="K72" s="55"/>
      <c r="L72" s="76" t="str">
        <f t="shared" ca="1" si="3"/>
        <v>WAC_OPENID VARCHAR(200)   ,</v>
      </c>
    </row>
    <row r="73" spans="1:12">
      <c r="A73" s="81">
        <v>5</v>
      </c>
      <c r="B73" s="129" t="s">
        <v>336</v>
      </c>
      <c r="C73" s="82" t="s">
        <v>574</v>
      </c>
      <c r="D73" s="82" t="s">
        <v>201</v>
      </c>
      <c r="E73" s="82"/>
      <c r="F73" s="82"/>
      <c r="G73" s="83"/>
      <c r="H73" s="82"/>
      <c r="I73" s="82"/>
      <c r="K73" s="55" t="s">
        <v>337</v>
      </c>
      <c r="L73" s="76" t="str">
        <f t="shared" ca="1" si="3"/>
        <v>WAC_SUBSCRIBE INT   ,</v>
      </c>
    </row>
    <row r="74" spans="1:12">
      <c r="A74" s="81">
        <v>6</v>
      </c>
      <c r="B74" s="129" t="s">
        <v>338</v>
      </c>
      <c r="C74" s="82" t="s">
        <v>339</v>
      </c>
      <c r="D74" s="82" t="s">
        <v>202</v>
      </c>
      <c r="E74" s="82">
        <v>400</v>
      </c>
      <c r="F74" s="82"/>
      <c r="G74" s="83"/>
      <c r="H74" s="82"/>
      <c r="I74" s="82"/>
      <c r="J74" s="82"/>
      <c r="K74" s="55"/>
      <c r="L74" s="76" t="str">
        <f t="shared" ca="1" si="3"/>
        <v>WAC_NICK_NAME VARCHAR(400)   ,</v>
      </c>
    </row>
    <row r="75" spans="1:12">
      <c r="A75" s="81">
        <v>7</v>
      </c>
      <c r="B75" s="129" t="s">
        <v>214</v>
      </c>
      <c r="C75" s="82" t="s">
        <v>340</v>
      </c>
      <c r="D75" s="82" t="s">
        <v>203</v>
      </c>
      <c r="E75" s="82">
        <v>1</v>
      </c>
      <c r="F75" s="82"/>
      <c r="G75" s="83"/>
      <c r="H75" s="82"/>
      <c r="I75" s="82"/>
      <c r="J75" s="82"/>
      <c r="K75" s="55" t="s">
        <v>341</v>
      </c>
      <c r="L75" s="76" t="str">
        <f t="shared" ca="1" si="3"/>
        <v>WAC_SEX CHAR(1)   ,</v>
      </c>
    </row>
    <row r="76" spans="1:12">
      <c r="A76" s="81">
        <v>8</v>
      </c>
      <c r="B76" s="129" t="s">
        <v>342</v>
      </c>
      <c r="C76" s="82" t="s">
        <v>343</v>
      </c>
      <c r="D76" s="82" t="s">
        <v>202</v>
      </c>
      <c r="E76" s="82">
        <v>20</v>
      </c>
      <c r="F76" s="82"/>
      <c r="G76" s="83"/>
      <c r="H76" s="82"/>
      <c r="I76" s="82"/>
      <c r="J76" s="82"/>
      <c r="K76" s="55" t="s">
        <v>344</v>
      </c>
      <c r="L76" s="76" t="str">
        <f t="shared" ca="1" si="3"/>
        <v>WAC_LANGUAGE VARCHAR(20)   ,</v>
      </c>
    </row>
    <row r="77" spans="1:12">
      <c r="A77" s="81">
        <v>9</v>
      </c>
      <c r="B77" s="129" t="s">
        <v>345</v>
      </c>
      <c r="C77" s="82" t="s">
        <v>346</v>
      </c>
      <c r="D77" s="82" t="s">
        <v>202</v>
      </c>
      <c r="E77" s="82">
        <v>100</v>
      </c>
      <c r="F77" s="82"/>
      <c r="G77" s="83"/>
      <c r="H77" s="82"/>
      <c r="I77" s="82"/>
      <c r="J77" s="82"/>
      <c r="K77" s="55"/>
      <c r="L77" s="76" t="str">
        <f t="shared" ca="1" si="3"/>
        <v>WAC_CITY VARCHAR(100)   ,</v>
      </c>
    </row>
    <row r="78" spans="1:12">
      <c r="A78" s="81">
        <v>10</v>
      </c>
      <c r="B78" s="128" t="s">
        <v>347</v>
      </c>
      <c r="C78" s="82" t="s">
        <v>348</v>
      </c>
      <c r="D78" s="82" t="s">
        <v>202</v>
      </c>
      <c r="E78" s="82">
        <v>100</v>
      </c>
      <c r="F78" s="82"/>
      <c r="G78" s="83"/>
      <c r="H78" s="82"/>
      <c r="I78" s="82"/>
      <c r="J78" s="82"/>
      <c r="K78" s="55"/>
      <c r="L78" s="76" t="str">
        <f t="shared" ca="1" si="3"/>
        <v>WAC_PROVINCE VARCHAR(100)   ,</v>
      </c>
    </row>
    <row r="79" spans="1:12">
      <c r="A79" s="81">
        <v>11</v>
      </c>
      <c r="B79" s="129" t="s">
        <v>349</v>
      </c>
      <c r="C79" s="82" t="s">
        <v>350</v>
      </c>
      <c r="D79" s="82" t="s">
        <v>202</v>
      </c>
      <c r="E79" s="82">
        <v>100</v>
      </c>
      <c r="F79" s="82"/>
      <c r="G79" s="83"/>
      <c r="H79" s="82"/>
      <c r="I79" s="82"/>
      <c r="J79" s="82"/>
      <c r="K79" s="55"/>
      <c r="L79" s="76" t="str">
        <f t="shared" ca="1" si="3"/>
        <v>WAC_COUNTRY VARCHAR(100)   ,</v>
      </c>
    </row>
    <row r="80" spans="1:12">
      <c r="A80" s="81">
        <v>12</v>
      </c>
      <c r="B80" s="129" t="s">
        <v>351</v>
      </c>
      <c r="C80" s="82" t="s">
        <v>352</v>
      </c>
      <c r="D80" s="82" t="s">
        <v>202</v>
      </c>
      <c r="E80" s="82">
        <v>400</v>
      </c>
      <c r="F80" s="82"/>
      <c r="G80" s="83"/>
      <c r="H80" s="82"/>
      <c r="I80" s="82"/>
      <c r="J80" s="82"/>
      <c r="K80" s="55" t="s">
        <v>353</v>
      </c>
      <c r="L80" s="76" t="str">
        <f t="shared" ca="1" si="3"/>
        <v>WAC_HEAD_IMG_URL VARCHAR(400)   ,</v>
      </c>
    </row>
    <row r="81" spans="1:12">
      <c r="A81" s="81">
        <v>13</v>
      </c>
      <c r="B81" s="129" t="s">
        <v>354</v>
      </c>
      <c r="C81" s="82" t="s">
        <v>355</v>
      </c>
      <c r="D81" s="82" t="s">
        <v>200</v>
      </c>
      <c r="E81" s="82"/>
      <c r="F81" s="82"/>
      <c r="G81" s="83"/>
      <c r="H81" s="82"/>
      <c r="I81" s="82"/>
      <c r="J81" s="82"/>
      <c r="K81" s="55" t="s">
        <v>356</v>
      </c>
      <c r="L81" s="76" t="str">
        <f t="shared" ca="1" si="3"/>
        <v>WAC_SUBSCRIBE_TIME DATETIME   ,</v>
      </c>
    </row>
    <row r="82" spans="1:12">
      <c r="A82" s="81">
        <v>14</v>
      </c>
      <c r="B82" s="129" t="s">
        <v>320</v>
      </c>
      <c r="C82" s="82" t="s">
        <v>357</v>
      </c>
      <c r="D82" s="82" t="s">
        <v>203</v>
      </c>
      <c r="E82" s="82">
        <v>1</v>
      </c>
      <c r="F82" s="82"/>
      <c r="G82" s="83"/>
      <c r="H82" s="82"/>
      <c r="I82" s="82"/>
      <c r="J82" s="82"/>
      <c r="K82" s="55" t="s">
        <v>322</v>
      </c>
      <c r="L82" s="76" t="str">
        <f t="shared" ca="1" si="3"/>
        <v>WAC_STATUS  CHAR(1)   ,</v>
      </c>
    </row>
    <row r="83" spans="1:12">
      <c r="A83" s="81">
        <v>15</v>
      </c>
      <c r="B83" s="129" t="s">
        <v>253</v>
      </c>
      <c r="C83" s="82" t="s">
        <v>358</v>
      </c>
      <c r="D83" s="82" t="s">
        <v>200</v>
      </c>
      <c r="E83" s="82"/>
      <c r="F83" s="82"/>
      <c r="G83" s="83"/>
      <c r="H83" s="82"/>
      <c r="I83" s="82"/>
      <c r="J83" s="82"/>
      <c r="K83" s="55"/>
      <c r="L83" s="76" t="str">
        <f t="shared" ca="1" si="3"/>
        <v>WAC_REGISTOR_DATE DATETIME   ,</v>
      </c>
    </row>
    <row r="84" spans="1:12">
      <c r="L84" s="76" t="str">
        <f ca="1">"PRIMARY KEY("&amp;IF(OFFSET(C69,0,3,1,1)="PK",C69&amp;IF(OFFSET(C69,1,3,1,1)="","",","),"")&amp;IF(OFFSET(C69,1,3,1,1)="PK",OFFSET(C69,1,0,1,1)&amp;IF(OFFSET(C69,1,0,1,1)="",",",""),"")&amp;"));"</f>
        <v>PRIMARY KEY(WAC_ID));</v>
      </c>
    </row>
    <row r="85" spans="1:12">
      <c r="L85" s="76"/>
    </row>
    <row r="86" spans="1:12">
      <c r="A86" s="152" t="s">
        <v>291</v>
      </c>
      <c r="B86" s="153"/>
      <c r="C86" s="154" t="s">
        <v>292</v>
      </c>
      <c r="D86" s="155"/>
      <c r="E86" s="152" t="s">
        <v>293</v>
      </c>
      <c r="F86" s="153"/>
      <c r="G86" s="75"/>
      <c r="H86" s="75"/>
      <c r="I86" s="75"/>
      <c r="J86" s="75"/>
      <c r="K86" s="150" t="s">
        <v>787</v>
      </c>
      <c r="L86" s="11" t="str">
        <f>"-- "&amp;C87</f>
        <v>-- 获取AccessToken记录表</v>
      </c>
    </row>
    <row r="87" spans="1:12">
      <c r="A87" s="152" t="s">
        <v>294</v>
      </c>
      <c r="B87" s="153"/>
      <c r="C87" s="167" t="s">
        <v>295</v>
      </c>
      <c r="D87" s="155"/>
      <c r="E87" s="152" t="s">
        <v>296</v>
      </c>
      <c r="F87" s="153"/>
      <c r="G87" s="75"/>
      <c r="H87" s="75"/>
      <c r="I87" s="75"/>
      <c r="J87" s="75"/>
      <c r="K87" s="151"/>
      <c r="L87" s="11" t="str">
        <f>"-- "&amp;C88</f>
        <v xml:space="preserve">-- </v>
      </c>
    </row>
    <row r="88" spans="1:12">
      <c r="A88" s="152" t="s">
        <v>297</v>
      </c>
      <c r="B88" s="153"/>
      <c r="C88" s="156"/>
      <c r="D88" s="157"/>
      <c r="E88" s="157"/>
      <c r="F88" s="157"/>
      <c r="G88" s="157"/>
      <c r="H88" s="157"/>
      <c r="I88" s="157"/>
      <c r="J88" s="157"/>
      <c r="K88" s="158"/>
      <c r="L88" s="49"/>
    </row>
    <row r="89" spans="1:12">
      <c r="A89" s="72"/>
      <c r="B89" s="73"/>
      <c r="C89" s="77"/>
      <c r="D89" s="77"/>
      <c r="E89" s="77"/>
      <c r="F89" s="77"/>
      <c r="G89" s="77"/>
      <c r="H89" s="77"/>
      <c r="I89" s="77"/>
      <c r="J89" s="74"/>
      <c r="K89" s="77"/>
      <c r="L89" s="49" t="str">
        <f>"DROP TABLE IF EXISTS "&amp;K86&amp;";"</f>
        <v>DROP TABLE IF EXISTS WC_WEI_ACCESSTOKEN;</v>
      </c>
    </row>
    <row r="90" spans="1:12">
      <c r="A90" s="78"/>
      <c r="B90" s="78"/>
      <c r="C90" s="78"/>
      <c r="D90" s="79"/>
      <c r="E90" s="78"/>
      <c r="F90" s="78"/>
      <c r="G90" s="78"/>
      <c r="H90" s="78"/>
      <c r="I90" s="78"/>
      <c r="J90" s="32"/>
      <c r="K90" s="78"/>
      <c r="L90" s="76"/>
    </row>
    <row r="91" spans="1:12">
      <c r="A91" s="80" t="s">
        <v>298</v>
      </c>
      <c r="B91" s="80" t="s">
        <v>299</v>
      </c>
      <c r="C91" s="80" t="s">
        <v>300</v>
      </c>
      <c r="D91" s="80" t="s">
        <v>301</v>
      </c>
      <c r="E91" s="80" t="s">
        <v>302</v>
      </c>
      <c r="F91" s="80" t="s">
        <v>303</v>
      </c>
      <c r="G91" s="80" t="s">
        <v>148</v>
      </c>
      <c r="H91" s="80" t="s">
        <v>199</v>
      </c>
      <c r="I91" s="80" t="s">
        <v>147</v>
      </c>
      <c r="J91" s="33" t="s">
        <v>304</v>
      </c>
      <c r="K91" s="80" t="s">
        <v>305</v>
      </c>
      <c r="L91" s="76" t="str">
        <f>"CREATE TABLE "&amp;K86&amp;"("</f>
        <v>CREATE TABLE WC_WEI_ACCESSTOKEN(</v>
      </c>
    </row>
    <row r="92" spans="1:12">
      <c r="A92" s="81">
        <v>1</v>
      </c>
      <c r="B92" s="129" t="s">
        <v>204</v>
      </c>
      <c r="C92" s="82" t="s">
        <v>306</v>
      </c>
      <c r="D92" s="82" t="s">
        <v>307</v>
      </c>
      <c r="E92" s="82"/>
      <c r="F92" s="82" t="s">
        <v>308</v>
      </c>
      <c r="G92" s="83"/>
      <c r="H92" s="82"/>
      <c r="I92" s="9" t="s">
        <v>208</v>
      </c>
      <c r="J92" s="82" t="s">
        <v>68</v>
      </c>
      <c r="K92" s="55" t="s">
        <v>309</v>
      </c>
      <c r="L92" s="76" t="str">
        <f t="shared" ref="L92:L98" ca="1" si="4">C92&amp;" "&amp;D92&amp;IF(OR(D92="DATETIME",D92="INT",D92="DATE",D92="TEXT"),E92,"("&amp;E92&amp;")")&amp;" "&amp;" "&amp;H92&amp;" "&amp;J92&amp;IF(G92&lt;&gt;""," default "&amp;G92&amp;" ","")&amp;IF(I92&lt;&gt;""," "&amp;I92&amp;" ","")&amp;IF(OFFSET(C92,1,0,1,1)="",",",",")</f>
        <v>WAT_ID INT   not null AUTO_INCREMENT ,</v>
      </c>
    </row>
    <row r="93" spans="1:12">
      <c r="A93" s="81">
        <v>2</v>
      </c>
      <c r="B93" s="129" t="s">
        <v>310</v>
      </c>
      <c r="C93" s="67" t="s">
        <v>311</v>
      </c>
      <c r="D93" s="67" t="s">
        <v>201</v>
      </c>
      <c r="E93" s="67"/>
      <c r="F93" s="67"/>
      <c r="G93" s="84"/>
      <c r="H93" s="67"/>
      <c r="I93" s="67"/>
      <c r="J93" s="67"/>
      <c r="K93" s="70"/>
      <c r="L93" s="76" t="str">
        <f t="shared" ca="1" si="4"/>
        <v>WAT_WEC_ID INT   ,</v>
      </c>
    </row>
    <row r="94" spans="1:12">
      <c r="A94" s="81">
        <v>3</v>
      </c>
      <c r="B94" s="129" t="s">
        <v>312</v>
      </c>
      <c r="C94" s="67" t="s">
        <v>313</v>
      </c>
      <c r="D94" s="67" t="s">
        <v>202</v>
      </c>
      <c r="E94" s="67">
        <v>80</v>
      </c>
      <c r="F94" s="67"/>
      <c r="G94" s="84"/>
      <c r="H94" s="67"/>
      <c r="I94" s="67"/>
      <c r="J94" s="67"/>
      <c r="K94" s="70"/>
      <c r="L94" s="76" t="str">
        <f t="shared" ca="1" si="4"/>
        <v>WAT_APPID VARCHAR(80)   ,</v>
      </c>
    </row>
    <row r="95" spans="1:12">
      <c r="A95" s="81">
        <v>4</v>
      </c>
      <c r="B95" s="129" t="s">
        <v>314</v>
      </c>
      <c r="C95" s="85" t="s">
        <v>315</v>
      </c>
      <c r="D95" s="82" t="s">
        <v>202</v>
      </c>
      <c r="E95" s="82">
        <v>200</v>
      </c>
      <c r="F95" s="82"/>
      <c r="G95" s="83"/>
      <c r="H95" s="82"/>
      <c r="I95" s="82"/>
      <c r="J95" s="82"/>
      <c r="K95" s="55"/>
      <c r="L95" s="76" t="str">
        <f t="shared" ca="1" si="4"/>
        <v>WAT_TOKEN VARCHAR(200)   ,</v>
      </c>
    </row>
    <row r="96" spans="1:12">
      <c r="A96" s="81">
        <v>5</v>
      </c>
      <c r="B96" s="129" t="s">
        <v>316</v>
      </c>
      <c r="C96" s="82" t="s">
        <v>317</v>
      </c>
      <c r="D96" s="82" t="s">
        <v>200</v>
      </c>
      <c r="E96" s="82"/>
      <c r="F96" s="82"/>
      <c r="G96" s="83"/>
      <c r="H96" s="82"/>
      <c r="I96" s="82"/>
      <c r="K96" s="55"/>
      <c r="L96" s="76" t="str">
        <f t="shared" ca="1" si="4"/>
        <v>WAT_EXPIRES_IN DATETIME   ,</v>
      </c>
    </row>
    <row r="97" spans="1:12">
      <c r="A97" s="81">
        <v>6</v>
      </c>
      <c r="B97" s="129" t="s">
        <v>318</v>
      </c>
      <c r="C97" s="82" t="s">
        <v>319</v>
      </c>
      <c r="D97" s="82" t="s">
        <v>200</v>
      </c>
      <c r="E97" s="82"/>
      <c r="F97" s="82"/>
      <c r="G97" s="83"/>
      <c r="H97" s="82"/>
      <c r="I97" s="82"/>
      <c r="J97" s="82"/>
      <c r="K97" s="55"/>
      <c r="L97" s="76" t="str">
        <f t="shared" ca="1" si="4"/>
        <v>WAT_CREAT_TIME DATETIME   ,</v>
      </c>
    </row>
    <row r="98" spans="1:12">
      <c r="A98" s="81">
        <v>7</v>
      </c>
      <c r="B98" s="129" t="s">
        <v>320</v>
      </c>
      <c r="C98" s="82" t="s">
        <v>321</v>
      </c>
      <c r="D98" s="82" t="s">
        <v>203</v>
      </c>
      <c r="E98" s="82">
        <v>1</v>
      </c>
      <c r="F98" s="82"/>
      <c r="G98" s="83"/>
      <c r="H98" s="82"/>
      <c r="I98" s="82"/>
      <c r="J98" s="82"/>
      <c r="K98" s="55" t="s">
        <v>322</v>
      </c>
      <c r="L98" s="76" t="str">
        <f t="shared" ca="1" si="4"/>
        <v>WAT_STATUS  CHAR(1)   ,</v>
      </c>
    </row>
    <row r="99" spans="1:12">
      <c r="L99" s="76" t="str">
        <f ca="1">"PRIMARY KEY("&amp;IF(OFFSET(C92,0,3,1,1)="PK",C92&amp;IF(OFFSET(C92,1,3,1,1)="","",","),"")&amp;IF(OFFSET(C92,1,3,1,1)="PK",OFFSET(C92,1,0,1,1)&amp;IF(OFFSET(C92,1,0,1,1)="",",",""),"")&amp;"));"</f>
        <v>PRIMARY KEY(WAT_ID));</v>
      </c>
    </row>
    <row r="100" spans="1:12">
      <c r="L100" s="76"/>
    </row>
    <row r="101" spans="1:12">
      <c r="A101" s="152" t="s">
        <v>291</v>
      </c>
      <c r="B101" s="153"/>
      <c r="C101" s="154" t="s">
        <v>323</v>
      </c>
      <c r="D101" s="155"/>
      <c r="E101" s="152" t="s">
        <v>293</v>
      </c>
      <c r="F101" s="153"/>
      <c r="G101" s="75"/>
      <c r="H101" s="75"/>
      <c r="I101" s="75"/>
      <c r="J101" s="75"/>
      <c r="K101" s="150" t="s">
        <v>324</v>
      </c>
      <c r="L101" s="11" t="str">
        <f>"-- "&amp;C102</f>
        <v>-- 错误代码返回表</v>
      </c>
    </row>
    <row r="102" spans="1:12">
      <c r="A102" s="152" t="s">
        <v>294</v>
      </c>
      <c r="B102" s="153"/>
      <c r="C102" s="167" t="s">
        <v>325</v>
      </c>
      <c r="D102" s="155"/>
      <c r="E102" s="152" t="s">
        <v>296</v>
      </c>
      <c r="F102" s="153"/>
      <c r="G102" s="75"/>
      <c r="H102" s="75"/>
      <c r="I102" s="75"/>
      <c r="J102" s="75"/>
      <c r="K102" s="151"/>
      <c r="L102" s="11" t="str">
        <f>"-- "&amp;C103</f>
        <v xml:space="preserve">-- </v>
      </c>
    </row>
    <row r="103" spans="1:12">
      <c r="A103" s="152" t="s">
        <v>297</v>
      </c>
      <c r="B103" s="153"/>
      <c r="C103" s="156"/>
      <c r="D103" s="157"/>
      <c r="E103" s="157"/>
      <c r="F103" s="157"/>
      <c r="G103" s="157"/>
      <c r="H103" s="157"/>
      <c r="I103" s="157"/>
      <c r="J103" s="157"/>
      <c r="K103" s="158"/>
      <c r="L103" s="49"/>
    </row>
    <row r="104" spans="1:12">
      <c r="A104" s="72"/>
      <c r="B104" s="73"/>
      <c r="C104" s="77"/>
      <c r="D104" s="77"/>
      <c r="E104" s="77"/>
      <c r="F104" s="77"/>
      <c r="G104" s="77"/>
      <c r="H104" s="77"/>
      <c r="I104" s="77"/>
      <c r="J104" s="74"/>
      <c r="K104" s="77"/>
      <c r="L104" s="49" t="str">
        <f>"DROP TABLE IF EXISTS "&amp;K101&amp;";"</f>
        <v>DROP TABLE IF EXISTS LZ_WEI_ERRORCODE;</v>
      </c>
    </row>
    <row r="105" spans="1:12">
      <c r="A105" s="78"/>
      <c r="B105" s="78"/>
      <c r="C105" s="78"/>
      <c r="D105" s="79"/>
      <c r="E105" s="78"/>
      <c r="F105" s="78"/>
      <c r="G105" s="78"/>
      <c r="H105" s="78"/>
      <c r="I105" s="78"/>
      <c r="J105" s="32"/>
      <c r="K105" s="78"/>
      <c r="L105" s="76"/>
    </row>
    <row r="106" spans="1:12">
      <c r="A106" s="80" t="s">
        <v>298</v>
      </c>
      <c r="B106" s="80" t="s">
        <v>299</v>
      </c>
      <c r="C106" s="80" t="s">
        <v>300</v>
      </c>
      <c r="D106" s="80" t="s">
        <v>301</v>
      </c>
      <c r="E106" s="80" t="s">
        <v>302</v>
      </c>
      <c r="F106" s="80" t="s">
        <v>303</v>
      </c>
      <c r="G106" s="80" t="s">
        <v>148</v>
      </c>
      <c r="H106" s="80" t="s">
        <v>199</v>
      </c>
      <c r="I106" s="80" t="s">
        <v>147</v>
      </c>
      <c r="J106" s="33" t="s">
        <v>304</v>
      </c>
      <c r="K106" s="80" t="s">
        <v>305</v>
      </c>
      <c r="L106" s="76" t="str">
        <f>"CREATE TABLE "&amp;K101&amp;"("</f>
        <v>CREATE TABLE LZ_WEI_ERRORCODE(</v>
      </c>
    </row>
    <row r="107" spans="1:12">
      <c r="A107" s="81">
        <v>1</v>
      </c>
      <c r="B107" s="82" t="s">
        <v>204</v>
      </c>
      <c r="C107" s="82" t="s">
        <v>326</v>
      </c>
      <c r="D107" s="82" t="s">
        <v>307</v>
      </c>
      <c r="E107" s="82"/>
      <c r="F107" s="82" t="s">
        <v>308</v>
      </c>
      <c r="G107" s="83"/>
      <c r="H107" s="82"/>
      <c r="I107" s="82" t="s">
        <v>458</v>
      </c>
      <c r="J107" s="82" t="s">
        <v>68</v>
      </c>
      <c r="K107" s="55" t="s">
        <v>309</v>
      </c>
      <c r="L107" s="76" t="str">
        <f t="shared" ref="L107:L110" ca="1" si="5">C107&amp;" "&amp;D107&amp;IF(OR(D107="DATETIME",D107="INT",D107="DATE",D107="TEXT"),E107,"("&amp;E107&amp;")")&amp;" "&amp;" "&amp;H107&amp;" "&amp;J107&amp;IF(G107&lt;&gt;""," default "&amp;G107&amp;" ","")&amp;IF(I107&lt;&gt;""," "&amp;I107&amp;" ","")&amp;IF(OFFSET(C107,1,0,1,1)="",",",",")</f>
        <v>WAE_ID INT   not null AUTO_INCREMENT ,</v>
      </c>
    </row>
    <row r="108" spans="1:12">
      <c r="A108" s="81">
        <v>2</v>
      </c>
      <c r="B108" s="82" t="s">
        <v>327</v>
      </c>
      <c r="C108" s="85" t="s">
        <v>328</v>
      </c>
      <c r="D108" s="82" t="s">
        <v>202</v>
      </c>
      <c r="E108" s="82">
        <v>20</v>
      </c>
      <c r="F108" s="82"/>
      <c r="G108" s="83"/>
      <c r="H108" s="82"/>
      <c r="I108" s="82"/>
      <c r="J108" s="82"/>
      <c r="K108" s="55"/>
      <c r="L108" s="76" t="str">
        <f t="shared" ca="1" si="5"/>
        <v>WAE_CODE VARCHAR(20)   ,</v>
      </c>
    </row>
    <row r="109" spans="1:12">
      <c r="A109" s="81">
        <v>3</v>
      </c>
      <c r="B109" s="82" t="s">
        <v>329</v>
      </c>
      <c r="C109" s="82" t="s">
        <v>575</v>
      </c>
      <c r="D109" s="82" t="s">
        <v>202</v>
      </c>
      <c r="E109" s="82">
        <v>400</v>
      </c>
      <c r="F109" s="82"/>
      <c r="G109" s="83"/>
      <c r="H109" s="82"/>
      <c r="I109" s="82"/>
      <c r="K109" s="55"/>
      <c r="L109" s="76" t="str">
        <f t="shared" ca="1" si="5"/>
        <v>WAE_DESC VARCHAR(400)   ,</v>
      </c>
    </row>
    <row r="110" spans="1:12">
      <c r="A110" s="81">
        <v>4</v>
      </c>
      <c r="B110" s="82" t="s">
        <v>330</v>
      </c>
      <c r="C110" s="82" t="s">
        <v>331</v>
      </c>
      <c r="D110" s="82" t="s">
        <v>200</v>
      </c>
      <c r="E110" s="82"/>
      <c r="F110" s="82"/>
      <c r="G110" s="83"/>
      <c r="H110" s="82"/>
      <c r="I110" s="82"/>
      <c r="J110" s="82"/>
      <c r="K110" s="55"/>
      <c r="L110" s="76" t="str">
        <f t="shared" ca="1" si="5"/>
        <v>WAE_CREAT_TIME DATETIME   ,</v>
      </c>
    </row>
    <row r="111" spans="1:12">
      <c r="L111" s="76" t="str">
        <f ca="1">"PRIMARY KEY("&amp;IF(OFFSET(C107,0,3,1,1)="PK",C107&amp;IF(OFFSET(C107,1,3,1,1)="","",","),"")&amp;IF(OFFSET(C107,1,3,1,1)="PK",OFFSET(C107,1,0,1,1)&amp;IF(OFFSET(C107,1,0,1,1)="",",",""),"")&amp;"));"</f>
        <v>PRIMARY KEY(WAE_ID));</v>
      </c>
    </row>
    <row r="112" spans="1:12">
      <c r="L112" s="76"/>
    </row>
    <row r="113" spans="1:12">
      <c r="A113" s="152" t="s">
        <v>291</v>
      </c>
      <c r="B113" s="153"/>
      <c r="C113" s="154" t="s">
        <v>332</v>
      </c>
      <c r="D113" s="155"/>
      <c r="E113" s="152" t="s">
        <v>293</v>
      </c>
      <c r="F113" s="153"/>
      <c r="G113" s="75"/>
      <c r="H113" s="75"/>
      <c r="I113" s="75"/>
      <c r="J113" s="75"/>
      <c r="K113" s="150" t="s">
        <v>972</v>
      </c>
      <c r="L113" s="11" t="str">
        <f>"-- "&amp;C114</f>
        <v>-- 微信自定义菜单表</v>
      </c>
    </row>
    <row r="114" spans="1:12">
      <c r="A114" s="152" t="s">
        <v>294</v>
      </c>
      <c r="B114" s="153"/>
      <c r="C114" s="167" t="s">
        <v>359</v>
      </c>
      <c r="D114" s="155"/>
      <c r="E114" s="152" t="s">
        <v>296</v>
      </c>
      <c r="F114" s="153"/>
      <c r="G114" s="75"/>
      <c r="H114" s="75"/>
      <c r="I114" s="75"/>
      <c r="J114" s="75"/>
      <c r="K114" s="151"/>
      <c r="L114" s="11" t="str">
        <f>"-- "&amp;C115</f>
        <v xml:space="preserve">-- </v>
      </c>
    </row>
    <row r="115" spans="1:12">
      <c r="A115" s="152" t="s">
        <v>297</v>
      </c>
      <c r="B115" s="153"/>
      <c r="C115" s="156"/>
      <c r="D115" s="157"/>
      <c r="E115" s="157"/>
      <c r="F115" s="157"/>
      <c r="G115" s="157"/>
      <c r="H115" s="157"/>
      <c r="I115" s="157"/>
      <c r="J115" s="157"/>
      <c r="K115" s="158"/>
      <c r="L115" s="49"/>
    </row>
    <row r="116" spans="1:12">
      <c r="A116" s="72"/>
      <c r="B116" s="73"/>
      <c r="C116" s="77"/>
      <c r="D116" s="77"/>
      <c r="E116" s="77"/>
      <c r="F116" s="77"/>
      <c r="G116" s="77"/>
      <c r="H116" s="77"/>
      <c r="I116" s="77"/>
      <c r="J116" s="74"/>
      <c r="K116" s="77"/>
      <c r="L116" s="49" t="str">
        <f>"DROP TABLE IF EXISTS "&amp;K113&amp;";"</f>
        <v>DROP TABLE IF EXISTS WC_WEI_MENU;</v>
      </c>
    </row>
    <row r="117" spans="1:12">
      <c r="A117" s="78"/>
      <c r="B117" s="78"/>
      <c r="C117" s="78"/>
      <c r="D117" s="79"/>
      <c r="E117" s="78"/>
      <c r="F117" s="78"/>
      <c r="G117" s="78"/>
      <c r="H117" s="78"/>
      <c r="I117" s="78"/>
      <c r="J117" s="32"/>
      <c r="K117" s="78"/>
      <c r="L117" s="76"/>
    </row>
    <row r="118" spans="1:12">
      <c r="A118" s="80" t="s">
        <v>298</v>
      </c>
      <c r="B118" s="80" t="s">
        <v>299</v>
      </c>
      <c r="C118" s="80" t="s">
        <v>300</v>
      </c>
      <c r="D118" s="80" t="s">
        <v>301</v>
      </c>
      <c r="E118" s="80" t="s">
        <v>302</v>
      </c>
      <c r="F118" s="80" t="s">
        <v>303</v>
      </c>
      <c r="G118" s="80" t="s">
        <v>148</v>
      </c>
      <c r="H118" s="80" t="s">
        <v>199</v>
      </c>
      <c r="I118" s="80" t="s">
        <v>147</v>
      </c>
      <c r="J118" s="33" t="s">
        <v>304</v>
      </c>
      <c r="K118" s="80" t="s">
        <v>305</v>
      </c>
      <c r="L118" s="76" t="str">
        <f>"CREATE TABLE "&amp;K113&amp;"("</f>
        <v>CREATE TABLE WC_WEI_MENU(</v>
      </c>
    </row>
    <row r="119" spans="1:12">
      <c r="A119" s="81">
        <v>1</v>
      </c>
      <c r="B119" s="149" t="s">
        <v>973</v>
      </c>
      <c r="C119" s="82" t="s">
        <v>576</v>
      </c>
      <c r="D119" s="82" t="s">
        <v>307</v>
      </c>
      <c r="E119" s="82"/>
      <c r="F119" s="82" t="s">
        <v>308</v>
      </c>
      <c r="G119" s="83"/>
      <c r="H119" s="82"/>
      <c r="I119" s="82" t="s">
        <v>458</v>
      </c>
      <c r="J119" s="82" t="s">
        <v>68</v>
      </c>
      <c r="K119" s="55" t="s">
        <v>309</v>
      </c>
      <c r="L119" s="76" t="str">
        <f t="shared" ref="L119:L125" ca="1" si="6">C119&amp;" "&amp;D119&amp;IF(OR(D119="DATETIME",D119="INT",D119="DATE",D119="TEXT"),E119,"("&amp;E119&amp;")")&amp;" "&amp;" "&amp;H119&amp;" "&amp;J119&amp;IF(G119&lt;&gt;""," default "&amp;G119&amp;" ","")&amp;IF(I119&lt;&gt;""," "&amp;I119&amp;" ","")&amp;IF(OFFSET(C119,1,0,1,1)="",",",",")</f>
        <v>WMU_ID INT   not null AUTO_INCREMENT ,</v>
      </c>
    </row>
    <row r="120" spans="1:12">
      <c r="A120" s="81">
        <v>2</v>
      </c>
      <c r="B120" s="149" t="s">
        <v>979</v>
      </c>
      <c r="C120" s="82" t="s">
        <v>577</v>
      </c>
      <c r="D120" s="82" t="s">
        <v>307</v>
      </c>
      <c r="E120" s="82"/>
      <c r="F120" s="82"/>
      <c r="G120" s="83"/>
      <c r="H120" s="82"/>
      <c r="I120" s="82"/>
      <c r="J120" s="82"/>
      <c r="K120" s="55"/>
      <c r="L120" s="76" t="str">
        <f t="shared" ca="1" si="6"/>
        <v>WMU_WEC_ID INT   ,</v>
      </c>
    </row>
    <row r="121" spans="1:12">
      <c r="A121" s="81">
        <v>3</v>
      </c>
      <c r="B121" s="149" t="s">
        <v>974</v>
      </c>
      <c r="C121" s="85" t="s">
        <v>578</v>
      </c>
      <c r="D121" s="82" t="s">
        <v>202</v>
      </c>
      <c r="E121" s="82">
        <v>200</v>
      </c>
      <c r="F121" s="82"/>
      <c r="G121" s="83"/>
      <c r="H121" s="82"/>
      <c r="I121" s="82"/>
      <c r="J121" s="82"/>
      <c r="K121" s="55"/>
      <c r="L121" s="76" t="str">
        <f t="shared" ca="1" si="6"/>
        <v>WMU_APP_ID VARCHAR(200)   ,</v>
      </c>
    </row>
    <row r="122" spans="1:12">
      <c r="A122" s="81">
        <v>4</v>
      </c>
      <c r="B122" s="149" t="s">
        <v>975</v>
      </c>
      <c r="C122" s="85" t="s">
        <v>579</v>
      </c>
      <c r="D122" s="82" t="s">
        <v>361</v>
      </c>
      <c r="E122" s="82"/>
      <c r="F122" s="82"/>
      <c r="G122" s="83"/>
      <c r="H122" s="82"/>
      <c r="I122" s="82"/>
      <c r="J122" s="82"/>
      <c r="K122" s="55"/>
      <c r="L122" s="76" t="str">
        <f t="shared" ca="1" si="6"/>
        <v>WMU_JSON TEXT   ,</v>
      </c>
    </row>
    <row r="123" spans="1:12">
      <c r="A123" s="81">
        <v>5</v>
      </c>
      <c r="B123" s="149" t="s">
        <v>976</v>
      </c>
      <c r="C123" s="85" t="s">
        <v>580</v>
      </c>
      <c r="D123" s="82" t="s">
        <v>202</v>
      </c>
      <c r="E123" s="82">
        <v>200</v>
      </c>
      <c r="F123" s="82"/>
      <c r="G123" s="83"/>
      <c r="H123" s="82"/>
      <c r="I123" s="82"/>
      <c r="J123" s="82"/>
      <c r="K123" s="55"/>
      <c r="L123" s="76" t="str">
        <f t="shared" ca="1" si="6"/>
        <v>WMU_DESC VARCHAR(200)   ,</v>
      </c>
    </row>
    <row r="124" spans="1:12">
      <c r="A124" s="81">
        <v>6</v>
      </c>
      <c r="B124" s="149" t="s">
        <v>977</v>
      </c>
      <c r="C124" s="82" t="s">
        <v>362</v>
      </c>
      <c r="D124" s="82" t="s">
        <v>203</v>
      </c>
      <c r="E124" s="82">
        <v>1</v>
      </c>
      <c r="F124" s="82"/>
      <c r="G124" s="83"/>
      <c r="H124" s="82"/>
      <c r="I124" s="82"/>
      <c r="J124" s="82"/>
      <c r="K124" s="55" t="s">
        <v>322</v>
      </c>
      <c r="L124" s="76" t="str">
        <f t="shared" ca="1" si="6"/>
        <v>WMU_STATUS  CHAR(1)   ,</v>
      </c>
    </row>
    <row r="125" spans="1:12">
      <c r="A125" s="81">
        <v>7</v>
      </c>
      <c r="B125" s="149" t="s">
        <v>978</v>
      </c>
      <c r="C125" s="82" t="s">
        <v>363</v>
      </c>
      <c r="D125" s="82" t="s">
        <v>200</v>
      </c>
      <c r="E125" s="82"/>
      <c r="F125" s="82"/>
      <c r="G125" s="83"/>
      <c r="H125" s="82"/>
      <c r="I125" s="82"/>
      <c r="J125" s="82"/>
      <c r="K125" s="55"/>
      <c r="L125" s="76" t="str">
        <f t="shared" ca="1" si="6"/>
        <v>WMU_REGISTOR_DATE DATETIME   ,</v>
      </c>
    </row>
    <row r="126" spans="1:12">
      <c r="L126" s="76" t="str">
        <f ca="1">"PRIMARY KEY("&amp;IF(OFFSET(C119,0,3,1,1)="PK",C119&amp;IF(OFFSET(C119,1,3,1,1)="","",","),"")&amp;IF(OFFSET(C119,1,3,1,1)="PK",OFFSET(C119,1,0,1,1)&amp;IF(OFFSET(C119,1,0,1,1)="",",",""),"")&amp;"));"</f>
        <v>PRIMARY KEY(WMU_ID));</v>
      </c>
    </row>
    <row r="127" spans="1:12">
      <c r="L127" s="76"/>
    </row>
    <row r="128" spans="1:12">
      <c r="A128" s="152" t="s">
        <v>291</v>
      </c>
      <c r="B128" s="153"/>
      <c r="C128" s="154" t="s">
        <v>364</v>
      </c>
      <c r="D128" s="155"/>
      <c r="E128" s="152" t="s">
        <v>293</v>
      </c>
      <c r="F128" s="153"/>
      <c r="G128" s="75"/>
      <c r="H128" s="75"/>
      <c r="I128" s="75"/>
      <c r="J128" s="75"/>
      <c r="K128" s="150" t="s">
        <v>581</v>
      </c>
      <c r="L128" s="11" t="str">
        <f>"-- "&amp;C129</f>
        <v>-- 微信按钮</v>
      </c>
    </row>
    <row r="129" spans="1:12">
      <c r="A129" s="152" t="s">
        <v>294</v>
      </c>
      <c r="B129" s="153"/>
      <c r="C129" s="167" t="s">
        <v>365</v>
      </c>
      <c r="D129" s="155"/>
      <c r="E129" s="152" t="s">
        <v>296</v>
      </c>
      <c r="F129" s="153"/>
      <c r="G129" s="75"/>
      <c r="H129" s="75"/>
      <c r="I129" s="75"/>
      <c r="J129" s="75"/>
      <c r="K129" s="151"/>
      <c r="L129" s="11" t="str">
        <f>"-- "&amp;C130</f>
        <v xml:space="preserve">-- </v>
      </c>
    </row>
    <row r="130" spans="1:12">
      <c r="A130" s="152" t="s">
        <v>297</v>
      </c>
      <c r="B130" s="153"/>
      <c r="C130" s="156"/>
      <c r="D130" s="157"/>
      <c r="E130" s="157"/>
      <c r="F130" s="157"/>
      <c r="G130" s="157"/>
      <c r="H130" s="157"/>
      <c r="I130" s="157"/>
      <c r="J130" s="157"/>
      <c r="K130" s="158"/>
      <c r="L130" s="49"/>
    </row>
    <row r="131" spans="1:12">
      <c r="A131" s="72"/>
      <c r="B131" s="73"/>
      <c r="C131" s="77"/>
      <c r="D131" s="77"/>
      <c r="E131" s="77"/>
      <c r="F131" s="77"/>
      <c r="G131" s="77"/>
      <c r="H131" s="77"/>
      <c r="I131" s="77"/>
      <c r="J131" s="74"/>
      <c r="K131" s="77"/>
      <c r="L131" s="49" t="str">
        <f>"DROP TABLE IF EXISTS "&amp;K128&amp;";"</f>
        <v>DROP TABLE IF EXISTS LZ_WEI_BUTTON;</v>
      </c>
    </row>
    <row r="132" spans="1:12">
      <c r="A132" s="78"/>
      <c r="B132" s="78"/>
      <c r="C132" s="78"/>
      <c r="D132" s="79"/>
      <c r="E132" s="78"/>
      <c r="F132" s="78"/>
      <c r="G132" s="78"/>
      <c r="H132" s="78"/>
      <c r="I132" s="78"/>
      <c r="J132" s="32"/>
      <c r="K132" s="78"/>
      <c r="L132" s="76"/>
    </row>
    <row r="133" spans="1:12">
      <c r="A133" s="80" t="s">
        <v>298</v>
      </c>
      <c r="B133" s="80" t="s">
        <v>299</v>
      </c>
      <c r="C133" s="80" t="s">
        <v>300</v>
      </c>
      <c r="D133" s="80" t="s">
        <v>301</v>
      </c>
      <c r="E133" s="80" t="s">
        <v>302</v>
      </c>
      <c r="F133" s="80" t="s">
        <v>303</v>
      </c>
      <c r="G133" s="80" t="s">
        <v>148</v>
      </c>
      <c r="H133" s="80" t="s">
        <v>199</v>
      </c>
      <c r="I133" s="80" t="s">
        <v>147</v>
      </c>
      <c r="J133" s="33" t="s">
        <v>304</v>
      </c>
      <c r="K133" s="80" t="s">
        <v>305</v>
      </c>
      <c r="L133" s="76" t="str">
        <f>"CREATE TABLE "&amp;K128&amp;"("</f>
        <v>CREATE TABLE LZ_WEI_BUTTON(</v>
      </c>
    </row>
    <row r="134" spans="1:12">
      <c r="A134" s="81">
        <v>1</v>
      </c>
      <c r="B134" s="82" t="s">
        <v>204</v>
      </c>
      <c r="C134" s="82" t="s">
        <v>582</v>
      </c>
      <c r="D134" s="82" t="s">
        <v>307</v>
      </c>
      <c r="E134" s="82"/>
      <c r="F134" s="82" t="s">
        <v>308</v>
      </c>
      <c r="G134" s="83"/>
      <c r="H134" s="82"/>
      <c r="I134" s="82" t="s">
        <v>458</v>
      </c>
      <c r="J134" s="82" t="s">
        <v>68</v>
      </c>
      <c r="K134" s="55" t="s">
        <v>309</v>
      </c>
      <c r="L134" s="76" t="str">
        <f t="shared" ref="L134:L142" ca="1" si="7">C134&amp;" "&amp;D134&amp;IF(OR(D134="DATETIME",D134="INT",D134="DATE",D134="TEXT"),E134,"("&amp;E134&amp;")")&amp;" "&amp;" "&amp;H134&amp;" "&amp;J134&amp;IF(G134&lt;&gt;""," default "&amp;G134&amp;" ","")&amp;IF(I134&lt;&gt;""," "&amp;I134&amp;" ","")&amp;IF(OFFSET(C134,1,0,1,1)="",",",",")</f>
        <v>WBT_ID INT   not null AUTO_INCREMENT ,</v>
      </c>
    </row>
    <row r="135" spans="1:12">
      <c r="A135" s="81">
        <v>2</v>
      </c>
      <c r="B135" s="82" t="s">
        <v>366</v>
      </c>
      <c r="C135" s="85" t="s">
        <v>583</v>
      </c>
      <c r="D135" s="82" t="s">
        <v>202</v>
      </c>
      <c r="E135" s="82">
        <v>200</v>
      </c>
      <c r="F135" s="82"/>
      <c r="G135" s="83"/>
      <c r="H135" s="82"/>
      <c r="I135" s="82"/>
      <c r="J135" s="82"/>
      <c r="K135" s="55"/>
      <c r="L135" s="76" t="str">
        <f t="shared" ca="1" si="7"/>
        <v>WBT_APP_ID VARCHAR(200)   ,</v>
      </c>
    </row>
    <row r="136" spans="1:12">
      <c r="A136" s="81">
        <v>3</v>
      </c>
      <c r="B136" s="82" t="s">
        <v>367</v>
      </c>
      <c r="C136" s="85" t="s">
        <v>368</v>
      </c>
      <c r="D136" s="82" t="s">
        <v>361</v>
      </c>
      <c r="E136" s="82"/>
      <c r="F136" s="82"/>
      <c r="G136" s="83"/>
      <c r="H136" s="82"/>
      <c r="I136" s="82"/>
      <c r="K136" s="55"/>
      <c r="L136" s="76" t="str">
        <f t="shared" ca="1" si="7"/>
        <v>WBT_JSON TEXT   ,</v>
      </c>
    </row>
    <row r="137" spans="1:12">
      <c r="A137" s="81">
        <v>4</v>
      </c>
      <c r="B137" s="82" t="s">
        <v>369</v>
      </c>
      <c r="C137" s="82" t="s">
        <v>370</v>
      </c>
      <c r="D137" s="82" t="s">
        <v>202</v>
      </c>
      <c r="E137" s="82">
        <v>200</v>
      </c>
      <c r="F137" s="82"/>
      <c r="G137" s="83"/>
      <c r="H137" s="82"/>
      <c r="I137" s="82"/>
      <c r="J137" s="82"/>
      <c r="K137" s="55"/>
      <c r="L137" s="76" t="str">
        <f t="shared" ca="1" si="7"/>
        <v>WBT_URL  VARCHAR(200)   ,</v>
      </c>
    </row>
    <row r="138" spans="1:12">
      <c r="A138" s="81">
        <v>5</v>
      </c>
      <c r="B138" s="82" t="s">
        <v>371</v>
      </c>
      <c r="C138" s="82" t="s">
        <v>372</v>
      </c>
      <c r="D138" s="82" t="s">
        <v>202</v>
      </c>
      <c r="E138" s="82">
        <v>200</v>
      </c>
      <c r="F138" s="82"/>
      <c r="G138" s="83"/>
      <c r="H138" s="82"/>
      <c r="I138" s="82"/>
      <c r="J138" s="82"/>
      <c r="K138" s="55"/>
      <c r="L138" s="76" t="str">
        <f t="shared" ca="1" si="7"/>
        <v>WBT_KEY VARCHAR(200)   ,</v>
      </c>
    </row>
    <row r="139" spans="1:12">
      <c r="A139" s="81">
        <v>6</v>
      </c>
      <c r="B139" s="82" t="s">
        <v>373</v>
      </c>
      <c r="C139" s="82" t="s">
        <v>374</v>
      </c>
      <c r="D139" s="82" t="s">
        <v>201</v>
      </c>
      <c r="E139" s="82"/>
      <c r="F139" s="82"/>
      <c r="G139" s="83"/>
      <c r="H139" s="82"/>
      <c r="I139" s="82"/>
      <c r="J139" s="82"/>
      <c r="K139" s="55"/>
      <c r="L139" s="76" t="str">
        <f t="shared" ca="1" si="7"/>
        <v>WBT_LEVEL INT   ,</v>
      </c>
    </row>
    <row r="140" spans="1:12">
      <c r="A140" s="81">
        <v>7</v>
      </c>
      <c r="B140" s="82" t="s">
        <v>375</v>
      </c>
      <c r="C140" s="82" t="s">
        <v>376</v>
      </c>
      <c r="D140" s="82" t="s">
        <v>201</v>
      </c>
      <c r="E140" s="82"/>
      <c r="F140" s="82"/>
      <c r="G140" s="83"/>
      <c r="H140" s="82"/>
      <c r="I140" s="82"/>
      <c r="J140" s="82"/>
      <c r="K140" s="55"/>
      <c r="L140" s="76" t="str">
        <f t="shared" ca="1" si="7"/>
        <v>WBT_PARENT INT   ,</v>
      </c>
    </row>
    <row r="141" spans="1:12">
      <c r="A141" s="81">
        <v>8</v>
      </c>
      <c r="B141" s="82" t="s">
        <v>320</v>
      </c>
      <c r="C141" s="82" t="s">
        <v>377</v>
      </c>
      <c r="D141" s="82" t="s">
        <v>202</v>
      </c>
      <c r="E141" s="82">
        <v>20</v>
      </c>
      <c r="F141" s="82"/>
      <c r="G141" s="83"/>
      <c r="H141" s="82"/>
      <c r="I141" s="82"/>
      <c r="J141" s="82"/>
      <c r="K141" s="55"/>
      <c r="L141" s="76" t="str">
        <f t="shared" ca="1" si="7"/>
        <v>WBT_STATUS  VARCHAR(20)   ,</v>
      </c>
    </row>
    <row r="142" spans="1:12">
      <c r="A142" s="81">
        <v>9</v>
      </c>
      <c r="B142" s="82" t="s">
        <v>330</v>
      </c>
      <c r="C142" s="82" t="s">
        <v>378</v>
      </c>
      <c r="D142" s="82" t="s">
        <v>200</v>
      </c>
      <c r="E142" s="82"/>
      <c r="F142" s="82"/>
      <c r="G142" s="83"/>
      <c r="H142" s="82"/>
      <c r="I142" s="82"/>
      <c r="J142" s="82"/>
      <c r="K142" s="55"/>
      <c r="L142" s="76" t="str">
        <f t="shared" ca="1" si="7"/>
        <v>WBT_REGISTOR_DATE DATETIME   ,</v>
      </c>
    </row>
    <row r="143" spans="1:12">
      <c r="L143" s="76" t="str">
        <f ca="1">"PRIMARY KEY("&amp;IF(OFFSET(C134,0,3,1,1)="PK",C134&amp;IF(OFFSET(C134,1,3,1,1)="","",","),"")&amp;IF(OFFSET(C134,1,3,1,1)="PK",OFFSET(C134,1,0,1,1)&amp;IF(OFFSET(C134,1,0,1,1)="",",",""),"")&amp;"));"</f>
        <v>PRIMARY KEY(WBT_ID));</v>
      </c>
    </row>
    <row r="144" spans="1:12">
      <c r="L144" s="76"/>
    </row>
    <row r="145" spans="1:12">
      <c r="A145" s="152" t="s">
        <v>291</v>
      </c>
      <c r="B145" s="153"/>
      <c r="C145" s="154" t="s">
        <v>364</v>
      </c>
      <c r="D145" s="155"/>
      <c r="E145" s="152" t="s">
        <v>293</v>
      </c>
      <c r="F145" s="153"/>
      <c r="G145" s="75"/>
      <c r="H145" s="75"/>
      <c r="I145" s="75"/>
      <c r="J145" s="75"/>
      <c r="K145" s="150" t="s">
        <v>584</v>
      </c>
      <c r="L145" s="11" t="str">
        <f>"-- "&amp;C146</f>
        <v>-- 微信按钮-菜单关系</v>
      </c>
    </row>
    <row r="146" spans="1:12">
      <c r="A146" s="152" t="s">
        <v>294</v>
      </c>
      <c r="B146" s="153"/>
      <c r="C146" s="167" t="s">
        <v>379</v>
      </c>
      <c r="D146" s="155"/>
      <c r="E146" s="152" t="s">
        <v>296</v>
      </c>
      <c r="F146" s="153"/>
      <c r="G146" s="75"/>
      <c r="H146" s="75"/>
      <c r="I146" s="75"/>
      <c r="J146" s="75"/>
      <c r="K146" s="151"/>
      <c r="L146" s="11" t="str">
        <f>"-- "&amp;C147</f>
        <v xml:space="preserve">-- </v>
      </c>
    </row>
    <row r="147" spans="1:12">
      <c r="A147" s="152" t="s">
        <v>297</v>
      </c>
      <c r="B147" s="153"/>
      <c r="C147" s="156"/>
      <c r="D147" s="157"/>
      <c r="E147" s="157"/>
      <c r="F147" s="157"/>
      <c r="G147" s="157"/>
      <c r="H147" s="157"/>
      <c r="I147" s="157"/>
      <c r="J147" s="157"/>
      <c r="K147" s="158"/>
      <c r="L147" s="49"/>
    </row>
    <row r="148" spans="1:12">
      <c r="A148" s="72"/>
      <c r="B148" s="73"/>
      <c r="C148" s="77"/>
      <c r="D148" s="77"/>
      <c r="E148" s="77"/>
      <c r="F148" s="77"/>
      <c r="G148" s="77"/>
      <c r="H148" s="77"/>
      <c r="I148" s="77"/>
      <c r="J148" s="74"/>
      <c r="K148" s="77"/>
      <c r="L148" s="49" t="str">
        <f>"DROP TABLE IF EXISTS "&amp;K145&amp;";"</f>
        <v>DROP TABLE IF EXISTS LZ_WEI_MENU_BUTTON;</v>
      </c>
    </row>
    <row r="149" spans="1:12">
      <c r="A149" s="78"/>
      <c r="B149" s="78"/>
      <c r="C149" s="78"/>
      <c r="D149" s="79"/>
      <c r="E149" s="78"/>
      <c r="F149" s="78"/>
      <c r="G149" s="78"/>
      <c r="H149" s="78"/>
      <c r="I149" s="78"/>
      <c r="J149" s="32"/>
      <c r="K149" s="78"/>
      <c r="L149" s="76"/>
    </row>
    <row r="150" spans="1:12">
      <c r="A150" s="80" t="s">
        <v>298</v>
      </c>
      <c r="B150" s="80" t="s">
        <v>299</v>
      </c>
      <c r="C150" s="80" t="s">
        <v>300</v>
      </c>
      <c r="D150" s="80" t="s">
        <v>301</v>
      </c>
      <c r="E150" s="80" t="s">
        <v>302</v>
      </c>
      <c r="F150" s="80" t="s">
        <v>303</v>
      </c>
      <c r="G150" s="80" t="s">
        <v>148</v>
      </c>
      <c r="H150" s="80" t="s">
        <v>199</v>
      </c>
      <c r="I150" s="80" t="s">
        <v>147</v>
      </c>
      <c r="J150" s="33" t="s">
        <v>304</v>
      </c>
      <c r="K150" s="80" t="s">
        <v>305</v>
      </c>
      <c r="L150" s="76" t="str">
        <f>"CREATE TABLE "&amp;K145&amp;"("</f>
        <v>CREATE TABLE LZ_WEI_MENU_BUTTON(</v>
      </c>
    </row>
    <row r="151" spans="1:12">
      <c r="A151" s="81">
        <v>1</v>
      </c>
      <c r="B151" s="82" t="s">
        <v>380</v>
      </c>
      <c r="C151" s="82" t="s">
        <v>585</v>
      </c>
      <c r="D151" s="82" t="s">
        <v>307</v>
      </c>
      <c r="E151" s="82"/>
      <c r="F151" s="82" t="s">
        <v>308</v>
      </c>
      <c r="G151" s="83"/>
      <c r="H151" s="82"/>
      <c r="I151" s="82"/>
      <c r="J151" s="82" t="s">
        <v>68</v>
      </c>
      <c r="K151" s="55" t="s">
        <v>309</v>
      </c>
      <c r="L151" s="76" t="str">
        <f t="shared" ref="L151:L154" ca="1" si="8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WMB_BUTTON_ID INT   not null,</v>
      </c>
    </row>
    <row r="152" spans="1:12">
      <c r="A152" s="81">
        <v>2</v>
      </c>
      <c r="B152" s="82" t="s">
        <v>381</v>
      </c>
      <c r="C152" s="85" t="s">
        <v>586</v>
      </c>
      <c r="D152" s="82" t="s">
        <v>201</v>
      </c>
      <c r="E152" s="82"/>
      <c r="F152" s="82" t="s">
        <v>308</v>
      </c>
      <c r="G152" s="83"/>
      <c r="H152" s="82"/>
      <c r="I152" s="82"/>
      <c r="J152" s="82" t="s">
        <v>68</v>
      </c>
      <c r="K152" s="55" t="s">
        <v>309</v>
      </c>
      <c r="L152" s="76" t="str">
        <f t="shared" ca="1" si="8"/>
        <v>WMB_MENU_ID INT   not null,</v>
      </c>
    </row>
    <row r="153" spans="1:12">
      <c r="A153" s="81">
        <v>8</v>
      </c>
      <c r="B153" s="82" t="s">
        <v>320</v>
      </c>
      <c r="C153" s="82" t="s">
        <v>382</v>
      </c>
      <c r="D153" s="82" t="s">
        <v>202</v>
      </c>
      <c r="E153" s="82">
        <v>20</v>
      </c>
      <c r="F153" s="82"/>
      <c r="G153" s="83"/>
      <c r="H153" s="82"/>
      <c r="I153" s="82"/>
      <c r="J153" s="82"/>
      <c r="K153" s="55"/>
      <c r="L153" s="76" t="str">
        <f t="shared" ca="1" si="8"/>
        <v>WMB_STATUS  VARCHAR(20)   ,</v>
      </c>
    </row>
    <row r="154" spans="1:12">
      <c r="A154" s="81">
        <v>9</v>
      </c>
      <c r="B154" s="82" t="s">
        <v>330</v>
      </c>
      <c r="C154" s="82" t="s">
        <v>383</v>
      </c>
      <c r="D154" s="82" t="s">
        <v>200</v>
      </c>
      <c r="E154" s="82"/>
      <c r="F154" s="82"/>
      <c r="G154" s="83"/>
      <c r="H154" s="82"/>
      <c r="I154" s="82"/>
      <c r="J154" s="82"/>
      <c r="K154" s="55"/>
      <c r="L154" s="76" t="str">
        <f t="shared" ca="1" si="8"/>
        <v>WMB_REGISTOR_DATE DATETIME   ,</v>
      </c>
    </row>
    <row r="155" spans="1:12">
      <c r="L155" s="76" t="str">
        <f ca="1">"PRIMARY KEY("&amp;IF(OFFSET(C151,0,3,1,1)="PK",C151&amp;IF(OFFSET(C151,1,3,1,1)="","",","),"")&amp;IF(OFFSET(C151,1,3,1,1)="PK",OFFSET(C151,1,0,1,1)&amp;IF(OFFSET(C151,1,0,1,1)="",",",""),"")&amp;"));"</f>
        <v>PRIMARY KEY(WMB_BUTTON_ID,WMB_MENU_ID));</v>
      </c>
    </row>
    <row r="156" spans="1:12">
      <c r="L156" s="76"/>
    </row>
    <row r="157" spans="1:12">
      <c r="A157" s="152" t="s">
        <v>291</v>
      </c>
      <c r="B157" s="153"/>
      <c r="C157" s="154" t="s">
        <v>384</v>
      </c>
      <c r="D157" s="155"/>
      <c r="E157" s="152" t="s">
        <v>293</v>
      </c>
      <c r="F157" s="153"/>
      <c r="G157" s="75"/>
      <c r="H157" s="75"/>
      <c r="I157" s="75"/>
      <c r="J157" s="75"/>
      <c r="K157" s="150" t="s">
        <v>587</v>
      </c>
      <c r="L157" s="11" t="str">
        <f>"-- "&amp;C158</f>
        <v>-- 微信-客户的客户关系表</v>
      </c>
    </row>
    <row r="158" spans="1:12">
      <c r="A158" s="152" t="s">
        <v>294</v>
      </c>
      <c r="B158" s="153"/>
      <c r="C158" s="167" t="s">
        <v>400</v>
      </c>
      <c r="D158" s="155"/>
      <c r="E158" s="152" t="s">
        <v>296</v>
      </c>
      <c r="F158" s="153"/>
      <c r="G158" s="75"/>
      <c r="H158" s="75"/>
      <c r="I158" s="75"/>
      <c r="J158" s="75"/>
      <c r="K158" s="151"/>
      <c r="L158" s="11" t="str">
        <f>"-- "&amp;C159</f>
        <v xml:space="preserve">-- </v>
      </c>
    </row>
    <row r="159" spans="1:12">
      <c r="A159" s="152" t="s">
        <v>297</v>
      </c>
      <c r="B159" s="153"/>
      <c r="C159" s="156"/>
      <c r="D159" s="157"/>
      <c r="E159" s="157"/>
      <c r="F159" s="157"/>
      <c r="G159" s="157"/>
      <c r="H159" s="157"/>
      <c r="I159" s="157"/>
      <c r="J159" s="157"/>
      <c r="K159" s="158"/>
      <c r="L159" s="49"/>
    </row>
    <row r="160" spans="1:12">
      <c r="A160" s="72"/>
      <c r="B160" s="73"/>
      <c r="C160" s="77"/>
      <c r="D160" s="77"/>
      <c r="E160" s="77"/>
      <c r="F160" s="77"/>
      <c r="G160" s="77"/>
      <c r="H160" s="77"/>
      <c r="I160" s="77"/>
      <c r="J160" s="74"/>
      <c r="K160" s="77"/>
      <c r="L160" s="49" t="str">
        <f>"DROP TABLE IF EXISTS "&amp;K157&amp;";"</f>
        <v>DROP TABLE IF EXISTS LZ_WEI_ENTER_CUST;</v>
      </c>
    </row>
    <row r="161" spans="1:12">
      <c r="A161" s="78"/>
      <c r="B161" s="78"/>
      <c r="C161" s="78"/>
      <c r="D161" s="79"/>
      <c r="E161" s="78"/>
      <c r="F161" s="78"/>
      <c r="G161" s="78"/>
      <c r="H161" s="78"/>
      <c r="I161" s="78"/>
      <c r="J161" s="32"/>
      <c r="K161" s="78"/>
      <c r="L161" s="76"/>
    </row>
    <row r="162" spans="1:12">
      <c r="A162" s="80" t="s">
        <v>298</v>
      </c>
      <c r="B162" s="80" t="s">
        <v>299</v>
      </c>
      <c r="C162" s="80" t="s">
        <v>300</v>
      </c>
      <c r="D162" s="80" t="s">
        <v>301</v>
      </c>
      <c r="E162" s="80" t="s">
        <v>302</v>
      </c>
      <c r="F162" s="80" t="s">
        <v>303</v>
      </c>
      <c r="G162" s="80" t="s">
        <v>148</v>
      </c>
      <c r="H162" s="80" t="s">
        <v>199</v>
      </c>
      <c r="I162" s="80" t="s">
        <v>147</v>
      </c>
      <c r="J162" s="33" t="s">
        <v>304</v>
      </c>
      <c r="K162" s="80" t="s">
        <v>305</v>
      </c>
      <c r="L162" s="76" t="str">
        <f>"CREATE TABLE "&amp;K157&amp;"("</f>
        <v>CREATE TABLE LZ_WEI_ENTER_CUST(</v>
      </c>
    </row>
    <row r="163" spans="1:12">
      <c r="A163" s="81">
        <v>1</v>
      </c>
      <c r="B163" s="82" t="s">
        <v>204</v>
      </c>
      <c r="C163" s="82" t="s">
        <v>588</v>
      </c>
      <c r="D163" s="82" t="s">
        <v>307</v>
      </c>
      <c r="E163" s="82"/>
      <c r="F163" s="82" t="s">
        <v>308</v>
      </c>
      <c r="G163" s="83"/>
      <c r="H163" s="82"/>
      <c r="I163" s="82" t="s">
        <v>458</v>
      </c>
      <c r="J163" s="82"/>
      <c r="K163" s="55" t="s">
        <v>309</v>
      </c>
      <c r="L163" s="76" t="str">
        <f t="shared" ref="L163:L174" ca="1" si="9">C163&amp;" "&amp;D163&amp;IF(OR(D163="DATETIME",D163="INT",D163="DATE",D163="TEXT"),E163,"("&amp;E163&amp;")")&amp;" "&amp;" "&amp;H163&amp;" "&amp;J163&amp;IF(G163&lt;&gt;""," default "&amp;G163&amp;" ","")&amp;IF(I163&lt;&gt;""," "&amp;I163&amp;" ","")&amp;IF(OFFSET(C163,1,0,1,1)="",",",",")</f>
        <v>WET_ID INT    AUTO_INCREMENT ,</v>
      </c>
    </row>
    <row r="164" spans="1:12">
      <c r="A164" s="81">
        <v>2</v>
      </c>
      <c r="B164" s="82" t="s">
        <v>335</v>
      </c>
      <c r="C164" s="82" t="s">
        <v>589</v>
      </c>
      <c r="D164" s="82" t="s">
        <v>397</v>
      </c>
      <c r="E164" s="82">
        <v>200</v>
      </c>
      <c r="F164" s="82"/>
      <c r="G164" s="83"/>
      <c r="H164" s="82"/>
      <c r="I164" s="82"/>
      <c r="J164" s="82"/>
      <c r="K164" s="55"/>
      <c r="L164" s="76" t="str">
        <f t="shared" ca="1" si="9"/>
        <v>WET_OPEN_ID VARCHAR(200)   ,</v>
      </c>
    </row>
    <row r="165" spans="1:12">
      <c r="A165" s="81">
        <v>3</v>
      </c>
      <c r="B165" s="82" t="s">
        <v>402</v>
      </c>
      <c r="C165" s="82" t="s">
        <v>590</v>
      </c>
      <c r="D165" s="82" t="s">
        <v>202</v>
      </c>
      <c r="E165" s="82">
        <v>200</v>
      </c>
      <c r="F165" s="82"/>
      <c r="G165" s="83"/>
      <c r="H165" s="82"/>
      <c r="I165" s="82"/>
      <c r="J165" s="82"/>
      <c r="K165" s="55"/>
      <c r="L165" s="76" t="str">
        <f t="shared" ca="1" si="9"/>
        <v>WET_CUSTENTER_NAME VARCHAR(200)   ,</v>
      </c>
    </row>
    <row r="166" spans="1:12">
      <c r="A166" s="81">
        <v>4</v>
      </c>
      <c r="B166" s="82" t="s">
        <v>403</v>
      </c>
      <c r="C166" s="82" t="s">
        <v>591</v>
      </c>
      <c r="D166" s="82" t="s">
        <v>202</v>
      </c>
      <c r="E166" s="82">
        <v>20</v>
      </c>
      <c r="F166" s="82"/>
      <c r="G166" s="83"/>
      <c r="H166" s="82"/>
      <c r="I166" s="82"/>
      <c r="J166" s="82"/>
      <c r="K166" s="55"/>
      <c r="L166" s="76" t="str">
        <f t="shared" ca="1" si="9"/>
        <v>WET_MOBILE VARCHAR(20)   ,</v>
      </c>
    </row>
    <row r="167" spans="1:12">
      <c r="A167" s="81">
        <v>5</v>
      </c>
      <c r="B167" s="82" t="s">
        <v>213</v>
      </c>
      <c r="C167" s="82" t="s">
        <v>404</v>
      </c>
      <c r="D167" s="82" t="s">
        <v>202</v>
      </c>
      <c r="E167" s="82">
        <v>40</v>
      </c>
      <c r="F167" s="82"/>
      <c r="G167" s="83"/>
      <c r="H167" s="82"/>
      <c r="I167" s="82"/>
      <c r="J167" s="82"/>
      <c r="K167" s="55"/>
      <c r="L167" s="76" t="str">
        <f t="shared" ca="1" si="9"/>
        <v>WET_NAME VARCHAR(40)   ,</v>
      </c>
    </row>
    <row r="168" spans="1:12" ht="13.5" customHeight="1">
      <c r="A168" s="81">
        <v>6</v>
      </c>
      <c r="B168" s="82" t="s">
        <v>367</v>
      </c>
      <c r="C168" s="82" t="s">
        <v>405</v>
      </c>
      <c r="D168" s="82" t="s">
        <v>397</v>
      </c>
      <c r="E168" s="82">
        <v>1</v>
      </c>
      <c r="F168" s="82"/>
      <c r="G168" s="83"/>
      <c r="H168" s="82"/>
      <c r="I168" s="82"/>
      <c r="J168" s="82"/>
      <c r="K168" s="55" t="s">
        <v>406</v>
      </c>
      <c r="L168" s="76" t="str">
        <f t="shared" ca="1" si="9"/>
        <v>WET_TYPE VARCHAR(1)   ,</v>
      </c>
    </row>
    <row r="169" spans="1:12">
      <c r="A169" s="81">
        <v>7</v>
      </c>
      <c r="B169" s="82" t="s">
        <v>407</v>
      </c>
      <c r="C169" s="82" t="s">
        <v>592</v>
      </c>
      <c r="D169" s="82" t="s">
        <v>201</v>
      </c>
      <c r="E169" s="82"/>
      <c r="F169" s="82"/>
      <c r="G169" s="83"/>
      <c r="H169" s="82"/>
      <c r="I169" s="82"/>
      <c r="J169" s="82"/>
      <c r="K169" s="55"/>
      <c r="L169" s="76" t="str">
        <f t="shared" ca="1" si="9"/>
        <v>WET_CUE_ID INT   ,</v>
      </c>
    </row>
    <row r="170" spans="1:12">
      <c r="A170" s="81">
        <v>8</v>
      </c>
      <c r="B170" s="82" t="s">
        <v>408</v>
      </c>
      <c r="C170" s="82" t="s">
        <v>593</v>
      </c>
      <c r="D170" s="82" t="s">
        <v>201</v>
      </c>
      <c r="E170" s="82"/>
      <c r="F170" s="82"/>
      <c r="G170" s="83"/>
      <c r="H170" s="82"/>
      <c r="I170" s="82"/>
      <c r="J170" s="82"/>
      <c r="K170" s="55"/>
      <c r="L170" s="76" t="str">
        <f t="shared" ca="1" si="9"/>
        <v>WET_CUU_ID INT   ,</v>
      </c>
    </row>
    <row r="171" spans="1:12">
      <c r="A171" s="81">
        <v>9</v>
      </c>
      <c r="B171" s="82" t="s">
        <v>320</v>
      </c>
      <c r="C171" s="82" t="s">
        <v>409</v>
      </c>
      <c r="D171" s="82" t="s">
        <v>202</v>
      </c>
      <c r="E171" s="82">
        <v>20</v>
      </c>
      <c r="F171" s="82"/>
      <c r="G171" s="83"/>
      <c r="H171" s="82"/>
      <c r="I171" s="82"/>
      <c r="J171" s="82"/>
      <c r="K171" s="55"/>
      <c r="L171" s="76" t="str">
        <f t="shared" ca="1" si="9"/>
        <v>WET_STATUS VARCHAR(20)   ,</v>
      </c>
    </row>
    <row r="172" spans="1:12">
      <c r="A172" s="81">
        <v>10</v>
      </c>
      <c r="B172" s="82" t="s">
        <v>197</v>
      </c>
      <c r="C172" s="82" t="s">
        <v>410</v>
      </c>
      <c r="D172" s="82" t="s">
        <v>202</v>
      </c>
      <c r="E172" s="82">
        <v>200</v>
      </c>
      <c r="F172" s="82"/>
      <c r="G172" s="83"/>
      <c r="H172" s="82"/>
      <c r="I172" s="82"/>
      <c r="J172" s="82"/>
      <c r="K172" s="55"/>
      <c r="L172" s="76" t="str">
        <f t="shared" ca="1" si="9"/>
        <v>WET_DESC VARCHAR(200)   ,</v>
      </c>
    </row>
    <row r="173" spans="1:12">
      <c r="A173" s="81">
        <v>11</v>
      </c>
      <c r="B173" s="82" t="s">
        <v>235</v>
      </c>
      <c r="C173" s="82" t="s">
        <v>411</v>
      </c>
      <c r="D173" s="82" t="s">
        <v>201</v>
      </c>
      <c r="E173" s="82"/>
      <c r="F173" s="82"/>
      <c r="G173" s="83"/>
      <c r="H173" s="82"/>
      <c r="I173" s="82"/>
      <c r="J173" s="82"/>
      <c r="K173" s="55"/>
      <c r="L173" s="76" t="str">
        <f t="shared" ca="1" si="9"/>
        <v>WET_REGISTOR INT   ,</v>
      </c>
    </row>
    <row r="174" spans="1:12">
      <c r="A174" s="81">
        <v>12</v>
      </c>
      <c r="B174" s="82" t="s">
        <v>236</v>
      </c>
      <c r="C174" s="82" t="s">
        <v>412</v>
      </c>
      <c r="D174" s="82" t="s">
        <v>200</v>
      </c>
      <c r="E174" s="82"/>
      <c r="F174" s="82"/>
      <c r="G174" s="83"/>
      <c r="H174" s="82"/>
      <c r="I174" s="82"/>
      <c r="J174" s="82"/>
      <c r="K174" s="55"/>
      <c r="L174" s="76" t="str">
        <f t="shared" ca="1" si="9"/>
        <v>WET_REGISTDATE DATETIME   ,</v>
      </c>
    </row>
    <row r="175" spans="1:12">
      <c r="L175" s="76" t="str">
        <f ca="1">"PRIMARY KEY("&amp;IF(OFFSET(C163,0,3,1,1)="PK",C163&amp;IF(OFFSET(C163,1,3,1,1)="","",","),"")&amp;IF(OFFSET(C163,1,3,1,1)="PK",OFFSET(C163,1,0,1,1)&amp;IF(OFFSET(C163,1,0,1,1)="",",",""),"")&amp;"));"</f>
        <v>PRIMARY KEY(WET_ID));</v>
      </c>
    </row>
    <row r="176" spans="1:12">
      <c r="L176" s="76"/>
    </row>
    <row r="177" spans="1:12">
      <c r="A177" s="152" t="s">
        <v>291</v>
      </c>
      <c r="B177" s="153"/>
      <c r="C177" s="154" t="s">
        <v>384</v>
      </c>
      <c r="D177" s="155"/>
      <c r="E177" s="152" t="s">
        <v>293</v>
      </c>
      <c r="F177" s="153"/>
      <c r="G177" s="75"/>
      <c r="H177" s="75"/>
      <c r="I177" s="75"/>
      <c r="J177" s="75"/>
      <c r="K177" s="150" t="s">
        <v>413</v>
      </c>
      <c r="L177" s="11" t="str">
        <f>"-- "&amp;C178</f>
        <v>-- 微信-订单表</v>
      </c>
    </row>
    <row r="178" spans="1:12">
      <c r="A178" s="152" t="s">
        <v>294</v>
      </c>
      <c r="B178" s="153"/>
      <c r="C178" s="167" t="s">
        <v>414</v>
      </c>
      <c r="D178" s="155"/>
      <c r="E178" s="152" t="s">
        <v>296</v>
      </c>
      <c r="F178" s="153"/>
      <c r="G178" s="75"/>
      <c r="H178" s="75"/>
      <c r="I178" s="75"/>
      <c r="J178" s="75"/>
      <c r="K178" s="151"/>
      <c r="L178" s="11" t="str">
        <f>"-- "&amp;C179</f>
        <v xml:space="preserve">-- </v>
      </c>
    </row>
    <row r="179" spans="1:12">
      <c r="A179" s="152" t="s">
        <v>297</v>
      </c>
      <c r="B179" s="153"/>
      <c r="C179" s="156"/>
      <c r="D179" s="157"/>
      <c r="E179" s="157"/>
      <c r="F179" s="157"/>
      <c r="G179" s="157"/>
      <c r="H179" s="157"/>
      <c r="I179" s="157"/>
      <c r="J179" s="157"/>
      <c r="K179" s="158"/>
      <c r="L179" s="49"/>
    </row>
    <row r="180" spans="1:12">
      <c r="A180" s="72"/>
      <c r="B180" s="73"/>
      <c r="C180" s="77"/>
      <c r="D180" s="77"/>
      <c r="E180" s="77"/>
      <c r="F180" s="77"/>
      <c r="G180" s="77"/>
      <c r="H180" s="77"/>
      <c r="I180" s="77"/>
      <c r="J180" s="74"/>
      <c r="K180" s="77"/>
      <c r="L180" s="49" t="str">
        <f>"DROP TABLE IF EXISTS "&amp;K177&amp;";"</f>
        <v>DROP TABLE IF EXISTS LZ_WEI_ENTER_ORDER;</v>
      </c>
    </row>
    <row r="181" spans="1:12">
      <c r="A181" s="78"/>
      <c r="B181" s="78"/>
      <c r="C181" s="78"/>
      <c r="D181" s="79"/>
      <c r="E181" s="78"/>
      <c r="F181" s="78"/>
      <c r="G181" s="78"/>
      <c r="H181" s="78"/>
      <c r="I181" s="78"/>
      <c r="J181" s="32"/>
      <c r="K181" s="78"/>
      <c r="L181" s="76"/>
    </row>
    <row r="182" spans="1:12">
      <c r="A182" s="80" t="s">
        <v>298</v>
      </c>
      <c r="B182" s="80" t="s">
        <v>299</v>
      </c>
      <c r="C182" s="80" t="s">
        <v>300</v>
      </c>
      <c r="D182" s="80" t="s">
        <v>301</v>
      </c>
      <c r="E182" s="80" t="s">
        <v>302</v>
      </c>
      <c r="F182" s="80" t="s">
        <v>303</v>
      </c>
      <c r="G182" s="80" t="s">
        <v>148</v>
      </c>
      <c r="H182" s="80" t="s">
        <v>199</v>
      </c>
      <c r="I182" s="80" t="s">
        <v>147</v>
      </c>
      <c r="J182" s="33" t="s">
        <v>304</v>
      </c>
      <c r="K182" s="80" t="s">
        <v>305</v>
      </c>
      <c r="L182" s="76" t="str">
        <f>"CREATE TABLE "&amp;K177&amp;"("</f>
        <v>CREATE TABLE LZ_WEI_ENTER_ORDER(</v>
      </c>
    </row>
    <row r="183" spans="1:12">
      <c r="A183" s="81">
        <v>1</v>
      </c>
      <c r="B183" s="82" t="s">
        <v>415</v>
      </c>
      <c r="C183" s="82" t="s">
        <v>416</v>
      </c>
      <c r="D183" s="82" t="s">
        <v>307</v>
      </c>
      <c r="E183" s="82"/>
      <c r="F183" s="82" t="s">
        <v>308</v>
      </c>
      <c r="G183" s="83"/>
      <c r="H183" s="82"/>
      <c r="I183" s="82" t="s">
        <v>458</v>
      </c>
      <c r="J183" s="82"/>
      <c r="K183" s="55" t="s">
        <v>309</v>
      </c>
      <c r="L183" s="76" t="str">
        <f t="shared" ref="L183:L189" ca="1" si="10">C183&amp;" "&amp;D183&amp;IF(OR(D183="DATETIME",D183="INT",D183="DATE",D183="TEXT"),E183,"("&amp;E183&amp;")")&amp;" "&amp;" "&amp;H183&amp;" "&amp;J183&amp;IF(G183&lt;&gt;""," default "&amp;G183&amp;" ","")&amp;IF(I183&lt;&gt;""," "&amp;I183&amp;" ","")&amp;IF(OFFSET(C183,1,0,1,1)="",",",",")</f>
        <v>WEO_ID INT    AUTO_INCREMENT ,</v>
      </c>
    </row>
    <row r="184" spans="1:12">
      <c r="A184" s="81">
        <v>2</v>
      </c>
      <c r="B184" s="82" t="s">
        <v>417</v>
      </c>
      <c r="C184" s="82" t="s">
        <v>418</v>
      </c>
      <c r="D184" s="82" t="s">
        <v>201</v>
      </c>
      <c r="E184" s="82"/>
      <c r="F184" s="82"/>
      <c r="G184" s="83"/>
      <c r="H184" s="82"/>
      <c r="I184" s="82"/>
      <c r="J184" s="82"/>
      <c r="K184" s="55" t="s">
        <v>419</v>
      </c>
      <c r="L184" s="76" t="str">
        <f t="shared" ca="1" si="10"/>
        <v>WEO_GQ_ID INT   ,</v>
      </c>
    </row>
    <row r="185" spans="1:12">
      <c r="A185" s="81">
        <v>3</v>
      </c>
      <c r="B185" s="82" t="s">
        <v>401</v>
      </c>
      <c r="C185" s="82" t="s">
        <v>420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421</v>
      </c>
      <c r="L185" s="76" t="str">
        <f t="shared" ca="1" si="10"/>
        <v>WEO_WET_ID INT   ,</v>
      </c>
    </row>
    <row r="186" spans="1:12">
      <c r="A186" s="81">
        <v>4</v>
      </c>
      <c r="B186" s="82" t="s">
        <v>320</v>
      </c>
      <c r="C186" s="82" t="s">
        <v>422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423</v>
      </c>
      <c r="L186" s="76" t="str">
        <f t="shared" ca="1" si="10"/>
        <v>WEO_STATUS VARCHAR(20)   ,</v>
      </c>
    </row>
    <row r="187" spans="1:12">
      <c r="A187" s="81">
        <v>5</v>
      </c>
      <c r="B187" s="82" t="s">
        <v>197</v>
      </c>
      <c r="C187" s="82" t="s">
        <v>424</v>
      </c>
      <c r="D187" s="82" t="s">
        <v>397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WEO_DESC VARCHAR(200)   ,</v>
      </c>
    </row>
    <row r="188" spans="1:12">
      <c r="A188" s="81">
        <v>6</v>
      </c>
      <c r="B188" s="82" t="s">
        <v>235</v>
      </c>
      <c r="C188" s="82" t="s">
        <v>425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WEO_REGISTOR INT   ,</v>
      </c>
    </row>
    <row r="189" spans="1:12">
      <c r="A189" s="81">
        <v>7</v>
      </c>
      <c r="B189" s="82" t="s">
        <v>236</v>
      </c>
      <c r="C189" s="82" t="s">
        <v>426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WEO_REGISTDATE DATETIME   ,</v>
      </c>
    </row>
    <row r="190" spans="1:12">
      <c r="L190" s="76" t="str">
        <f ca="1">"PRIMARY KEY("&amp;IF(OFFSET(C183,0,3,1,1)="PK",C183&amp;IF(OFFSET(C183,1,3,1,1)="","",","),"")&amp;IF(OFFSET(C183,1,3,1,1)="PK",OFFSET(C183,1,0,1,1)&amp;IF(OFFSET(C183,1,0,1,1)="",",",""),"")&amp;"));"</f>
        <v>PRIMARY KEY(WEO_ID));</v>
      </c>
    </row>
    <row r="191" spans="1:12" ht="15" customHeight="1">
      <c r="L191" s="76"/>
    </row>
    <row r="192" spans="1:12">
      <c r="A192" s="152" t="s">
        <v>291</v>
      </c>
      <c r="B192" s="153"/>
      <c r="C192" s="154" t="s">
        <v>292</v>
      </c>
      <c r="D192" s="155"/>
      <c r="E192" s="152" t="s">
        <v>293</v>
      </c>
      <c r="F192" s="153"/>
      <c r="G192" s="75"/>
      <c r="H192" s="75"/>
      <c r="I192" s="75"/>
      <c r="J192" s="75"/>
      <c r="K192" s="150" t="s">
        <v>601</v>
      </c>
      <c r="L192" s="11" t="str">
        <f>"-- "&amp;C193</f>
        <v>-- 获取JSAPITicket记录表</v>
      </c>
    </row>
    <row r="193" spans="1:12">
      <c r="A193" s="152" t="s">
        <v>294</v>
      </c>
      <c r="B193" s="153"/>
      <c r="C193" s="167" t="s">
        <v>600</v>
      </c>
      <c r="D193" s="155"/>
      <c r="E193" s="152" t="s">
        <v>296</v>
      </c>
      <c r="F193" s="153"/>
      <c r="G193" s="75"/>
      <c r="H193" s="75"/>
      <c r="I193" s="75"/>
      <c r="J193" s="75"/>
      <c r="K193" s="151"/>
      <c r="L193" s="11" t="str">
        <f>"-- "&amp;C194</f>
        <v xml:space="preserve">-- </v>
      </c>
    </row>
    <row r="194" spans="1:12">
      <c r="A194" s="152" t="s">
        <v>297</v>
      </c>
      <c r="B194" s="153"/>
      <c r="C194" s="156"/>
      <c r="D194" s="157"/>
      <c r="E194" s="157"/>
      <c r="F194" s="157"/>
      <c r="G194" s="157"/>
      <c r="H194" s="157"/>
      <c r="I194" s="157"/>
      <c r="J194" s="157"/>
      <c r="K194" s="158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298</v>
      </c>
      <c r="B197" s="80" t="s">
        <v>299</v>
      </c>
      <c r="C197" s="80" t="s">
        <v>300</v>
      </c>
      <c r="D197" s="80" t="s">
        <v>301</v>
      </c>
      <c r="E197" s="80" t="s">
        <v>302</v>
      </c>
      <c r="F197" s="80" t="s">
        <v>303</v>
      </c>
      <c r="G197" s="80" t="s">
        <v>148</v>
      </c>
      <c r="H197" s="80" t="s">
        <v>199</v>
      </c>
      <c r="I197" s="80" t="s">
        <v>147</v>
      </c>
      <c r="J197" s="33" t="s">
        <v>304</v>
      </c>
      <c r="K197" s="80" t="s">
        <v>305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449</v>
      </c>
      <c r="D198" s="82" t="s">
        <v>307</v>
      </c>
      <c r="E198" s="82"/>
      <c r="F198" s="82" t="s">
        <v>308</v>
      </c>
      <c r="G198" s="83"/>
      <c r="H198" s="82"/>
      <c r="I198" s="82" t="s">
        <v>458</v>
      </c>
      <c r="J198" s="82" t="s">
        <v>68</v>
      </c>
      <c r="K198" s="55" t="s">
        <v>309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310</v>
      </c>
      <c r="C199" s="67" t="s">
        <v>450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312</v>
      </c>
      <c r="C200" s="67" t="s">
        <v>451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452</v>
      </c>
      <c r="C201" s="85" t="s">
        <v>453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316</v>
      </c>
      <c r="C202" s="82" t="s">
        <v>454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318</v>
      </c>
      <c r="C203" s="82" t="s">
        <v>455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320</v>
      </c>
      <c r="C204" s="82" t="s">
        <v>456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322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52" t="s">
        <v>459</v>
      </c>
      <c r="B207" s="153"/>
      <c r="C207" s="168" t="s">
        <v>460</v>
      </c>
      <c r="D207" s="168"/>
      <c r="E207" s="169" t="s">
        <v>461</v>
      </c>
      <c r="F207" s="169"/>
      <c r="G207" s="75"/>
      <c r="H207" s="75"/>
      <c r="I207" s="75"/>
      <c r="J207" s="75"/>
      <c r="K207" s="170" t="s">
        <v>602</v>
      </c>
      <c r="L207" s="11" t="str">
        <f>"-- "&amp;C208</f>
        <v>-- 其他登录方式</v>
      </c>
    </row>
    <row r="208" spans="1:12">
      <c r="A208" s="152" t="s">
        <v>462</v>
      </c>
      <c r="B208" s="153"/>
      <c r="C208" s="168" t="s">
        <v>463</v>
      </c>
      <c r="D208" s="168"/>
      <c r="E208" s="169" t="s">
        <v>464</v>
      </c>
      <c r="F208" s="169"/>
      <c r="G208" s="75"/>
      <c r="H208" s="75"/>
      <c r="I208" s="75"/>
      <c r="J208" s="75"/>
      <c r="K208" s="170"/>
      <c r="L208" s="11" t="str">
        <f>"-- "&amp;C209</f>
        <v>-- 用于记录业务员信息</v>
      </c>
    </row>
    <row r="209" spans="1:12">
      <c r="A209" s="152" t="s">
        <v>465</v>
      </c>
      <c r="B209" s="153"/>
      <c r="C209" s="77" t="s">
        <v>466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467</v>
      </c>
      <c r="B212" s="80" t="s">
        <v>468</v>
      </c>
      <c r="C212" s="80" t="s">
        <v>469</v>
      </c>
      <c r="D212" s="80" t="s">
        <v>470</v>
      </c>
      <c r="E212" s="80" t="s">
        <v>471</v>
      </c>
      <c r="F212" s="80" t="s">
        <v>472</v>
      </c>
      <c r="G212" s="80" t="s">
        <v>473</v>
      </c>
      <c r="H212" s="80" t="s">
        <v>474</v>
      </c>
      <c r="I212" s="80" t="s">
        <v>475</v>
      </c>
      <c r="J212" s="80" t="s">
        <v>476</v>
      </c>
      <c r="K212" s="80" t="s">
        <v>477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478</v>
      </c>
      <c r="C213" s="52" t="s">
        <v>479</v>
      </c>
      <c r="D213" s="52" t="s">
        <v>201</v>
      </c>
      <c r="E213" s="52"/>
      <c r="F213" s="52" t="s">
        <v>480</v>
      </c>
      <c r="G213" s="82"/>
      <c r="H213" s="82"/>
      <c r="I213" s="82" t="s">
        <v>458</v>
      </c>
      <c r="J213" s="52" t="s">
        <v>481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482</v>
      </c>
      <c r="C214" s="52" t="s">
        <v>483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484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485</v>
      </c>
      <c r="C215" s="52" t="s">
        <v>486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487</v>
      </c>
      <c r="L215" s="76" t="str">
        <f t="shared" ca="1" si="12"/>
        <v>OLG_TYPE VARCHAR(20)   ,</v>
      </c>
    </row>
    <row r="216" spans="1:12">
      <c r="A216" s="81">
        <v>4</v>
      </c>
      <c r="B216" s="9" t="s">
        <v>488</v>
      </c>
      <c r="C216" s="52" t="s">
        <v>489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490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491</v>
      </c>
      <c r="C217" s="52" t="s">
        <v>492</v>
      </c>
      <c r="D217" s="52" t="s">
        <v>493</v>
      </c>
      <c r="E217" s="52"/>
      <c r="F217" s="52"/>
      <c r="G217" s="82"/>
      <c r="H217" s="82"/>
      <c r="I217" s="82"/>
      <c r="J217" s="52"/>
      <c r="K217" s="90" t="s">
        <v>494</v>
      </c>
      <c r="L217" s="76" t="str">
        <f t="shared" ca="1" si="12"/>
        <v>OLG_ACCOUNT INT   ,</v>
      </c>
    </row>
    <row r="218" spans="1:12">
      <c r="A218" s="81">
        <v>6</v>
      </c>
      <c r="B218" s="9" t="s">
        <v>495</v>
      </c>
      <c r="C218" s="52" t="s">
        <v>496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497</v>
      </c>
      <c r="C219" s="52" t="s">
        <v>498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159:B159"/>
    <mergeCell ref="C159:K159"/>
    <mergeCell ref="A177:B177"/>
    <mergeCell ref="C177:D177"/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  <mergeCell ref="E145:F145"/>
    <mergeCell ref="K145:K146"/>
    <mergeCell ref="A146:B146"/>
    <mergeCell ref="C146:D146"/>
    <mergeCell ref="E146:F146"/>
    <mergeCell ref="A114:B114"/>
    <mergeCell ref="A179:B179"/>
    <mergeCell ref="C179:K179"/>
    <mergeCell ref="A26:B26"/>
    <mergeCell ref="C26:D26"/>
    <mergeCell ref="E26:F26"/>
    <mergeCell ref="K26:K27"/>
    <mergeCell ref="A27:B27"/>
    <mergeCell ref="C27:D27"/>
    <mergeCell ref="E27:F27"/>
    <mergeCell ref="A28:B28"/>
    <mergeCell ref="C28:K28"/>
    <mergeCell ref="A45:B45"/>
    <mergeCell ref="C45:D45"/>
    <mergeCell ref="E45:F45"/>
    <mergeCell ref="K45:K46"/>
    <mergeCell ref="A46:B46"/>
    <mergeCell ref="C46:D46"/>
    <mergeCell ref="E46:F46"/>
    <mergeCell ref="E113:F113"/>
    <mergeCell ref="K113:K114"/>
    <mergeCell ref="C63:D63"/>
    <mergeCell ref="E63:F63"/>
    <mergeCell ref="K63:K64"/>
    <mergeCell ref="A64:B64"/>
    <mergeCell ref="C64:D64"/>
    <mergeCell ref="E64:F64"/>
    <mergeCell ref="E177:F177"/>
    <mergeCell ref="K177:K178"/>
    <mergeCell ref="A178:B178"/>
    <mergeCell ref="C178:D178"/>
    <mergeCell ref="E178:F178"/>
    <mergeCell ref="A157:B157"/>
    <mergeCell ref="C157:D157"/>
    <mergeCell ref="E157:F157"/>
    <mergeCell ref="K157:K158"/>
    <mergeCell ref="A158:B158"/>
    <mergeCell ref="C158:D158"/>
    <mergeCell ref="E158:F158"/>
    <mergeCell ref="A147:B147"/>
    <mergeCell ref="C147:K147"/>
    <mergeCell ref="A145:B145"/>
    <mergeCell ref="C145:D145"/>
    <mergeCell ref="A63:B63"/>
    <mergeCell ref="A1:B1"/>
    <mergeCell ref="C1:D1"/>
    <mergeCell ref="E1:F1"/>
    <mergeCell ref="K1:K2"/>
    <mergeCell ref="A2:B2"/>
    <mergeCell ref="C2:D2"/>
    <mergeCell ref="E2:F2"/>
    <mergeCell ref="A65:B65"/>
    <mergeCell ref="C65:K65"/>
    <mergeCell ref="A3:B3"/>
    <mergeCell ref="C3:K3"/>
    <mergeCell ref="A47:B47"/>
    <mergeCell ref="C47:K47"/>
    <mergeCell ref="A101:B101"/>
    <mergeCell ref="C101:D101"/>
    <mergeCell ref="E101:F101"/>
    <mergeCell ref="K101:K102"/>
    <mergeCell ref="A102:B102"/>
    <mergeCell ref="C102:D102"/>
    <mergeCell ref="E102:F102"/>
    <mergeCell ref="A130:B130"/>
    <mergeCell ref="C130:K130"/>
    <mergeCell ref="A115:B115"/>
    <mergeCell ref="C115:K115"/>
    <mergeCell ref="A128:B128"/>
    <mergeCell ref="C128:D128"/>
    <mergeCell ref="E128:F128"/>
    <mergeCell ref="K128:K129"/>
    <mergeCell ref="A129:B129"/>
    <mergeCell ref="C129:D129"/>
    <mergeCell ref="E129:F129"/>
    <mergeCell ref="C114:D114"/>
    <mergeCell ref="E114:F114"/>
    <mergeCell ref="A103:B103"/>
    <mergeCell ref="C103:K103"/>
    <mergeCell ref="A113:B113"/>
    <mergeCell ref="C113:D113"/>
    <mergeCell ref="A86:B86"/>
    <mergeCell ref="C86:D86"/>
    <mergeCell ref="E86:F86"/>
    <mergeCell ref="K86:K87"/>
    <mergeCell ref="A87:B87"/>
    <mergeCell ref="C87:D87"/>
    <mergeCell ref="E87:F87"/>
    <mergeCell ref="A88:B88"/>
    <mergeCell ref="C88:K88"/>
  </mergeCells>
  <phoneticPr fontId="1" type="noConversion"/>
  <dataValidations count="1">
    <dataValidation type="list" allowBlank="1" showInputMessage="1" showErrorMessage="1" sqref="D198:D204 D213:D219 D151:D154 D69:D83 D7:D24 D92:D98 D107:D110 D163:D174 D183:D189 D134:D142 D119:D125 D32:D42 D51:D59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49" workbookViewId="0">
      <selection activeCell="F88" sqref="F88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52" t="s">
        <v>11</v>
      </c>
      <c r="B1" s="153"/>
      <c r="C1" s="154" t="s">
        <v>206</v>
      </c>
      <c r="D1" s="155"/>
      <c r="E1" s="152" t="s">
        <v>12</v>
      </c>
      <c r="F1" s="153"/>
      <c r="G1" s="99"/>
      <c r="H1" s="99"/>
      <c r="I1" s="99"/>
      <c r="J1" s="99"/>
      <c r="K1" s="150" t="s">
        <v>611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52" t="s">
        <v>0</v>
      </c>
      <c r="B2" s="153"/>
      <c r="C2" s="154" t="s">
        <v>523</v>
      </c>
      <c r="D2" s="155"/>
      <c r="E2" s="152" t="s">
        <v>13</v>
      </c>
      <c r="F2" s="153"/>
      <c r="G2" s="99"/>
      <c r="H2" s="99"/>
      <c r="I2" s="99"/>
      <c r="J2" s="99"/>
      <c r="K2" s="151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52" t="s">
        <v>1</v>
      </c>
      <c r="B3" s="153"/>
      <c r="C3" s="156"/>
      <c r="D3" s="157"/>
      <c r="E3" s="157"/>
      <c r="F3" s="157"/>
      <c r="G3" s="157"/>
      <c r="H3" s="157"/>
      <c r="I3" s="157"/>
      <c r="J3" s="157"/>
      <c r="K3" s="158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643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525</v>
      </c>
      <c r="C8" s="5" t="s">
        <v>612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519</v>
      </c>
      <c r="C9" s="52" t="s">
        <v>613</v>
      </c>
      <c r="D9" s="52" t="s">
        <v>538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320</v>
      </c>
      <c r="C10" s="52" t="s">
        <v>614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615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616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52" t="s">
        <v>11</v>
      </c>
      <c r="B15" s="153"/>
      <c r="C15" s="154" t="s">
        <v>206</v>
      </c>
      <c r="D15" s="155"/>
      <c r="E15" s="152" t="s">
        <v>12</v>
      </c>
      <c r="F15" s="153"/>
      <c r="G15" s="99"/>
      <c r="H15" s="99"/>
      <c r="I15" s="99"/>
      <c r="J15" s="99"/>
      <c r="K15" s="150" t="s">
        <v>642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52" t="s">
        <v>0</v>
      </c>
      <c r="B16" s="153"/>
      <c r="C16" s="154" t="s">
        <v>524</v>
      </c>
      <c r="D16" s="155"/>
      <c r="E16" s="152" t="s">
        <v>13</v>
      </c>
      <c r="F16" s="153"/>
      <c r="G16" s="99"/>
      <c r="H16" s="99"/>
      <c r="I16" s="99"/>
      <c r="J16" s="99"/>
      <c r="K16" s="151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52" t="s">
        <v>1</v>
      </c>
      <c r="B17" s="153"/>
      <c r="C17" s="156"/>
      <c r="D17" s="157"/>
      <c r="E17" s="157"/>
      <c r="F17" s="157"/>
      <c r="G17" s="157"/>
      <c r="H17" s="157"/>
      <c r="I17" s="157"/>
      <c r="J17" s="157"/>
      <c r="K17" s="158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617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530</v>
      </c>
      <c r="C22" s="5" t="s">
        <v>618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531</v>
      </c>
      <c r="C23" s="5" t="s">
        <v>644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519</v>
      </c>
      <c r="C24" s="5" t="s">
        <v>619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532</v>
      </c>
      <c r="C25" s="5" t="s">
        <v>620</v>
      </c>
      <c r="D25" s="53" t="s">
        <v>535</v>
      </c>
      <c r="E25" s="52" t="s">
        <v>536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533</v>
      </c>
      <c r="C26" s="5" t="s">
        <v>621</v>
      </c>
      <c r="D26" s="53" t="s">
        <v>535</v>
      </c>
      <c r="E26" s="52" t="s">
        <v>536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534</v>
      </c>
      <c r="C27" s="5" t="s">
        <v>622</v>
      </c>
      <c r="D27" s="53" t="s">
        <v>535</v>
      </c>
      <c r="E27" s="52" t="s">
        <v>537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320</v>
      </c>
      <c r="C28" s="5" t="s">
        <v>623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528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529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52" t="s">
        <v>11</v>
      </c>
      <c r="B32" s="153"/>
      <c r="C32" s="154" t="s">
        <v>206</v>
      </c>
      <c r="D32" s="155"/>
      <c r="E32" s="152" t="s">
        <v>12</v>
      </c>
      <c r="F32" s="153"/>
      <c r="G32" s="106"/>
      <c r="H32" s="106"/>
      <c r="I32" s="106"/>
      <c r="J32" s="106"/>
      <c r="K32" s="150" t="s">
        <v>678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52" t="s">
        <v>0</v>
      </c>
      <c r="B33" s="153"/>
      <c r="C33" s="154" t="s">
        <v>539</v>
      </c>
      <c r="D33" s="155"/>
      <c r="E33" s="152" t="s">
        <v>13</v>
      </c>
      <c r="F33" s="153"/>
      <c r="G33" s="106"/>
      <c r="H33" s="106"/>
      <c r="I33" s="106"/>
      <c r="J33" s="106"/>
      <c r="K33" s="151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52" t="s">
        <v>1</v>
      </c>
      <c r="B34" s="153"/>
      <c r="C34" s="156"/>
      <c r="D34" s="157"/>
      <c r="E34" s="157"/>
      <c r="F34" s="157"/>
      <c r="G34" s="157"/>
      <c r="H34" s="157"/>
      <c r="I34" s="157"/>
      <c r="J34" s="157"/>
      <c r="K34" s="158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624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540</v>
      </c>
      <c r="C39" s="5" t="s">
        <v>679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519</v>
      </c>
      <c r="C40" s="5" t="s">
        <v>625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550</v>
      </c>
      <c r="C41" s="52" t="s">
        <v>626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541</v>
      </c>
      <c r="C42" s="5" t="s">
        <v>627</v>
      </c>
      <c r="D42" s="53" t="s">
        <v>535</v>
      </c>
      <c r="E42" s="52" t="s">
        <v>536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542</v>
      </c>
      <c r="C43" s="5" t="s">
        <v>628</v>
      </c>
      <c r="D43" s="53" t="s">
        <v>535</v>
      </c>
      <c r="E43" s="52" t="s">
        <v>536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543</v>
      </c>
      <c r="C44" s="5" t="s">
        <v>629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549</v>
      </c>
      <c r="C45" s="52" t="s">
        <v>630</v>
      </c>
      <c r="D45" s="53" t="s">
        <v>535</v>
      </c>
      <c r="E45" s="52" t="s">
        <v>536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544</v>
      </c>
      <c r="C46" s="52" t="s">
        <v>631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545</v>
      </c>
      <c r="C47" s="52" t="s">
        <v>557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320</v>
      </c>
      <c r="C48" s="5" t="s">
        <v>558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559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560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52" t="s">
        <v>11</v>
      </c>
      <c r="B54" s="153"/>
      <c r="C54" s="154" t="s">
        <v>206</v>
      </c>
      <c r="D54" s="155"/>
      <c r="E54" s="152" t="s">
        <v>12</v>
      </c>
      <c r="F54" s="153"/>
      <c r="G54" s="106"/>
      <c r="H54" s="106"/>
      <c r="I54" s="106"/>
      <c r="J54" s="106"/>
      <c r="K54" s="150" t="s">
        <v>632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52" t="s">
        <v>0</v>
      </c>
      <c r="B55" s="153"/>
      <c r="C55" s="154" t="s">
        <v>546</v>
      </c>
      <c r="D55" s="155"/>
      <c r="E55" s="152" t="s">
        <v>13</v>
      </c>
      <c r="F55" s="153"/>
      <c r="G55" s="106"/>
      <c r="H55" s="106"/>
      <c r="I55" s="106"/>
      <c r="J55" s="106"/>
      <c r="K55" s="151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52" t="s">
        <v>1</v>
      </c>
      <c r="B56" s="153"/>
      <c r="C56" s="156"/>
      <c r="D56" s="157"/>
      <c r="E56" s="157"/>
      <c r="F56" s="157"/>
      <c r="G56" s="157"/>
      <c r="H56" s="157"/>
      <c r="I56" s="157"/>
      <c r="J56" s="157"/>
      <c r="K56" s="158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633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540</v>
      </c>
      <c r="C61" s="5" t="s">
        <v>634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519</v>
      </c>
      <c r="C62" s="5" t="s">
        <v>635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547</v>
      </c>
      <c r="C63" s="52" t="s">
        <v>636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688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548</v>
      </c>
      <c r="C64" s="5" t="s">
        <v>637</v>
      </c>
      <c r="D64" s="53" t="s">
        <v>535</v>
      </c>
      <c r="E64" s="52" t="s">
        <v>536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551</v>
      </c>
      <c r="C65" s="5" t="s">
        <v>638</v>
      </c>
      <c r="D65" s="53" t="s">
        <v>535</v>
      </c>
      <c r="E65" s="52" t="s">
        <v>536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552</v>
      </c>
      <c r="C66" s="5" t="s">
        <v>639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553</v>
      </c>
      <c r="C67" s="52" t="s">
        <v>640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680</v>
      </c>
      <c r="C68" s="52" t="s">
        <v>681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545</v>
      </c>
      <c r="C69" s="52" t="s">
        <v>641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320</v>
      </c>
      <c r="C70" s="5" t="s">
        <v>554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555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556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52" t="s">
        <v>11</v>
      </c>
      <c r="B75" s="153"/>
      <c r="C75" s="154" t="s">
        <v>206</v>
      </c>
      <c r="D75" s="155"/>
      <c r="E75" s="152" t="s">
        <v>12</v>
      </c>
      <c r="F75" s="153"/>
      <c r="G75" s="126"/>
      <c r="H75" s="126"/>
      <c r="I75" s="126"/>
      <c r="J75" s="126"/>
      <c r="K75" s="150" t="s">
        <v>692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52" t="s">
        <v>0</v>
      </c>
      <c r="B76" s="153"/>
      <c r="C76" s="154" t="s">
        <v>691</v>
      </c>
      <c r="D76" s="155"/>
      <c r="E76" s="152" t="s">
        <v>13</v>
      </c>
      <c r="F76" s="153"/>
      <c r="G76" s="126"/>
      <c r="H76" s="126"/>
      <c r="I76" s="126"/>
      <c r="J76" s="126"/>
      <c r="K76" s="151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52" t="s">
        <v>1</v>
      </c>
      <c r="B77" s="153"/>
      <c r="C77" s="156"/>
      <c r="D77" s="157"/>
      <c r="E77" s="157"/>
      <c r="F77" s="157"/>
      <c r="G77" s="157"/>
      <c r="H77" s="157"/>
      <c r="I77" s="157"/>
      <c r="J77" s="157"/>
      <c r="K77" s="158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696</v>
      </c>
      <c r="C81" s="5" t="s">
        <v>693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697</v>
      </c>
      <c r="C82" s="5" t="s">
        <v>699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698</v>
      </c>
      <c r="C83" s="5" t="s">
        <v>700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702</v>
      </c>
      <c r="C84" s="52" t="s">
        <v>701</v>
      </c>
      <c r="D84" s="53" t="s">
        <v>535</v>
      </c>
      <c r="E84" s="52" t="s">
        <v>536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694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695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1:B1"/>
    <mergeCell ref="C1:D1"/>
    <mergeCell ref="E1:F1"/>
    <mergeCell ref="K1:K2"/>
    <mergeCell ref="A2:B2"/>
    <mergeCell ref="C2:D2"/>
    <mergeCell ref="E2:F2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32:B32"/>
    <mergeCell ref="C32:D32"/>
    <mergeCell ref="E32:F32"/>
    <mergeCell ref="K32:K33"/>
    <mergeCell ref="A33:B33"/>
    <mergeCell ref="C33:D33"/>
    <mergeCell ref="E33:F33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0"/>
  <sheetViews>
    <sheetView tabSelected="1" topLeftCell="A76" workbookViewId="0">
      <selection activeCell="L97" sqref="L97:L111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3.375" customWidth="1"/>
    <col min="12" max="12" width="60.75" bestFit="1" customWidth="1"/>
  </cols>
  <sheetData>
    <row r="1" spans="1:12">
      <c r="A1" s="152" t="s">
        <v>11</v>
      </c>
      <c r="B1" s="153"/>
      <c r="C1" s="154" t="s">
        <v>206</v>
      </c>
      <c r="D1" s="155"/>
      <c r="E1" s="152" t="s">
        <v>12</v>
      </c>
      <c r="F1" s="153"/>
      <c r="G1" s="111"/>
      <c r="H1" s="111"/>
      <c r="I1" s="111"/>
      <c r="J1" s="111"/>
      <c r="K1" s="150" t="s">
        <v>741</v>
      </c>
      <c r="L1" s="11" t="str">
        <f>"-- "&amp;C2</f>
        <v>-- 商家管理员表</v>
      </c>
    </row>
    <row r="2" spans="1:12">
      <c r="A2" s="152" t="s">
        <v>0</v>
      </c>
      <c r="B2" s="153"/>
      <c r="C2" s="154" t="s">
        <v>980</v>
      </c>
      <c r="D2" s="155"/>
      <c r="E2" s="152" t="s">
        <v>13</v>
      </c>
      <c r="F2" s="153"/>
      <c r="G2" s="111"/>
      <c r="H2" s="111"/>
      <c r="I2" s="111"/>
      <c r="J2" s="111"/>
      <c r="K2" s="151"/>
      <c r="L2" s="11" t="str">
        <f>"-- "&amp;C3</f>
        <v xml:space="preserve">-- </v>
      </c>
    </row>
    <row r="3" spans="1:12">
      <c r="A3" s="152" t="s">
        <v>1</v>
      </c>
      <c r="B3" s="153"/>
      <c r="C3" s="156"/>
      <c r="D3" s="157"/>
      <c r="E3" s="157"/>
      <c r="F3" s="157"/>
      <c r="G3" s="157"/>
      <c r="H3" s="157"/>
      <c r="I3" s="157"/>
      <c r="J3" s="157"/>
      <c r="K3" s="158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751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742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7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645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743</v>
      </c>
      <c r="C10" s="52" t="s">
        <v>646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647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981</v>
      </c>
      <c r="C12" s="52" t="s">
        <v>982</v>
      </c>
      <c r="D12" s="53" t="s">
        <v>202</v>
      </c>
      <c r="E12" s="52">
        <v>20</v>
      </c>
      <c r="F12" s="54"/>
      <c r="G12" s="54"/>
      <c r="H12" s="54"/>
      <c r="I12" s="54"/>
      <c r="J12" s="52"/>
      <c r="K12" s="55"/>
      <c r="L12" s="11" t="str">
        <f t="shared" ca="1" si="0"/>
        <v>WSA_MOBILE VARCHAR(20)   ,</v>
      </c>
    </row>
    <row r="13" spans="1:12">
      <c r="A13" s="4">
        <v>7</v>
      </c>
      <c r="B13" s="56" t="s">
        <v>216</v>
      </c>
      <c r="C13" s="52" t="s">
        <v>648</v>
      </c>
      <c r="D13" s="53" t="s">
        <v>201</v>
      </c>
      <c r="E13" s="52"/>
      <c r="F13" s="54"/>
      <c r="G13" s="54"/>
      <c r="H13" s="54"/>
      <c r="I13" s="54"/>
      <c r="J13" s="52"/>
      <c r="K13" s="55"/>
      <c r="L13" s="11" t="str">
        <f t="shared" ca="1" si="0"/>
        <v>WSA_REGISTOR INT   ,</v>
      </c>
    </row>
    <row r="14" spans="1:12">
      <c r="A14" s="4">
        <v>8</v>
      </c>
      <c r="B14" s="63" t="s">
        <v>652</v>
      </c>
      <c r="C14" s="9" t="s">
        <v>649</v>
      </c>
      <c r="D14" s="10" t="s">
        <v>200</v>
      </c>
      <c r="E14" s="9"/>
      <c r="F14" s="64"/>
      <c r="G14" s="64"/>
      <c r="H14" s="64"/>
      <c r="I14" s="64"/>
      <c r="J14" s="9"/>
      <c r="K14" s="65"/>
      <c r="L14" s="11" t="str">
        <f t="shared" ca="1" si="0"/>
        <v>WSA_REGISTDATE DATETIME   ,</v>
      </c>
    </row>
    <row r="15" spans="1:12">
      <c r="A15" s="4">
        <v>9</v>
      </c>
      <c r="B15" s="66" t="s">
        <v>273</v>
      </c>
      <c r="C15" s="67" t="s">
        <v>650</v>
      </c>
      <c r="D15" s="68" t="s">
        <v>200</v>
      </c>
      <c r="E15" s="67"/>
      <c r="F15" s="69"/>
      <c r="G15" s="69"/>
      <c r="H15" s="69"/>
      <c r="I15" s="69"/>
      <c r="J15" s="67"/>
      <c r="K15" s="70"/>
      <c r="L15" s="71" t="str">
        <f t="shared" ca="1" si="0"/>
        <v>WSA_LOGINDATE DATETIME   ,</v>
      </c>
    </row>
    <row r="16" spans="1:12">
      <c r="A16" s="4">
        <v>10</v>
      </c>
      <c r="B16" s="66" t="s">
        <v>320</v>
      </c>
      <c r="C16" s="67" t="s">
        <v>651</v>
      </c>
      <c r="D16" s="68" t="s">
        <v>202</v>
      </c>
      <c r="E16" s="67">
        <v>20</v>
      </c>
      <c r="F16" s="69"/>
      <c r="G16" s="69"/>
      <c r="H16" s="69"/>
      <c r="I16" s="69"/>
      <c r="J16" s="67"/>
      <c r="K16" s="70"/>
      <c r="L16" s="71" t="str">
        <f t="shared" ca="1" si="0"/>
        <v>WSA_STATUS VARCHAR(20)   ,</v>
      </c>
    </row>
    <row r="17" spans="1:12">
      <c r="A17" s="4">
        <v>11</v>
      </c>
      <c r="B17" s="66" t="s">
        <v>778</v>
      </c>
      <c r="C17" s="67" t="s">
        <v>777</v>
      </c>
      <c r="D17" s="68" t="s">
        <v>201</v>
      </c>
      <c r="E17" s="67"/>
      <c r="F17" s="69"/>
      <c r="G17" s="69"/>
      <c r="H17" s="69"/>
      <c r="I17" s="69"/>
      <c r="J17" s="67"/>
      <c r="K17" s="70"/>
      <c r="L17" s="71" t="str">
        <f t="shared" ca="1" si="0"/>
        <v xml:space="preserve">WSA_DEPT INT   </v>
      </c>
    </row>
    <row r="18" spans="1:12">
      <c r="L18" s="50" t="str">
        <f>") default charset = utf8;"</f>
        <v>) default charset = utf8;</v>
      </c>
    </row>
    <row r="19" spans="1:12">
      <c r="A19" s="152" t="s">
        <v>11</v>
      </c>
      <c r="B19" s="153"/>
      <c r="C19" s="154" t="s">
        <v>221</v>
      </c>
      <c r="D19" s="155"/>
      <c r="E19" s="152" t="s">
        <v>12</v>
      </c>
      <c r="F19" s="153"/>
      <c r="G19" s="111"/>
      <c r="H19" s="111"/>
      <c r="I19" s="111"/>
      <c r="J19" s="111"/>
      <c r="K19" s="150" t="s">
        <v>744</v>
      </c>
      <c r="L19" s="11" t="str">
        <f>"-- "&amp;C20</f>
        <v>-- 商家菜单表</v>
      </c>
    </row>
    <row r="20" spans="1:12">
      <c r="A20" s="152" t="s">
        <v>0</v>
      </c>
      <c r="B20" s="153"/>
      <c r="C20" s="154" t="s">
        <v>676</v>
      </c>
      <c r="D20" s="155"/>
      <c r="E20" s="152" t="s">
        <v>13</v>
      </c>
      <c r="F20" s="153"/>
      <c r="G20" s="111"/>
      <c r="H20" s="111"/>
      <c r="I20" s="111"/>
      <c r="J20" s="111"/>
      <c r="K20" s="151"/>
      <c r="L20" s="11" t="str">
        <f>"-- "&amp;C21</f>
        <v xml:space="preserve">-- </v>
      </c>
    </row>
    <row r="21" spans="1:12">
      <c r="A21" s="152" t="s">
        <v>1</v>
      </c>
      <c r="B21" s="153"/>
      <c r="C21" s="156"/>
      <c r="D21" s="157"/>
      <c r="E21" s="157"/>
      <c r="F21" s="157"/>
      <c r="G21" s="157"/>
      <c r="H21" s="157"/>
      <c r="I21" s="157"/>
      <c r="J21" s="157"/>
      <c r="K21" s="158"/>
      <c r="L21" s="49"/>
    </row>
    <row r="22" spans="1:12">
      <c r="A22" s="107"/>
      <c r="B22" s="108"/>
      <c r="C22" s="110"/>
      <c r="D22" s="110"/>
      <c r="E22" s="110"/>
      <c r="F22" s="110"/>
      <c r="G22" s="110"/>
      <c r="H22" s="110"/>
      <c r="I22" s="110"/>
      <c r="J22" s="109"/>
      <c r="K22" s="110"/>
      <c r="L22" s="49" t="str">
        <f>"DROP TABLE IF EXISTS "&amp;K19&amp;";"</f>
        <v>DROP TABLE IF EXISTS WC_SHOP_MENU;</v>
      </c>
    </row>
    <row r="23" spans="1:12">
      <c r="A23" s="1"/>
      <c r="B23" s="1"/>
      <c r="C23" s="1"/>
      <c r="D23" s="2"/>
      <c r="E23" s="1"/>
      <c r="F23" s="1"/>
      <c r="G23" s="1"/>
      <c r="H23" s="1"/>
      <c r="I23" s="1"/>
      <c r="J23" s="32"/>
      <c r="K23" s="1"/>
      <c r="L23" s="49"/>
    </row>
    <row r="24" spans="1:12">
      <c r="A24" s="3" t="s">
        <v>2</v>
      </c>
      <c r="B24" s="3" t="s">
        <v>14</v>
      </c>
      <c r="C24" s="3" t="s">
        <v>15</v>
      </c>
      <c r="D24" s="3" t="s">
        <v>3</v>
      </c>
      <c r="E24" s="3" t="s">
        <v>4</v>
      </c>
      <c r="F24" s="3" t="s">
        <v>21</v>
      </c>
      <c r="G24" s="3" t="s">
        <v>148</v>
      </c>
      <c r="H24" s="3" t="s">
        <v>199</v>
      </c>
      <c r="I24" s="3" t="s">
        <v>147</v>
      </c>
      <c r="J24" s="33" t="s">
        <v>16</v>
      </c>
      <c r="K24" s="3" t="s">
        <v>17</v>
      </c>
      <c r="L24" s="11" t="str">
        <f>"CREATE TABLE IF NOT EXISTS  "&amp;K19&amp;"("</f>
        <v>CREATE TABLE IF NOT EXISTS  WC_SHOP_MENU(</v>
      </c>
    </row>
    <row r="25" spans="1:12">
      <c r="A25" s="4">
        <v>1</v>
      </c>
      <c r="B25" s="43" t="s">
        <v>204</v>
      </c>
      <c r="C25" s="5" t="s">
        <v>653</v>
      </c>
      <c r="D25" s="6" t="s">
        <v>201</v>
      </c>
      <c r="E25" s="14"/>
      <c r="F25" s="13" t="s">
        <v>207</v>
      </c>
      <c r="G25" s="51"/>
      <c r="H25" s="13" t="s">
        <v>209</v>
      </c>
      <c r="I25" s="9" t="s">
        <v>208</v>
      </c>
      <c r="J25" s="5" t="s">
        <v>205</v>
      </c>
      <c r="K25" s="27"/>
      <c r="L25" s="11" t="str">
        <f t="shared" ref="L25:L33" ca="1" si="1">C25&amp;" "&amp;D25&amp;IF(OR(D25="DATETIME",D25="INT",D25="DATE",D25="TEXT"),E25,"("&amp;E25&amp;")")&amp;" "&amp;" "&amp;IF(F25&lt;&gt;""," "&amp;F25&amp;" ","")&amp;H25&amp;" "&amp;J25&amp;IF(G25&lt;&gt;""," default "&amp;G25&amp;" ","")&amp;IF(I25&lt;&gt;""," "&amp;I25&amp;" ","")&amp;IF(OFFSET(C25,1,0,1,1)="","",",")</f>
        <v>WSM_ID INT   PRIMARY KEY UNIQUE NOT NULL AUTO_INCREMENT ,</v>
      </c>
    </row>
    <row r="26" spans="1:12">
      <c r="A26" s="4">
        <v>2</v>
      </c>
      <c r="B26" s="43" t="s">
        <v>229</v>
      </c>
      <c r="C26" s="5" t="s">
        <v>654</v>
      </c>
      <c r="D26" s="5" t="s">
        <v>202</v>
      </c>
      <c r="E26" s="5">
        <v>50</v>
      </c>
      <c r="F26" s="13"/>
      <c r="G26" s="13"/>
      <c r="H26" s="13"/>
      <c r="I26" s="13"/>
      <c r="J26" s="5" t="s">
        <v>205</v>
      </c>
      <c r="K26" s="27"/>
      <c r="L26" s="11" t="str">
        <f t="shared" ca="1" si="1"/>
        <v>WSM_NAME VARCHAR(50)   NOT NULL,</v>
      </c>
    </row>
    <row r="27" spans="1:12">
      <c r="A27" s="4">
        <v>3</v>
      </c>
      <c r="B27" s="56" t="s">
        <v>230</v>
      </c>
      <c r="C27" s="5" t="s">
        <v>655</v>
      </c>
      <c r="D27" s="53" t="s">
        <v>202</v>
      </c>
      <c r="E27" s="52">
        <v>200</v>
      </c>
      <c r="F27" s="54"/>
      <c r="G27" s="54"/>
      <c r="H27" s="54"/>
      <c r="I27" s="54"/>
      <c r="J27" s="52"/>
      <c r="K27" s="55"/>
      <c r="L27" s="11" t="str">
        <f t="shared" ca="1" si="1"/>
        <v>WSM_URL VARCHAR(200)   ,</v>
      </c>
    </row>
    <row r="28" spans="1:12">
      <c r="A28" s="4">
        <v>4</v>
      </c>
      <c r="B28" s="56" t="s">
        <v>231</v>
      </c>
      <c r="C28" s="5" t="s">
        <v>656</v>
      </c>
      <c r="D28" s="53" t="s">
        <v>203</v>
      </c>
      <c r="E28" s="52">
        <v>1</v>
      </c>
      <c r="F28" s="54"/>
      <c r="G28" s="54"/>
      <c r="H28" s="54"/>
      <c r="I28" s="54"/>
      <c r="J28" s="52"/>
      <c r="K28" s="55"/>
      <c r="L28" s="11" t="str">
        <f t="shared" ca="1" si="1"/>
        <v>WSM_LEVEL CHAR(1)   ,</v>
      </c>
    </row>
    <row r="29" spans="1:12">
      <c r="A29" s="4">
        <v>5</v>
      </c>
      <c r="B29" s="56" t="s">
        <v>232</v>
      </c>
      <c r="C29" s="5" t="s">
        <v>657</v>
      </c>
      <c r="D29" s="53" t="s">
        <v>201</v>
      </c>
      <c r="E29" s="52"/>
      <c r="F29" s="54"/>
      <c r="G29" s="54"/>
      <c r="H29" s="54"/>
      <c r="I29" s="54"/>
      <c r="J29" s="52"/>
      <c r="K29" s="55"/>
      <c r="L29" s="11" t="str">
        <f t="shared" ca="1" si="1"/>
        <v>WSM_ORDER INT   ,</v>
      </c>
    </row>
    <row r="30" spans="1:12">
      <c r="A30" s="4">
        <v>6</v>
      </c>
      <c r="B30" s="56" t="s">
        <v>233</v>
      </c>
      <c r="C30" s="5" t="s">
        <v>658</v>
      </c>
      <c r="D30" s="53" t="s">
        <v>202</v>
      </c>
      <c r="E30" s="52">
        <v>400</v>
      </c>
      <c r="F30" s="54"/>
      <c r="G30" s="54"/>
      <c r="H30" s="54"/>
      <c r="I30" s="54"/>
      <c r="J30" s="52"/>
      <c r="K30" s="55"/>
      <c r="L30" s="11" t="str">
        <f t="shared" ca="1" si="1"/>
        <v>WSM_DESC VARCHAR(400)   ,</v>
      </c>
    </row>
    <row r="31" spans="1:12">
      <c r="A31" s="4">
        <v>7</v>
      </c>
      <c r="B31" s="56" t="s">
        <v>234</v>
      </c>
      <c r="C31" s="5" t="s">
        <v>659</v>
      </c>
      <c r="D31" s="53" t="s">
        <v>201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WSM_PARENT_ID INT   ,</v>
      </c>
    </row>
    <row r="32" spans="1:12">
      <c r="A32" s="4">
        <v>8</v>
      </c>
      <c r="B32" s="56" t="s">
        <v>57</v>
      </c>
      <c r="C32" s="52" t="s">
        <v>660</v>
      </c>
      <c r="D32" s="52" t="s">
        <v>20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>WSM_REGISTOR INT   ,</v>
      </c>
    </row>
    <row r="33" spans="1:12">
      <c r="A33" s="4">
        <v>9</v>
      </c>
      <c r="B33" s="56" t="s">
        <v>58</v>
      </c>
      <c r="C33" s="5" t="s">
        <v>661</v>
      </c>
      <c r="D33" s="53" t="s">
        <v>200</v>
      </c>
      <c r="E33" s="52"/>
      <c r="F33" s="54"/>
      <c r="G33" s="54"/>
      <c r="H33" s="54"/>
      <c r="I33" s="54"/>
      <c r="J33" s="52"/>
      <c r="K33" s="55"/>
      <c r="L33" s="11" t="str">
        <f t="shared" ca="1" si="1"/>
        <v xml:space="preserve">WSM_REGIST_DATE DATETIME   </v>
      </c>
    </row>
    <row r="34" spans="1:12">
      <c r="L34" s="50" t="str">
        <f>") default charset = utf8;"</f>
        <v>) default charset = utf8;</v>
      </c>
    </row>
    <row r="35" spans="1:12">
      <c r="A35" s="152" t="s">
        <v>11</v>
      </c>
      <c r="B35" s="153"/>
      <c r="C35" s="154" t="s">
        <v>219</v>
      </c>
      <c r="D35" s="155"/>
      <c r="E35" s="152" t="s">
        <v>12</v>
      </c>
      <c r="F35" s="153"/>
      <c r="G35" s="115"/>
      <c r="H35" s="115"/>
      <c r="I35" s="115"/>
      <c r="J35" s="115"/>
      <c r="K35" s="150" t="s">
        <v>753</v>
      </c>
      <c r="L35" s="11" t="str">
        <f>"-- "&amp;C36</f>
        <v>-- 商家角色表</v>
      </c>
    </row>
    <row r="36" spans="1:12">
      <c r="A36" s="152" t="s">
        <v>0</v>
      </c>
      <c r="B36" s="153"/>
      <c r="C36" s="154" t="s">
        <v>662</v>
      </c>
      <c r="D36" s="155"/>
      <c r="E36" s="152" t="s">
        <v>13</v>
      </c>
      <c r="F36" s="153"/>
      <c r="G36" s="115"/>
      <c r="H36" s="115"/>
      <c r="I36" s="115"/>
      <c r="J36" s="115"/>
      <c r="K36" s="151"/>
      <c r="L36" s="11" t="str">
        <f>"-- "&amp;C37</f>
        <v xml:space="preserve">-- </v>
      </c>
    </row>
    <row r="37" spans="1:12">
      <c r="A37" s="152" t="s">
        <v>1</v>
      </c>
      <c r="B37" s="153"/>
      <c r="C37" s="156"/>
      <c r="D37" s="157"/>
      <c r="E37" s="157"/>
      <c r="F37" s="157"/>
      <c r="G37" s="157"/>
      <c r="H37" s="157"/>
      <c r="I37" s="157"/>
      <c r="J37" s="157"/>
      <c r="K37" s="158"/>
      <c r="L37" s="49"/>
    </row>
    <row r="38" spans="1:12">
      <c r="A38" s="112"/>
      <c r="B38" s="113"/>
      <c r="C38" s="116"/>
      <c r="D38" s="116"/>
      <c r="E38" s="116"/>
      <c r="F38" s="116"/>
      <c r="G38" s="116"/>
      <c r="H38" s="116"/>
      <c r="I38" s="116"/>
      <c r="J38" s="114"/>
      <c r="K38" s="116"/>
      <c r="L38" s="49" t="str">
        <f>"DROP TABLE IF EXISTS "&amp;K35&amp;";"</f>
        <v>DROP TABLE IF EXISTS WC_SHOP_ROLE;</v>
      </c>
    </row>
    <row r="39" spans="1:12">
      <c r="A39" s="1"/>
      <c r="B39" s="1"/>
      <c r="C39" s="1"/>
      <c r="D39" s="2"/>
      <c r="E39" s="1"/>
      <c r="F39" s="1"/>
      <c r="G39" s="1"/>
      <c r="H39" s="1"/>
      <c r="I39" s="1"/>
      <c r="J39" s="32"/>
      <c r="K39" s="1"/>
      <c r="L39" s="49"/>
    </row>
    <row r="40" spans="1:12">
      <c r="A40" s="3" t="s">
        <v>2</v>
      </c>
      <c r="B40" s="3" t="s">
        <v>14</v>
      </c>
      <c r="C40" s="3" t="s">
        <v>15</v>
      </c>
      <c r="D40" s="3" t="s">
        <v>3</v>
      </c>
      <c r="E40" s="3" t="s">
        <v>4</v>
      </c>
      <c r="F40" s="3" t="s">
        <v>21</v>
      </c>
      <c r="G40" s="3" t="s">
        <v>148</v>
      </c>
      <c r="H40" s="3" t="s">
        <v>199</v>
      </c>
      <c r="I40" s="3" t="s">
        <v>147</v>
      </c>
      <c r="J40" s="33" t="s">
        <v>16</v>
      </c>
      <c r="K40" s="3" t="s">
        <v>17</v>
      </c>
      <c r="L40" s="11" t="str">
        <f>"CREATE TABLE IF NOT EXISTS  "&amp;K35&amp;"("</f>
        <v>CREATE TABLE IF NOT EXISTS  WC_SHOP_ROLE(</v>
      </c>
    </row>
    <row r="41" spans="1:12">
      <c r="A41" s="4">
        <v>1</v>
      </c>
      <c r="B41" s="43" t="s">
        <v>204</v>
      </c>
      <c r="C41" s="5" t="s">
        <v>663</v>
      </c>
      <c r="D41" s="6" t="s">
        <v>201</v>
      </c>
      <c r="E41" s="14"/>
      <c r="F41" s="13" t="s">
        <v>207</v>
      </c>
      <c r="G41" s="51"/>
      <c r="H41" s="13" t="s">
        <v>209</v>
      </c>
      <c r="I41" s="9" t="s">
        <v>208</v>
      </c>
      <c r="J41" s="5" t="s">
        <v>205</v>
      </c>
      <c r="K41" s="27"/>
      <c r="L41" s="11" t="str">
        <f ca="1">C41&amp;" "&amp;D41&amp;IF(OR(D41="DATETIME",D41="INT",D41="DATE",D41="TEXT"),E41,"("&amp;E41&amp;")")&amp;" "&amp;" "&amp;IF(F41&lt;&gt;""," "&amp;F41&amp;" ","")&amp;H41&amp;" "&amp;J41&amp;IF(G41&lt;&gt;""," default "&amp;G41&amp;" ","")&amp;IF(I41&lt;&gt;""," "&amp;I41&amp;" ","")&amp;IF(OFFSET(C41,1,0,1,1)="","",",")</f>
        <v>WSR_ROLE_ID INT   PRIMARY KEY UNIQUE NOT NULL AUTO_INCREMENT ,</v>
      </c>
    </row>
    <row r="42" spans="1:12">
      <c r="A42" s="4">
        <v>2</v>
      </c>
      <c r="B42" s="43" t="s">
        <v>242</v>
      </c>
      <c r="C42" s="5" t="s">
        <v>664</v>
      </c>
      <c r="D42" s="5" t="s">
        <v>202</v>
      </c>
      <c r="E42" s="5">
        <v>100</v>
      </c>
      <c r="F42" s="13"/>
      <c r="G42" s="13"/>
      <c r="H42" s="13"/>
      <c r="I42" s="13"/>
      <c r="J42" s="5" t="s">
        <v>205</v>
      </c>
      <c r="K42" s="27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WSR_ROLE_NAME VARCHAR(100)   NOT NULL,</v>
      </c>
    </row>
    <row r="43" spans="1:12">
      <c r="A43" s="4">
        <v>3</v>
      </c>
      <c r="B43" s="56" t="s">
        <v>49</v>
      </c>
      <c r="C43" s="5" t="s">
        <v>665</v>
      </c>
      <c r="D43" s="53" t="s">
        <v>202</v>
      </c>
      <c r="E43" s="52">
        <v>200</v>
      </c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WSR_ROLE_DESC VARCHAR(200)   ,</v>
      </c>
    </row>
    <row r="44" spans="1:12">
      <c r="A44" s="4">
        <v>4</v>
      </c>
      <c r="B44" s="56" t="s">
        <v>57</v>
      </c>
      <c r="C44" s="5" t="s">
        <v>752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>WSR_REGISTOR INT   ,</v>
      </c>
    </row>
    <row r="45" spans="1:12">
      <c r="A45" s="4">
        <v>5</v>
      </c>
      <c r="B45" s="56" t="s">
        <v>58</v>
      </c>
      <c r="C45" s="5" t="s">
        <v>666</v>
      </c>
      <c r="D45" s="53" t="s">
        <v>200</v>
      </c>
      <c r="E45" s="52"/>
      <c r="F45" s="54"/>
      <c r="G45" s="54"/>
      <c r="H45" s="54"/>
      <c r="I45" s="54"/>
      <c r="J45" s="52"/>
      <c r="K45" s="55"/>
      <c r="L45" s="11" t="str">
        <f ca="1">C45&amp;" "&amp;D45&amp;IF(OR(D45="DATETIME",D45="INT",D45="DATE",D45="TEXT"),E45,"("&amp;E45&amp;")")&amp;" "&amp;" "&amp;H45&amp;" "&amp;J45&amp;IF(G45&lt;&gt;""," default "&amp;G45&amp;" ","")&amp;IF(I45&lt;&gt;""," identity("&amp;I45&amp;") ","")&amp;IF(OFFSET(C45,1,0,1,1)="","",",")</f>
        <v xml:space="preserve">WSR_REGIST_DATE DATETIME   </v>
      </c>
    </row>
    <row r="46" spans="1:12">
      <c r="L46" s="50" t="str">
        <f>") default charset = utf8;"</f>
        <v>) default charset = utf8;</v>
      </c>
    </row>
    <row r="47" spans="1:12">
      <c r="A47" s="152" t="s">
        <v>11</v>
      </c>
      <c r="B47" s="153"/>
      <c r="C47" s="154" t="s">
        <v>220</v>
      </c>
      <c r="D47" s="155"/>
      <c r="E47" s="152" t="s">
        <v>12</v>
      </c>
      <c r="F47" s="153"/>
      <c r="G47" s="115"/>
      <c r="H47" s="115"/>
      <c r="I47" s="115"/>
      <c r="J47" s="115"/>
      <c r="K47" s="150" t="s">
        <v>669</v>
      </c>
      <c r="L47" s="11" t="str">
        <f>"-- "&amp;C48</f>
        <v>-- 商家-管理员-角色表</v>
      </c>
    </row>
    <row r="48" spans="1:12">
      <c r="A48" s="152" t="s">
        <v>0</v>
      </c>
      <c r="B48" s="153"/>
      <c r="C48" s="154" t="s">
        <v>667</v>
      </c>
      <c r="D48" s="155"/>
      <c r="E48" s="152" t="s">
        <v>13</v>
      </c>
      <c r="F48" s="153"/>
      <c r="G48" s="115"/>
      <c r="H48" s="115"/>
      <c r="I48" s="115"/>
      <c r="J48" s="115"/>
      <c r="K48" s="151"/>
      <c r="L48" s="11" t="str">
        <f>"-- "&amp;C49</f>
        <v xml:space="preserve">-- </v>
      </c>
    </row>
    <row r="49" spans="1:12">
      <c r="A49" s="152" t="s">
        <v>1</v>
      </c>
      <c r="B49" s="153"/>
      <c r="C49" s="156"/>
      <c r="D49" s="157"/>
      <c r="E49" s="157"/>
      <c r="F49" s="157"/>
      <c r="G49" s="157"/>
      <c r="H49" s="157"/>
      <c r="I49" s="157"/>
      <c r="J49" s="157"/>
      <c r="K49" s="158"/>
      <c r="L49" s="49"/>
    </row>
    <row r="50" spans="1:12">
      <c r="A50" s="112"/>
      <c r="B50" s="113"/>
      <c r="C50" s="116"/>
      <c r="D50" s="116"/>
      <c r="E50" s="116"/>
      <c r="F50" s="116"/>
      <c r="G50" s="116"/>
      <c r="H50" s="116"/>
      <c r="I50" s="116"/>
      <c r="J50" s="114"/>
      <c r="K50" s="116"/>
      <c r="L50" s="49" t="str">
        <f>"DROP TABLE IF EXISTS "&amp;K47&amp;";"</f>
        <v>DROP TABLE IF EXISTS WC_SHOP_ADMIN_ROLE;</v>
      </c>
    </row>
    <row r="51" spans="1:12">
      <c r="A51" s="1"/>
      <c r="B51" s="1"/>
      <c r="C51" s="1"/>
      <c r="D51" s="2"/>
      <c r="E51" s="1"/>
      <c r="F51" s="1"/>
      <c r="G51" s="1"/>
      <c r="H51" s="1"/>
      <c r="I51" s="1"/>
      <c r="J51" s="32"/>
      <c r="K51" s="1"/>
      <c r="L51" s="49"/>
    </row>
    <row r="52" spans="1:12">
      <c r="A52" s="3" t="s">
        <v>2</v>
      </c>
      <c r="B52" s="3" t="s">
        <v>14</v>
      </c>
      <c r="C52" s="3" t="s">
        <v>15</v>
      </c>
      <c r="D52" s="3" t="s">
        <v>3</v>
      </c>
      <c r="E52" s="3" t="s">
        <v>4</v>
      </c>
      <c r="F52" s="3" t="s">
        <v>21</v>
      </c>
      <c r="G52" s="3" t="s">
        <v>148</v>
      </c>
      <c r="H52" s="3" t="s">
        <v>199</v>
      </c>
      <c r="I52" s="3" t="s">
        <v>147</v>
      </c>
      <c r="J52" s="33" t="s">
        <v>16</v>
      </c>
      <c r="K52" s="3" t="s">
        <v>17</v>
      </c>
      <c r="L52" s="11" t="str">
        <f>"CREATE TABLE IF NOT EXISTS  "&amp;K47&amp;"("</f>
        <v>CREATE TABLE IF NOT EXISTS  WC_SHOP_ADMIN_ROLE(</v>
      </c>
    </row>
    <row r="53" spans="1:12">
      <c r="A53" s="4">
        <v>1</v>
      </c>
      <c r="B53" s="43" t="s">
        <v>246</v>
      </c>
      <c r="C53" s="5" t="s">
        <v>670</v>
      </c>
      <c r="D53" s="6" t="s">
        <v>201</v>
      </c>
      <c r="E53" s="14"/>
      <c r="F53" s="13" t="s">
        <v>25</v>
      </c>
      <c r="G53" s="51"/>
      <c r="H53" s="13"/>
      <c r="I53" s="9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WSAR_ADMIN_ID INT   NOT NULL,</v>
      </c>
    </row>
    <row r="54" spans="1:12">
      <c r="A54" s="4">
        <v>2</v>
      </c>
      <c r="B54" s="43" t="s">
        <v>247</v>
      </c>
      <c r="C54" s="5" t="s">
        <v>671</v>
      </c>
      <c r="D54" s="5" t="s">
        <v>201</v>
      </c>
      <c r="E54" s="5"/>
      <c r="F54" s="13" t="s">
        <v>25</v>
      </c>
      <c r="G54" s="13"/>
      <c r="H54" s="13"/>
      <c r="I54" s="13"/>
      <c r="J54" s="5" t="s">
        <v>205</v>
      </c>
      <c r="K54" s="27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WSAR_ROLE_ID INT   NOT NULL,</v>
      </c>
    </row>
    <row r="55" spans="1:12">
      <c r="A55" s="4">
        <v>7</v>
      </c>
      <c r="B55" s="56" t="s">
        <v>248</v>
      </c>
      <c r="C55" s="5" t="s">
        <v>672</v>
      </c>
      <c r="D55" s="53" t="s">
        <v>200</v>
      </c>
      <c r="E55" s="52"/>
      <c r="F55" s="54"/>
      <c r="G55" s="54"/>
      <c r="H55" s="54"/>
      <c r="I55" s="54"/>
      <c r="J55" s="52"/>
      <c r="K55" s="55"/>
      <c r="L55" s="76" t="str">
        <f ca="1">C55&amp;" "&amp;D55&amp;IF(OR(D55="DATETIME",D55="INT",D55="DATE",D55="TEXT"),E55,"("&amp;E55&amp;")")&amp;" "&amp;" "&amp;H55&amp;" "&amp;J55&amp;IF(G55&lt;&gt;""," default "&amp;G55&amp;" ","")&amp;IF(I55&lt;&gt;""," "&amp;I55&amp;" ","")&amp;IF(OFFSET(C55,1,0,1,1)="",",",",")</f>
        <v>WSAR_REGIST_DATE DATETIME   ,</v>
      </c>
    </row>
    <row r="56" spans="1:12">
      <c r="L56" s="76" t="str">
        <f ca="1">"PRIMARY KEY("&amp;IF(OFFSET(C53,0,3,1,1)="PK",C53&amp;IF(OFFSET(C53,1,3,1,1)="","",","),"")&amp;IF(OFFSET(C53,1,3,1,1)="PK",OFFSET(C53,1,0,1,1)&amp;IF(OFFSET(C53,1,0,1,1)="",",",""),"")&amp;"));"</f>
        <v>PRIMARY KEY(WSAR_ADMIN_ID,WSAR_ROLE_ID));</v>
      </c>
    </row>
    <row r="57" spans="1:12">
      <c r="L57" s="50"/>
    </row>
    <row r="58" spans="1:12" ht="15" customHeight="1">
      <c r="A58" s="152" t="s">
        <v>11</v>
      </c>
      <c r="B58" s="153"/>
      <c r="C58" s="154" t="s">
        <v>221</v>
      </c>
      <c r="D58" s="155"/>
      <c r="E58" s="152" t="s">
        <v>12</v>
      </c>
      <c r="F58" s="153"/>
      <c r="G58" s="115"/>
      <c r="H58" s="115"/>
      <c r="I58" s="115"/>
      <c r="J58" s="115"/>
      <c r="K58" s="150" t="s">
        <v>746</v>
      </c>
      <c r="L58" s="11" t="str">
        <f>"-- "&amp;C59</f>
        <v>-- 商家-管理员-菜单表</v>
      </c>
    </row>
    <row r="59" spans="1:12">
      <c r="A59" s="152" t="s">
        <v>0</v>
      </c>
      <c r="B59" s="153"/>
      <c r="C59" s="154" t="s">
        <v>668</v>
      </c>
      <c r="D59" s="155"/>
      <c r="E59" s="152" t="s">
        <v>13</v>
      </c>
      <c r="F59" s="153"/>
      <c r="G59" s="115"/>
      <c r="H59" s="115"/>
      <c r="I59" s="115"/>
      <c r="J59" s="115"/>
      <c r="K59" s="151"/>
      <c r="L59" s="11" t="str">
        <f>"-- "&amp;C60</f>
        <v xml:space="preserve">-- </v>
      </c>
    </row>
    <row r="60" spans="1:12">
      <c r="A60" s="152" t="s">
        <v>1</v>
      </c>
      <c r="B60" s="153"/>
      <c r="C60" s="156"/>
      <c r="D60" s="157"/>
      <c r="E60" s="157"/>
      <c r="F60" s="157"/>
      <c r="G60" s="157"/>
      <c r="H60" s="157"/>
      <c r="I60" s="157"/>
      <c r="J60" s="157"/>
      <c r="K60" s="158"/>
      <c r="L60" s="49"/>
    </row>
    <row r="61" spans="1:12">
      <c r="A61" s="112"/>
      <c r="B61" s="113"/>
      <c r="C61" s="116"/>
      <c r="D61" s="116"/>
      <c r="E61" s="116"/>
      <c r="F61" s="116"/>
      <c r="G61" s="116"/>
      <c r="H61" s="116"/>
      <c r="I61" s="116"/>
      <c r="J61" s="114"/>
      <c r="K61" s="116"/>
      <c r="L61" s="49" t="str">
        <f>"DROP TABLE IF EXISTS "&amp;K58&amp;";"</f>
        <v>DROP TABLE IF EXISTS WC_SHOP_ADMIN_MENU;</v>
      </c>
    </row>
    <row r="62" spans="1:12">
      <c r="A62" s="1"/>
      <c r="B62" s="1"/>
      <c r="C62" s="1"/>
      <c r="D62" s="2"/>
      <c r="E62" s="1"/>
      <c r="F62" s="1"/>
      <c r="G62" s="1"/>
      <c r="H62" s="1"/>
      <c r="I62" s="1"/>
      <c r="J62" s="32"/>
      <c r="K62" s="1"/>
      <c r="L62" s="49"/>
    </row>
    <row r="63" spans="1:12">
      <c r="A63" s="3" t="s">
        <v>2</v>
      </c>
      <c r="B63" s="3" t="s">
        <v>14</v>
      </c>
      <c r="C63" s="3" t="s">
        <v>15</v>
      </c>
      <c r="D63" s="3" t="s">
        <v>3</v>
      </c>
      <c r="E63" s="3" t="s">
        <v>4</v>
      </c>
      <c r="F63" s="3" t="s">
        <v>21</v>
      </c>
      <c r="G63" s="3" t="s">
        <v>148</v>
      </c>
      <c r="H63" s="3" t="s">
        <v>199</v>
      </c>
      <c r="I63" s="3" t="s">
        <v>147</v>
      </c>
      <c r="J63" s="33" t="s">
        <v>16</v>
      </c>
      <c r="K63" s="3" t="s">
        <v>17</v>
      </c>
      <c r="L63" s="11" t="str">
        <f>"CREATE TABLE IF NOT EXISTS  "&amp;K58&amp;"("</f>
        <v>CREATE TABLE IF NOT EXISTS  WC_SHOP_ADMIN_MENU(</v>
      </c>
    </row>
    <row r="64" spans="1:12">
      <c r="A64" s="4">
        <v>1</v>
      </c>
      <c r="B64" s="43" t="s">
        <v>246</v>
      </c>
      <c r="C64" s="5" t="s">
        <v>748</v>
      </c>
      <c r="D64" s="6" t="s">
        <v>201</v>
      </c>
      <c r="E64" s="14"/>
      <c r="F64" s="13" t="s">
        <v>25</v>
      </c>
      <c r="G64" s="51"/>
      <c r="H64" s="13"/>
      <c r="I64" s="9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WSAM_ADMIN_ID INT   NOT NULL,</v>
      </c>
    </row>
    <row r="65" spans="1:12">
      <c r="A65" s="4">
        <v>2</v>
      </c>
      <c r="B65" s="43" t="s">
        <v>249</v>
      </c>
      <c r="C65" s="5" t="s">
        <v>747</v>
      </c>
      <c r="D65" s="5" t="s">
        <v>201</v>
      </c>
      <c r="E65" s="5"/>
      <c r="F65" s="13" t="s">
        <v>25</v>
      </c>
      <c r="G65" s="13"/>
      <c r="H65" s="13"/>
      <c r="I65" s="13"/>
      <c r="J65" s="5" t="s">
        <v>205</v>
      </c>
      <c r="K65" s="27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WSAM_MENU_ID INT   NOT NULL,</v>
      </c>
    </row>
    <row r="66" spans="1:12">
      <c r="A66" s="4">
        <v>3</v>
      </c>
      <c r="B66" s="56" t="s">
        <v>248</v>
      </c>
      <c r="C66" s="5" t="s">
        <v>673</v>
      </c>
      <c r="D66" s="53" t="s">
        <v>200</v>
      </c>
      <c r="E66" s="52"/>
      <c r="F66" s="54"/>
      <c r="G66" s="54"/>
      <c r="H66" s="54"/>
      <c r="I66" s="54"/>
      <c r="J66" s="52"/>
      <c r="K66" s="55"/>
      <c r="L66" s="76" t="str">
        <f ca="1">C66&amp;" "&amp;D66&amp;IF(OR(D66="DATETIME",D66="INT",D66="DATE",D66="TEXT"),E66,"("&amp;E66&amp;")")&amp;" "&amp;" "&amp;H66&amp;" "&amp;J66&amp;IF(G66&lt;&gt;""," default "&amp;G66&amp;" ","")&amp;IF(I66&lt;&gt;""," "&amp;I66&amp;" ","")&amp;IF(OFFSET(C66,1,0,1,1)="",",",",")</f>
        <v>WSAM_REGIST_DATE DATETIME   ,</v>
      </c>
    </row>
    <row r="67" spans="1:12">
      <c r="A67" s="118"/>
      <c r="B67" s="119"/>
      <c r="C67" s="11"/>
      <c r="D67" s="12"/>
      <c r="E67" s="11"/>
      <c r="F67" s="120"/>
      <c r="G67" s="120"/>
      <c r="H67" s="120"/>
      <c r="I67" s="120"/>
      <c r="J67" s="11"/>
      <c r="K67" s="121"/>
      <c r="L67" s="76" t="str">
        <f ca="1">"PRIMARY KEY("&amp;IF(OFFSET(C64,0,3,1,1)="PK",C64&amp;IF(OFFSET(C64,1,3,1,1)="","",","),"")&amp;IF(OFFSET(C64,1,3,1,1)="PK",OFFSET(C64,1,0,1,1)&amp;IF(OFFSET(C64,1,0,1,1)="",",",""),"")&amp;"));"</f>
        <v>PRIMARY KEY(WSAM_ADMIN_ID,WSAM_MENU_ID));</v>
      </c>
    </row>
    <row r="68" spans="1:12">
      <c r="L68" s="50"/>
    </row>
    <row r="69" spans="1:12">
      <c r="A69" s="152" t="s">
        <v>11</v>
      </c>
      <c r="B69" s="153"/>
      <c r="C69" s="154" t="s">
        <v>221</v>
      </c>
      <c r="D69" s="155"/>
      <c r="E69" s="152" t="s">
        <v>12</v>
      </c>
      <c r="F69" s="153"/>
      <c r="G69" s="115"/>
      <c r="H69" s="115"/>
      <c r="I69" s="115"/>
      <c r="J69" s="115"/>
      <c r="K69" s="150" t="s">
        <v>745</v>
      </c>
      <c r="L69" s="11" t="str">
        <f>"-- "&amp;C70</f>
        <v>-- 商家角色-菜单表</v>
      </c>
    </row>
    <row r="70" spans="1:12">
      <c r="A70" s="152" t="s">
        <v>0</v>
      </c>
      <c r="B70" s="153"/>
      <c r="C70" s="154" t="s">
        <v>675</v>
      </c>
      <c r="D70" s="155"/>
      <c r="E70" s="152" t="s">
        <v>13</v>
      </c>
      <c r="F70" s="153"/>
      <c r="G70" s="115"/>
      <c r="H70" s="115"/>
      <c r="I70" s="115"/>
      <c r="J70" s="115"/>
      <c r="K70" s="151"/>
      <c r="L70" s="11" t="str">
        <f>"-- "&amp;C71</f>
        <v xml:space="preserve">-- </v>
      </c>
    </row>
    <row r="71" spans="1:12">
      <c r="A71" s="152" t="s">
        <v>1</v>
      </c>
      <c r="B71" s="153"/>
      <c r="C71" s="156"/>
      <c r="D71" s="157"/>
      <c r="E71" s="157"/>
      <c r="F71" s="157"/>
      <c r="G71" s="157"/>
      <c r="H71" s="157"/>
      <c r="I71" s="157"/>
      <c r="J71" s="157"/>
      <c r="K71" s="158"/>
      <c r="L71" s="49"/>
    </row>
    <row r="72" spans="1:12">
      <c r="A72" s="112"/>
      <c r="B72" s="113"/>
      <c r="C72" s="116"/>
      <c r="D72" s="116"/>
      <c r="E72" s="116"/>
      <c r="F72" s="116"/>
      <c r="G72" s="116"/>
      <c r="H72" s="116"/>
      <c r="I72" s="116"/>
      <c r="J72" s="114"/>
      <c r="K72" s="116"/>
      <c r="L72" s="49" t="str">
        <f>"DROP TABLE IF EXISTS "&amp;K69&amp;";"</f>
        <v>DROP TABLE IF EXISTS WC_SHOP_ROLE_MENU;</v>
      </c>
    </row>
    <row r="73" spans="1:12">
      <c r="A73" s="1"/>
      <c r="B73" s="1"/>
      <c r="C73" s="1"/>
      <c r="D73" s="2"/>
      <c r="E73" s="1"/>
      <c r="F73" s="1"/>
      <c r="G73" s="1"/>
      <c r="H73" s="1"/>
      <c r="I73" s="1"/>
      <c r="J73" s="32"/>
      <c r="K73" s="1"/>
      <c r="L73" s="49"/>
    </row>
    <row r="74" spans="1:12">
      <c r="A74" s="3" t="s">
        <v>2</v>
      </c>
      <c r="B74" s="3" t="s">
        <v>14</v>
      </c>
      <c r="C74" s="3" t="s">
        <v>15</v>
      </c>
      <c r="D74" s="3" t="s">
        <v>3</v>
      </c>
      <c r="E74" s="3" t="s">
        <v>4</v>
      </c>
      <c r="F74" s="3" t="s">
        <v>21</v>
      </c>
      <c r="G74" s="3" t="s">
        <v>148</v>
      </c>
      <c r="H74" s="3" t="s">
        <v>199</v>
      </c>
      <c r="I74" s="3" t="s">
        <v>147</v>
      </c>
      <c r="J74" s="33" t="s">
        <v>16</v>
      </c>
      <c r="K74" s="3" t="s">
        <v>17</v>
      </c>
      <c r="L74" s="11" t="str">
        <f>"CREATE TABLE IF NOT EXISTS  "&amp;K69&amp;"("</f>
        <v>CREATE TABLE IF NOT EXISTS  WC_SHOP_ROLE_MENU(</v>
      </c>
    </row>
    <row r="75" spans="1:12">
      <c r="A75" s="4">
        <v>1</v>
      </c>
      <c r="B75" s="43" t="s">
        <v>251</v>
      </c>
      <c r="C75" s="5" t="s">
        <v>749</v>
      </c>
      <c r="D75" s="6" t="s">
        <v>201</v>
      </c>
      <c r="E75" s="14"/>
      <c r="F75" s="117" t="s">
        <v>25</v>
      </c>
      <c r="G75" s="51"/>
      <c r="H75" s="13"/>
      <c r="I75" s="9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WSRM_ROLE_ID INT   NOT NULL,</v>
      </c>
    </row>
    <row r="76" spans="1:12">
      <c r="A76" s="4">
        <v>2</v>
      </c>
      <c r="B76" s="43" t="s">
        <v>252</v>
      </c>
      <c r="C76" s="5" t="s">
        <v>750</v>
      </c>
      <c r="D76" s="5" t="s">
        <v>201</v>
      </c>
      <c r="E76" s="5"/>
      <c r="F76" s="117" t="s">
        <v>677</v>
      </c>
      <c r="G76" s="13"/>
      <c r="H76" s="13"/>
      <c r="I76" s="13"/>
      <c r="J76" s="5" t="s">
        <v>205</v>
      </c>
      <c r="K76" s="27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WSRM_MENU_ID INT   NOT NULL,</v>
      </c>
    </row>
    <row r="77" spans="1:12">
      <c r="A77" s="4">
        <v>3</v>
      </c>
      <c r="B77" s="56" t="s">
        <v>253</v>
      </c>
      <c r="C77" s="5" t="s">
        <v>674</v>
      </c>
      <c r="D77" s="53" t="s">
        <v>200</v>
      </c>
      <c r="E77" s="52"/>
      <c r="F77" s="54"/>
      <c r="G77" s="54"/>
      <c r="H77" s="54"/>
      <c r="I77" s="54"/>
      <c r="J77" s="52"/>
      <c r="K77" s="55"/>
      <c r="L77" s="76" t="str">
        <f ca="1">C77&amp;" "&amp;D77&amp;IF(OR(D77="DATETIME",D77="INT",D77="DATE",D77="TEXT"),E77,"("&amp;E77&amp;")")&amp;" "&amp;" "&amp;H77&amp;" "&amp;J77&amp;IF(G77&lt;&gt;""," default "&amp;G77&amp;" ","")&amp;IF(I77&lt;&gt;""," "&amp;I77&amp;" ","")&amp;IF(OFFSET(C77,1,0,1,1)="",",",",")</f>
        <v>WSRM_CREATE_TIME DATETIME   ,</v>
      </c>
    </row>
    <row r="78" spans="1:12">
      <c r="L78" s="76" t="str">
        <f ca="1">"PRIMARY KEY("&amp;IF(OFFSET(C75,0,3,1,1)="PK",C75&amp;IF(OFFSET(C75,1,3,1,1)="","",","),"")&amp;IF(OFFSET(C75,1,3,1,1)="PK",OFFSET(C75,1,0,1,1)&amp;IF(OFFSET(C75,1,0,1,1)="",",",""),"")&amp;"));"</f>
        <v>PRIMARY KEY(WSRM_ROLE_ID,WSRM_MENU_ID));</v>
      </c>
    </row>
    <row r="79" spans="1:12">
      <c r="A79" s="152" t="s">
        <v>11</v>
      </c>
      <c r="B79" s="153"/>
      <c r="C79" s="154" t="s">
        <v>221</v>
      </c>
      <c r="D79" s="155"/>
      <c r="E79" s="152" t="s">
        <v>12</v>
      </c>
      <c r="F79" s="153"/>
      <c r="G79" s="133"/>
      <c r="H79" s="133"/>
      <c r="I79" s="133"/>
      <c r="J79" s="133"/>
      <c r="K79" s="150" t="s">
        <v>754</v>
      </c>
      <c r="L79" s="11" t="str">
        <f>"-- "&amp;C80</f>
        <v>-- 组织机构表</v>
      </c>
    </row>
    <row r="80" spans="1:12">
      <c r="A80" s="152" t="s">
        <v>0</v>
      </c>
      <c r="B80" s="153"/>
      <c r="C80" s="154" t="s">
        <v>755</v>
      </c>
      <c r="D80" s="155"/>
      <c r="E80" s="152" t="s">
        <v>13</v>
      </c>
      <c r="F80" s="153"/>
      <c r="G80" s="133"/>
      <c r="H80" s="133"/>
      <c r="I80" s="133"/>
      <c r="J80" s="133"/>
      <c r="K80" s="151"/>
      <c r="L80" s="11" t="str">
        <f>"-- "&amp;C81</f>
        <v xml:space="preserve">-- </v>
      </c>
    </row>
    <row r="81" spans="1:12">
      <c r="A81" s="152" t="s">
        <v>1</v>
      </c>
      <c r="B81" s="153"/>
      <c r="C81" s="156"/>
      <c r="D81" s="157"/>
      <c r="E81" s="157"/>
      <c r="F81" s="157"/>
      <c r="G81" s="157"/>
      <c r="H81" s="157"/>
      <c r="I81" s="157"/>
      <c r="J81" s="157"/>
      <c r="K81" s="158"/>
      <c r="L81" s="49"/>
    </row>
    <row r="82" spans="1:12">
      <c r="A82" s="130"/>
      <c r="B82" s="131"/>
      <c r="C82" s="134"/>
      <c r="D82" s="134"/>
      <c r="E82" s="134"/>
      <c r="F82" s="134"/>
      <c r="G82" s="134"/>
      <c r="H82" s="134"/>
      <c r="I82" s="134"/>
      <c r="J82" s="132"/>
      <c r="K82" s="134"/>
      <c r="L82" s="49" t="str">
        <f>"DROP TABLE IF EXISTS "&amp;K79&amp;";"</f>
        <v>DROP TABLE IF EXISTS WC_SHOP_DEPT;</v>
      </c>
    </row>
    <row r="83" spans="1:12">
      <c r="A83" s="1"/>
      <c r="B83" s="1"/>
      <c r="C83" s="1"/>
      <c r="D83" s="2"/>
      <c r="E83" s="1"/>
      <c r="F83" s="1"/>
      <c r="G83" s="1"/>
      <c r="H83" s="1"/>
      <c r="I83" s="1"/>
      <c r="J83" s="32"/>
      <c r="K83" s="1"/>
      <c r="L83" s="49"/>
    </row>
    <row r="84" spans="1:12">
      <c r="A84" s="3" t="s">
        <v>2</v>
      </c>
      <c r="B84" s="3" t="s">
        <v>14</v>
      </c>
      <c r="C84" s="3" t="s">
        <v>15</v>
      </c>
      <c r="D84" s="3" t="s">
        <v>3</v>
      </c>
      <c r="E84" s="3" t="s">
        <v>4</v>
      </c>
      <c r="F84" s="3" t="s">
        <v>21</v>
      </c>
      <c r="G84" s="3" t="s">
        <v>148</v>
      </c>
      <c r="H84" s="3" t="s">
        <v>199</v>
      </c>
      <c r="I84" s="3" t="s">
        <v>147</v>
      </c>
      <c r="J84" s="33" t="s">
        <v>16</v>
      </c>
      <c r="K84" s="3" t="s">
        <v>17</v>
      </c>
      <c r="L84" s="11" t="str">
        <f>"CREATE TABLE IF NOT EXISTS  "&amp;K79&amp;"("</f>
        <v>CREATE TABLE IF NOT EXISTS  WC_SHOP_DEPT(</v>
      </c>
    </row>
    <row r="85" spans="1:12">
      <c r="A85" s="4">
        <v>1</v>
      </c>
      <c r="B85" s="43" t="s">
        <v>478</v>
      </c>
      <c r="C85" s="5" t="s">
        <v>775</v>
      </c>
      <c r="D85" s="6" t="s">
        <v>201</v>
      </c>
      <c r="E85" s="14"/>
      <c r="F85" s="117" t="s">
        <v>25</v>
      </c>
      <c r="G85" s="51"/>
      <c r="H85" s="13" t="s">
        <v>209</v>
      </c>
      <c r="I85" s="9" t="s">
        <v>208</v>
      </c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WDP_ID INT  UNIQUE NOT NULL AUTO_INCREMENT ,</v>
      </c>
    </row>
    <row r="86" spans="1:12">
      <c r="A86" s="4">
        <v>2</v>
      </c>
      <c r="B86" s="43" t="s">
        <v>757</v>
      </c>
      <c r="C86" s="5" t="s">
        <v>767</v>
      </c>
      <c r="D86" s="5" t="s">
        <v>202</v>
      </c>
      <c r="E86" s="5">
        <v>200</v>
      </c>
      <c r="F86" s="117"/>
      <c r="G86" s="13"/>
      <c r="H86" s="13"/>
      <c r="I86" s="13"/>
      <c r="J86" s="5" t="s">
        <v>205</v>
      </c>
      <c r="K86" s="27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WDP_NAME VARCHAR(200)   NOT NULL,</v>
      </c>
    </row>
    <row r="87" spans="1:12">
      <c r="A87" s="4">
        <v>3</v>
      </c>
      <c r="B87" s="56" t="s">
        <v>756</v>
      </c>
      <c r="C87" s="5" t="s">
        <v>766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ca="1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WDP_LEVEL INT   ,</v>
      </c>
    </row>
    <row r="88" spans="1:12">
      <c r="A88" s="4">
        <v>4</v>
      </c>
      <c r="B88" s="56" t="s">
        <v>758</v>
      </c>
      <c r="C88" s="5" t="s">
        <v>776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ref="L88:L95" ca="1" si="2">C88&amp;" "&amp;D88&amp;IF(OR(D88="DATETIME",D88="INT",D88="DATE",D88="TEXT"),E88,"("&amp;E88&amp;")")&amp;" "&amp;" "&amp;H88&amp;" "&amp;J88&amp;IF(G88&lt;&gt;""," default "&amp;G88&amp;" ","")&amp;IF(I88&lt;&gt;""," "&amp;I88&amp;" ","")&amp;IF(OFFSET(C88,1,0,1,1)="",",",",")</f>
        <v>WDP_ORDER INT   ,</v>
      </c>
    </row>
    <row r="89" spans="1:12">
      <c r="A89" s="4">
        <v>5</v>
      </c>
      <c r="B89" s="56" t="s">
        <v>759</v>
      </c>
      <c r="C89" s="5" t="s">
        <v>768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WDP_PARENT_ID INT   ,</v>
      </c>
    </row>
    <row r="90" spans="1:12">
      <c r="A90" s="4">
        <v>6</v>
      </c>
      <c r="B90" s="56" t="s">
        <v>760</v>
      </c>
      <c r="C90" s="5" t="s">
        <v>769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WDP_ADMIN_ID INT   ,</v>
      </c>
    </row>
    <row r="91" spans="1:12">
      <c r="A91" s="4">
        <v>8</v>
      </c>
      <c r="B91" s="82" t="s">
        <v>761</v>
      </c>
      <c r="C91" s="5" t="s">
        <v>770</v>
      </c>
      <c r="D91" s="53" t="s">
        <v>201</v>
      </c>
      <c r="E91" s="52"/>
      <c r="F91" s="54"/>
      <c r="G91" s="54"/>
      <c r="H91" s="54"/>
      <c r="I91" s="54"/>
      <c r="J91" s="52"/>
      <c r="K91" s="55"/>
      <c r="L91" s="76" t="str">
        <f t="shared" ca="1" si="2"/>
        <v>WDP_TXL_ID INT   ,</v>
      </c>
    </row>
    <row r="92" spans="1:12">
      <c r="A92" s="4">
        <v>9</v>
      </c>
      <c r="B92" s="82" t="s">
        <v>765</v>
      </c>
      <c r="C92" s="5" t="s">
        <v>774</v>
      </c>
      <c r="D92" s="53" t="s">
        <v>202</v>
      </c>
      <c r="E92" s="52">
        <v>20</v>
      </c>
      <c r="F92" s="54"/>
      <c r="G92" s="54"/>
      <c r="H92" s="54"/>
      <c r="I92" s="54"/>
      <c r="J92" s="52"/>
      <c r="K92" s="55"/>
      <c r="L92" s="76" t="str">
        <f t="shared" ca="1" si="2"/>
        <v>WDP_STATUS VARCHAR(20)   ,</v>
      </c>
    </row>
    <row r="93" spans="1:12">
      <c r="A93" s="4">
        <v>10</v>
      </c>
      <c r="B93" s="82" t="s">
        <v>762</v>
      </c>
      <c r="C93" s="5" t="s">
        <v>772</v>
      </c>
      <c r="D93" s="53" t="s">
        <v>202</v>
      </c>
      <c r="E93" s="52">
        <v>200</v>
      </c>
      <c r="F93" s="54"/>
      <c r="G93" s="54"/>
      <c r="H93" s="54"/>
      <c r="I93" s="54"/>
      <c r="J93" s="52"/>
      <c r="K93" s="55"/>
      <c r="L93" s="76" t="str">
        <f t="shared" ca="1" si="2"/>
        <v>WDP_DESC VARCHAR(200)   ,</v>
      </c>
    </row>
    <row r="94" spans="1:12">
      <c r="A94" s="4">
        <v>11</v>
      </c>
      <c r="B94" s="82" t="s">
        <v>763</v>
      </c>
      <c r="C94" s="5" t="s">
        <v>773</v>
      </c>
      <c r="D94" s="53" t="s">
        <v>201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WDP_REGISTOR INT   ,</v>
      </c>
    </row>
    <row r="95" spans="1:12">
      <c r="A95" s="4">
        <v>12</v>
      </c>
      <c r="B95" s="82" t="s">
        <v>764</v>
      </c>
      <c r="C95" s="5" t="s">
        <v>771</v>
      </c>
      <c r="D95" s="53" t="s">
        <v>200</v>
      </c>
      <c r="E95" s="52"/>
      <c r="F95" s="54"/>
      <c r="G95" s="54"/>
      <c r="H95" s="54"/>
      <c r="I95" s="54"/>
      <c r="J95" s="52"/>
      <c r="K95" s="55"/>
      <c r="L95" s="76" t="str">
        <f t="shared" ca="1" si="2"/>
        <v>WDP_REGISTDATE DATETIME   ,</v>
      </c>
    </row>
    <row r="96" spans="1:12">
      <c r="L96" s="76" t="str">
        <f ca="1">"PRIMARY KEY("&amp;IF(OFFSET(C85,0,3,1,1)="PK",C85&amp;IF(OFFSET(C85,1,3,1,1)="","",","),"")&amp;IF(OFFSET(C85,1,3,1,1)="PK",OFFSET(C85,1,0,1,1)&amp;IF(OFFSET(C85,1,0,1,1)="",",",""),"")&amp;"));"</f>
        <v>PRIMARY KEY(WDP_ID));</v>
      </c>
    </row>
    <row r="97" spans="1:12">
      <c r="A97" s="171" t="s">
        <v>983</v>
      </c>
      <c r="B97" s="172"/>
      <c r="C97" s="173" t="s">
        <v>984</v>
      </c>
      <c r="D97" s="174"/>
      <c r="E97" s="171" t="s">
        <v>985</v>
      </c>
      <c r="F97" s="172"/>
      <c r="G97" s="175"/>
      <c r="H97" s="175"/>
      <c r="I97" s="175"/>
      <c r="J97" s="175"/>
      <c r="K97" s="176" t="s">
        <v>1019</v>
      </c>
      <c r="L97" s="177" t="str">
        <f>"/*"&amp;C98&amp;"*/"</f>
        <v>/*管理员和微信企业号绑定关系表*/</v>
      </c>
    </row>
    <row r="98" spans="1:12">
      <c r="A98" s="171" t="s">
        <v>986</v>
      </c>
      <c r="B98" s="172"/>
      <c r="C98" s="173" t="s">
        <v>987</v>
      </c>
      <c r="D98" s="174"/>
      <c r="E98" s="171" t="s">
        <v>988</v>
      </c>
      <c r="F98" s="172"/>
      <c r="G98" s="175"/>
      <c r="H98" s="175"/>
      <c r="I98" s="175"/>
      <c r="J98" s="175"/>
      <c r="K98" s="178"/>
      <c r="L98" s="177" t="str">
        <f>"/*"&amp;C99&amp;"*/"</f>
        <v>/**/</v>
      </c>
    </row>
    <row r="99" spans="1:12">
      <c r="A99" s="171" t="s">
        <v>989</v>
      </c>
      <c r="B99" s="172"/>
      <c r="C99" s="179"/>
      <c r="D99" s="180"/>
      <c r="E99" s="180"/>
      <c r="F99" s="180"/>
      <c r="G99" s="180"/>
      <c r="H99" s="180"/>
      <c r="I99" s="180"/>
      <c r="J99" s="180"/>
      <c r="K99" s="181"/>
      <c r="L99" s="49"/>
    </row>
    <row r="100" spans="1:12">
      <c r="A100" s="182" t="s">
        <v>990</v>
      </c>
      <c r="B100" s="183"/>
      <c r="C100" s="184"/>
      <c r="D100" s="184"/>
      <c r="E100" s="184"/>
      <c r="F100" s="184"/>
      <c r="G100" s="184"/>
      <c r="H100" s="184"/>
      <c r="I100" s="184"/>
      <c r="J100" s="185"/>
      <c r="K100" s="184"/>
      <c r="L100" s="49" t="str">
        <f>"DROP TABLE IF EXISTS "&amp;K97&amp;";"</f>
        <v>DROP TABLE IF EXISTS WC_ADMIN_WEIXIN;</v>
      </c>
    </row>
    <row r="101" spans="1:12">
      <c r="A101" s="186"/>
      <c r="B101" s="186"/>
      <c r="C101" s="186"/>
      <c r="D101" s="187"/>
      <c r="E101" s="186"/>
      <c r="F101" s="186"/>
      <c r="G101" s="186"/>
      <c r="H101" s="186"/>
      <c r="I101" s="186"/>
      <c r="J101" s="188"/>
      <c r="K101" s="186"/>
      <c r="L101" s="35" t="str">
        <f>"GO "</f>
        <v xml:space="preserve">GO </v>
      </c>
    </row>
    <row r="102" spans="1:12">
      <c r="A102" s="189" t="s">
        <v>991</v>
      </c>
      <c r="B102" s="189" t="s">
        <v>992</v>
      </c>
      <c r="C102" s="189" t="s">
        <v>993</v>
      </c>
      <c r="D102" s="189" t="s">
        <v>994</v>
      </c>
      <c r="E102" s="189" t="s">
        <v>995</v>
      </c>
      <c r="F102" s="189" t="s">
        <v>996</v>
      </c>
      <c r="G102" s="189" t="s">
        <v>997</v>
      </c>
      <c r="H102" s="189" t="s">
        <v>998</v>
      </c>
      <c r="I102" s="189" t="s">
        <v>999</v>
      </c>
      <c r="J102" s="190" t="s">
        <v>1000</v>
      </c>
      <c r="K102" s="189" t="s">
        <v>1001</v>
      </c>
      <c r="L102" s="11" t="str">
        <f>"CREATE TABLE IF NOT EXISTS  "&amp;K97&amp;"("</f>
        <v>CREATE TABLE IF NOT EXISTS  WC_ADMIN_WEIXIN(</v>
      </c>
    </row>
    <row r="103" spans="1:12">
      <c r="A103" s="191">
        <v>1</v>
      </c>
      <c r="B103" s="192" t="s">
        <v>1002</v>
      </c>
      <c r="C103" s="193" t="s">
        <v>1003</v>
      </c>
      <c r="D103" s="193" t="s">
        <v>1004</v>
      </c>
      <c r="E103" s="193"/>
      <c r="F103" s="117" t="s">
        <v>25</v>
      </c>
      <c r="G103" s="51"/>
      <c r="H103" s="13" t="s">
        <v>209</v>
      </c>
      <c r="I103" s="9" t="s">
        <v>208</v>
      </c>
      <c r="J103" s="5" t="s">
        <v>205</v>
      </c>
      <c r="K103" s="194"/>
      <c r="L103" s="76" t="str">
        <f ca="1">C103&amp;" "&amp;D103&amp;IF(OR(D103="DATETIME",D103="INT",D103="DATE",D103="TEXT"),E103,"("&amp;E103&amp;")")&amp;" "&amp;" "&amp;H103&amp;" "&amp;J103&amp;IF(G103&lt;&gt;""," default "&amp;G103&amp;" ","")&amp;IF(I103&lt;&gt;""," "&amp;I103&amp;" ","")&amp;IF(OFFSET(C103,1,0,1,1)="",",",",")</f>
        <v>AWE_ID INT  UNIQUE NOT NULL AUTO_INCREMENT ,</v>
      </c>
    </row>
    <row r="104" spans="1:12">
      <c r="A104" s="191">
        <v>2</v>
      </c>
      <c r="B104" s="192" t="s">
        <v>1005</v>
      </c>
      <c r="C104" s="193" t="s">
        <v>1006</v>
      </c>
      <c r="D104" s="193" t="s">
        <v>201</v>
      </c>
      <c r="E104" s="193"/>
      <c r="F104" s="193"/>
      <c r="G104" s="193"/>
      <c r="H104" s="193"/>
      <c r="I104" s="193"/>
      <c r="J104" s="193"/>
      <c r="K104" s="194"/>
      <c r="L104" s="76" t="str">
        <f t="shared" ref="L104:L108" ca="1" si="3">C104&amp;" "&amp;D104&amp;IF(OR(D104="DATETIME",D104="INT",D104="DATE",D104="TEXT"),E104,"("&amp;E104&amp;")")&amp;" "&amp;" "&amp;H104&amp;" "&amp;J104&amp;IF(G104&lt;&gt;""," default "&amp;G104&amp;" ","")&amp;IF(I104&lt;&gt;""," "&amp;I104&amp;" ","")&amp;IF(OFFSET(C104,1,0,1,1)="",",",",")</f>
        <v>AWE_ADMIN_ID INT   ,</v>
      </c>
    </row>
    <row r="105" spans="1:12" ht="24">
      <c r="A105" s="191">
        <v>3</v>
      </c>
      <c r="B105" s="192" t="s">
        <v>1007</v>
      </c>
      <c r="C105" s="193" t="s">
        <v>1008</v>
      </c>
      <c r="D105" s="193" t="s">
        <v>202</v>
      </c>
      <c r="E105" s="193">
        <v>80</v>
      </c>
      <c r="F105" s="193"/>
      <c r="G105" s="193"/>
      <c r="H105" s="193"/>
      <c r="I105" s="193"/>
      <c r="J105" s="193"/>
      <c r="K105" s="194" t="s">
        <v>1009</v>
      </c>
      <c r="L105" s="76" t="str">
        <f t="shared" ca="1" si="3"/>
        <v>AWE_USER_ID VARCHAR(80)   ,</v>
      </c>
    </row>
    <row r="106" spans="1:12" ht="24">
      <c r="A106" s="191">
        <v>4</v>
      </c>
      <c r="B106" s="192" t="s">
        <v>1010</v>
      </c>
      <c r="C106" s="193" t="s">
        <v>1011</v>
      </c>
      <c r="D106" s="193" t="s">
        <v>202</v>
      </c>
      <c r="E106" s="193">
        <v>20</v>
      </c>
      <c r="F106" s="193"/>
      <c r="G106" s="193"/>
      <c r="H106" s="193"/>
      <c r="I106" s="193"/>
      <c r="J106" s="193"/>
      <c r="K106" s="195" t="s">
        <v>1012</v>
      </c>
      <c r="L106" s="76" t="str">
        <f t="shared" ca="1" si="3"/>
        <v>AWE_STATUS VARCHAR(20)   ,</v>
      </c>
    </row>
    <row r="107" spans="1:12">
      <c r="A107" s="191">
        <v>5</v>
      </c>
      <c r="B107" s="192" t="s">
        <v>1013</v>
      </c>
      <c r="C107" s="193" t="s">
        <v>1014</v>
      </c>
      <c r="D107" s="193" t="s">
        <v>201</v>
      </c>
      <c r="E107" s="193"/>
      <c r="F107" s="193"/>
      <c r="G107" s="193"/>
      <c r="H107" s="193"/>
      <c r="I107" s="193"/>
      <c r="J107" s="193"/>
      <c r="K107" s="194"/>
      <c r="L107" s="76" t="str">
        <f t="shared" ca="1" si="3"/>
        <v>AWE_REGISTOR INT   ,</v>
      </c>
    </row>
    <row r="108" spans="1:12">
      <c r="A108" s="191">
        <v>6</v>
      </c>
      <c r="B108" s="192" t="s">
        <v>1015</v>
      </c>
      <c r="C108" s="193" t="s">
        <v>1016</v>
      </c>
      <c r="D108" s="193" t="s">
        <v>200</v>
      </c>
      <c r="E108" s="193"/>
      <c r="F108" s="193"/>
      <c r="G108" s="193"/>
      <c r="H108" s="193"/>
      <c r="I108" s="193"/>
      <c r="J108" s="193"/>
      <c r="K108" s="196"/>
      <c r="L108" s="76" t="str">
        <f t="shared" ca="1" si="3"/>
        <v>AWE_REGIST_DATE DATETIME   ,</v>
      </c>
    </row>
    <row r="109" spans="1:12">
      <c r="L109" t="str">
        <f ca="1">"PRIMARY KEY("&amp;IF(OFFSET(C103,0,3,1,1)="PK",C103&amp;IF(OFFSET(C103,1,3,1,1)="","",","),"")&amp;IF(OFFSET(C103,1,3,1,1)="PK",OFFSET(C103,1,0,1,1)&amp;IF(OFFSET(C103,1,0,1,1)="",",",""),"")&amp;"));"</f>
        <v>PRIMARY KEY(AWE_ID));</v>
      </c>
    </row>
    <row r="110" spans="1:12">
      <c r="A110" t="s">
        <v>1017</v>
      </c>
      <c r="L110" t="s">
        <v>1018</v>
      </c>
    </row>
  </sheetData>
  <mergeCells count="72">
    <mergeCell ref="A99:B99"/>
    <mergeCell ref="C99:K99"/>
    <mergeCell ref="A97:B97"/>
    <mergeCell ref="C97:D97"/>
    <mergeCell ref="E97:F97"/>
    <mergeCell ref="K97:K98"/>
    <mergeCell ref="A98:B98"/>
    <mergeCell ref="C98:D98"/>
    <mergeCell ref="E98:F98"/>
    <mergeCell ref="A81:B81"/>
    <mergeCell ref="C81:K81"/>
    <mergeCell ref="A79:B79"/>
    <mergeCell ref="C79:D79"/>
    <mergeCell ref="E79:F79"/>
    <mergeCell ref="K79:K80"/>
    <mergeCell ref="A80:B80"/>
    <mergeCell ref="C80:D80"/>
    <mergeCell ref="E80:F80"/>
    <mergeCell ref="K1:K2"/>
    <mergeCell ref="A2:B2"/>
    <mergeCell ref="C2:D2"/>
    <mergeCell ref="E2:F2"/>
    <mergeCell ref="A36:B36"/>
    <mergeCell ref="C36:D36"/>
    <mergeCell ref="E36:F36"/>
    <mergeCell ref="A1:B1"/>
    <mergeCell ref="C1:D1"/>
    <mergeCell ref="E1:F1"/>
    <mergeCell ref="A3:B3"/>
    <mergeCell ref="C3:K3"/>
    <mergeCell ref="A19:B19"/>
    <mergeCell ref="C19:D19"/>
    <mergeCell ref="E19:F19"/>
    <mergeCell ref="K19:K20"/>
    <mergeCell ref="A20:B20"/>
    <mergeCell ref="C20:D20"/>
    <mergeCell ref="E20:F20"/>
    <mergeCell ref="A37:B37"/>
    <mergeCell ref="C37:K37"/>
    <mergeCell ref="A21:B21"/>
    <mergeCell ref="C21:K21"/>
    <mergeCell ref="A35:B35"/>
    <mergeCell ref="C35:D35"/>
    <mergeCell ref="E35:F35"/>
    <mergeCell ref="K35:K36"/>
    <mergeCell ref="A47:B47"/>
    <mergeCell ref="C47:D47"/>
    <mergeCell ref="E47:F47"/>
    <mergeCell ref="K47:K48"/>
    <mergeCell ref="A48:B48"/>
    <mergeCell ref="C48:D48"/>
    <mergeCell ref="E48:F48"/>
    <mergeCell ref="A49:B49"/>
    <mergeCell ref="C49:K49"/>
    <mergeCell ref="A58:B58"/>
    <mergeCell ref="C58:D58"/>
    <mergeCell ref="E58:F58"/>
    <mergeCell ref="K58:K59"/>
    <mergeCell ref="A59:B59"/>
    <mergeCell ref="C59:D59"/>
    <mergeCell ref="E59:F59"/>
    <mergeCell ref="E70:F70"/>
    <mergeCell ref="A71:B71"/>
    <mergeCell ref="C71:K71"/>
    <mergeCell ref="A60:B60"/>
    <mergeCell ref="C60:K60"/>
    <mergeCell ref="A69:B69"/>
    <mergeCell ref="C69:D69"/>
    <mergeCell ref="E69:F69"/>
    <mergeCell ref="K69:K70"/>
    <mergeCell ref="A70:B70"/>
    <mergeCell ref="C70:D70"/>
  </mergeCells>
  <phoneticPr fontId="1" type="noConversion"/>
  <dataValidations count="2">
    <dataValidation type="list" allowBlank="1" showInputMessage="1" showErrorMessage="1" sqref="D7:D17 D85:D95 D75:D77 D64:D67 D53:D55 D41:D45 D25:D33">
      <formula1>"INT,CHAR,VARCHAR,TEXT,DOUBLE,DECIMAL,FLOAT,DATETIME,DATE"</formula1>
    </dataValidation>
    <dataValidation type="list" allowBlank="1" showInputMessage="1" showErrorMessage="1" sqref="D103:D108 IZ103:IZ108 SV103:SV108 ACR103:ACR108 AMN103:AMN108 AWJ103:AWJ108 BGF103:BGF108 BQB103:BQB108 BZX103:BZX108 CJT103:CJT108 CTP103:CTP108 DDL103:DDL108 DNH103:DNH108 DXD103:DXD108 EGZ103:EGZ108 EQV103:EQV108 FAR103:FAR108 FKN103:FKN108 FUJ103:FUJ108 GEF103:GEF108 GOB103:GOB108 GXX103:GXX108 HHT103:HHT108 HRP103:HRP108 IBL103:IBL108 ILH103:ILH108 IVD103:IVD108 JEZ103:JEZ108 JOV103:JOV108 JYR103:JYR108 KIN103:KIN108 KSJ103:KSJ108 LCF103:LCF108 LMB103:LMB108 LVX103:LVX108 MFT103:MFT108 MPP103:MPP108 MZL103:MZL108 NJH103:NJH108 NTD103:NTD108 OCZ103:OCZ108 OMV103:OMV108 OWR103:OWR108 PGN103:PGN108 PQJ103:PQJ108 QAF103:QAF108 QKB103:QKB108 QTX103:QTX108 RDT103:RDT108 RNP103:RNP108 RXL103:RXL108 SHH103:SHH108 SRD103:SRD108 TAZ103:TAZ108 TKV103:TKV108 TUR103:TUR108 UEN103:UEN108 UOJ103:UOJ108 UYF103:UYF108 VIB103:VIB108 VRX103:VRX108 WBT103:WBT108 WLP103:WLP108 WVL103:WVL108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28"/>
  <sheetViews>
    <sheetView topLeftCell="A109" workbookViewId="0">
      <selection activeCell="K7" sqref="K7"/>
    </sheetView>
  </sheetViews>
  <sheetFormatPr defaultRowHeight="13.5"/>
  <cols>
    <col min="1" max="1" width="4.75" bestFit="1" customWidth="1"/>
    <col min="2" max="2" width="18.25" customWidth="1"/>
    <col min="3" max="3" width="24.5" customWidth="1"/>
    <col min="4" max="4" width="8.5" bestFit="1" customWidth="1"/>
    <col min="5" max="5" width="5.5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73.75" bestFit="1" customWidth="1"/>
    <col min="12" max="12" width="55.875" bestFit="1" customWidth="1"/>
  </cols>
  <sheetData>
    <row r="1" spans="1:12">
      <c r="A1" s="152" t="s">
        <v>11</v>
      </c>
      <c r="B1" s="153"/>
      <c r="C1" s="154" t="s">
        <v>206</v>
      </c>
      <c r="D1" s="155"/>
      <c r="E1" s="152" t="s">
        <v>12</v>
      </c>
      <c r="F1" s="153"/>
      <c r="G1" s="138"/>
      <c r="H1" s="138"/>
      <c r="I1" s="138"/>
      <c r="J1" s="138"/>
      <c r="K1" s="150" t="s">
        <v>796</v>
      </c>
      <c r="L1" s="11" t="str">
        <f>"-- "&amp;C2</f>
        <v>-- 赛事</v>
      </c>
    </row>
    <row r="2" spans="1:12">
      <c r="A2" s="152" t="s">
        <v>0</v>
      </c>
      <c r="B2" s="153"/>
      <c r="C2" s="154" t="s">
        <v>794</v>
      </c>
      <c r="D2" s="155"/>
      <c r="E2" s="152" t="s">
        <v>13</v>
      </c>
      <c r="F2" s="153"/>
      <c r="G2" s="138"/>
      <c r="H2" s="138"/>
      <c r="I2" s="138"/>
      <c r="J2" s="138"/>
      <c r="K2" s="151"/>
      <c r="L2" s="11" t="str">
        <f>"-- "&amp;C3</f>
        <v xml:space="preserve">-- </v>
      </c>
    </row>
    <row r="3" spans="1:12">
      <c r="A3" s="152" t="s">
        <v>1</v>
      </c>
      <c r="B3" s="153"/>
      <c r="C3" s="156"/>
      <c r="D3" s="157"/>
      <c r="E3" s="157"/>
      <c r="F3" s="157"/>
      <c r="G3" s="157"/>
      <c r="H3" s="157"/>
      <c r="I3" s="157"/>
      <c r="J3" s="157"/>
      <c r="K3" s="158"/>
      <c r="L3" s="49"/>
    </row>
    <row r="4" spans="1:12">
      <c r="A4" s="135"/>
      <c r="B4" s="136"/>
      <c r="C4" s="139"/>
      <c r="D4" s="139"/>
      <c r="E4" s="139"/>
      <c r="F4" s="139"/>
      <c r="G4" s="139"/>
      <c r="H4" s="139"/>
      <c r="I4" s="139"/>
      <c r="J4" s="137"/>
      <c r="K4" s="139"/>
      <c r="L4" s="49" t="str">
        <f>"DROP TABLE IF EXISTS "&amp;K1&amp;";"</f>
        <v>DROP TABLE IF EXISTS WC_MATCH;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WC_MATCH(</v>
      </c>
    </row>
    <row r="7" spans="1:12">
      <c r="A7" s="4">
        <v>1</v>
      </c>
      <c r="B7" s="43" t="s">
        <v>204</v>
      </c>
      <c r="C7" s="5" t="s">
        <v>797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WMA_ID INT   PRIMARY KEY UNIQUE NOT NULL AUTO_INCREMENT ,</v>
      </c>
    </row>
    <row r="8" spans="1:12">
      <c r="A8" s="4">
        <v>2</v>
      </c>
      <c r="B8" s="43" t="s">
        <v>795</v>
      </c>
      <c r="C8" s="5" t="s">
        <v>808</v>
      </c>
      <c r="D8" s="5" t="s">
        <v>202</v>
      </c>
      <c r="E8" s="5">
        <v>20</v>
      </c>
      <c r="F8" s="13"/>
      <c r="G8" s="13"/>
      <c r="H8" s="13"/>
      <c r="I8" s="13"/>
      <c r="J8" s="5"/>
      <c r="K8" s="27"/>
      <c r="L8" s="11" t="str">
        <f t="shared" ref="L8:L20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WMA_NAME VARCHAR(20)   ,</v>
      </c>
    </row>
    <row r="9" spans="1:12">
      <c r="A9" s="4">
        <v>3</v>
      </c>
      <c r="B9" s="56" t="s">
        <v>798</v>
      </c>
      <c r="C9" s="5" t="s">
        <v>809</v>
      </c>
      <c r="D9" s="53" t="s">
        <v>202</v>
      </c>
      <c r="E9" s="52">
        <v>80</v>
      </c>
      <c r="F9" s="54"/>
      <c r="G9" s="54"/>
      <c r="H9" s="54"/>
      <c r="I9" s="54"/>
      <c r="J9" s="52"/>
      <c r="K9" s="55" t="s">
        <v>818</v>
      </c>
      <c r="L9" s="11" t="str">
        <f t="shared" ca="1" si="0"/>
        <v>WMA_PLACE VARCHAR(80)   ,</v>
      </c>
    </row>
    <row r="10" spans="1:12">
      <c r="A10" s="4">
        <v>4</v>
      </c>
      <c r="B10" s="56" t="s">
        <v>799</v>
      </c>
      <c r="C10" s="5" t="s">
        <v>810</v>
      </c>
      <c r="D10" s="53" t="s">
        <v>200</v>
      </c>
      <c r="E10" s="52"/>
      <c r="F10" s="54"/>
      <c r="G10" s="54"/>
      <c r="H10" s="54"/>
      <c r="I10" s="54"/>
      <c r="J10" s="52"/>
      <c r="K10" s="55"/>
      <c r="L10" s="11" t="str">
        <f t="shared" ca="1" si="0"/>
        <v>WMA_RUNTIME DATETIME   ,</v>
      </c>
    </row>
    <row r="11" spans="1:12">
      <c r="A11" s="4">
        <v>5</v>
      </c>
      <c r="B11" s="56" t="s">
        <v>803</v>
      </c>
      <c r="C11" s="5" t="s">
        <v>971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 t="s">
        <v>819</v>
      </c>
      <c r="L11" s="11" t="str">
        <f t="shared" ca="1" si="0"/>
        <v>WMA_GAME_PROJECT VARCHAR(100)   ,</v>
      </c>
    </row>
    <row r="12" spans="1:12">
      <c r="A12" s="4">
        <v>6</v>
      </c>
      <c r="B12" s="56" t="s">
        <v>804</v>
      </c>
      <c r="C12" s="5" t="s">
        <v>811</v>
      </c>
      <c r="D12" s="53" t="s">
        <v>202</v>
      </c>
      <c r="E12" s="52">
        <v>4</v>
      </c>
      <c r="F12" s="54"/>
      <c r="G12" s="54"/>
      <c r="H12" s="54"/>
      <c r="I12" s="54"/>
      <c r="J12" s="52"/>
      <c r="K12" s="55">
        <v>2016</v>
      </c>
      <c r="L12" s="11" t="str">
        <f t="shared" ca="1" si="0"/>
        <v>WMA_YEAR VARCHAR(4)   ,</v>
      </c>
    </row>
    <row r="13" spans="1:12">
      <c r="A13" s="4">
        <v>7</v>
      </c>
      <c r="B13" s="56" t="s">
        <v>805</v>
      </c>
      <c r="C13" s="5" t="s">
        <v>812</v>
      </c>
      <c r="D13" s="53" t="s">
        <v>201</v>
      </c>
      <c r="E13" s="52"/>
      <c r="F13" s="54"/>
      <c r="G13" s="54"/>
      <c r="H13" s="54"/>
      <c r="I13" s="54"/>
      <c r="J13" s="52"/>
      <c r="K13" s="55">
        <v>5</v>
      </c>
      <c r="L13" s="11" t="str">
        <f t="shared" ca="1" si="0"/>
        <v>WMA_SESSION_INDEX INT   ,</v>
      </c>
    </row>
    <row r="14" spans="1:12">
      <c r="A14" s="4">
        <v>8</v>
      </c>
      <c r="B14" s="56" t="s">
        <v>806</v>
      </c>
      <c r="C14" s="5" t="s">
        <v>813</v>
      </c>
      <c r="D14" s="53" t="s">
        <v>201</v>
      </c>
      <c r="E14" s="52"/>
      <c r="F14" s="54"/>
      <c r="G14" s="54"/>
      <c r="H14" s="54"/>
      <c r="I14" s="54"/>
      <c r="J14" s="52"/>
      <c r="K14" s="55" t="s">
        <v>807</v>
      </c>
      <c r="L14" s="11" t="str">
        <f t="shared" ca="1" si="0"/>
        <v>WMA_LAST_SESSION_ID INT   ,</v>
      </c>
    </row>
    <row r="15" spans="1:12">
      <c r="A15" s="4">
        <v>9</v>
      </c>
      <c r="B15" s="56" t="s">
        <v>941</v>
      </c>
      <c r="C15" s="52" t="s">
        <v>945</v>
      </c>
      <c r="D15" s="53" t="s">
        <v>202</v>
      </c>
      <c r="E15" s="52">
        <v>20</v>
      </c>
      <c r="F15" s="54"/>
      <c r="G15" s="54"/>
      <c r="H15" s="54"/>
      <c r="I15" s="54"/>
      <c r="J15" s="52"/>
      <c r="K15" s="55"/>
      <c r="L15" s="11" t="str">
        <f t="shared" ca="1" si="0"/>
        <v>WMA_EMERGENCY_CONTRACT VARCHAR(20)   ,</v>
      </c>
    </row>
    <row r="16" spans="1:12">
      <c r="A16" s="4">
        <v>10</v>
      </c>
      <c r="B16" s="56" t="s">
        <v>942</v>
      </c>
      <c r="C16" s="52" t="s">
        <v>946</v>
      </c>
      <c r="D16" s="53" t="s">
        <v>202</v>
      </c>
      <c r="E16" s="52">
        <v>20</v>
      </c>
      <c r="F16" s="54"/>
      <c r="G16" s="54"/>
      <c r="H16" s="54"/>
      <c r="I16" s="54"/>
      <c r="J16" s="52"/>
      <c r="K16" s="55"/>
      <c r="L16" s="11" t="str">
        <f t="shared" ca="1" si="0"/>
        <v>WMA_EMERGENCY_PHONE VARCHAR(20)   ,</v>
      </c>
    </row>
    <row r="17" spans="1:12">
      <c r="A17" s="4">
        <v>11</v>
      </c>
      <c r="B17" s="56" t="s">
        <v>802</v>
      </c>
      <c r="C17" s="5" t="s">
        <v>814</v>
      </c>
      <c r="D17" s="53" t="s">
        <v>202</v>
      </c>
      <c r="E17" s="52">
        <v>10</v>
      </c>
      <c r="F17" s="54"/>
      <c r="G17" s="54"/>
      <c r="H17" s="54"/>
      <c r="I17" s="54"/>
      <c r="J17" s="52"/>
      <c r="K17" s="55" t="s">
        <v>938</v>
      </c>
      <c r="L17" s="11" t="str">
        <f t="shared" ca="1" si="0"/>
        <v>WMA_STATUS VARCHAR(10)   ,</v>
      </c>
    </row>
    <row r="18" spans="1:12">
      <c r="A18" s="4">
        <v>12</v>
      </c>
      <c r="B18" s="56" t="s">
        <v>545</v>
      </c>
      <c r="C18" s="5" t="s">
        <v>815</v>
      </c>
      <c r="D18" s="53" t="s">
        <v>202</v>
      </c>
      <c r="E18" s="52">
        <v>200</v>
      </c>
      <c r="F18" s="54"/>
      <c r="G18" s="54"/>
      <c r="H18" s="54"/>
      <c r="I18" s="54"/>
      <c r="J18" s="52"/>
      <c r="K18" s="55"/>
      <c r="L18" s="11" t="str">
        <f t="shared" ca="1" si="0"/>
        <v>WMA_DESC VARCHAR(200)   ,</v>
      </c>
    </row>
    <row r="19" spans="1:12">
      <c r="A19" s="4">
        <v>13</v>
      </c>
      <c r="B19" s="63" t="s">
        <v>800</v>
      </c>
      <c r="C19" s="5" t="s">
        <v>816</v>
      </c>
      <c r="D19" s="10" t="s">
        <v>201</v>
      </c>
      <c r="E19" s="9"/>
      <c r="F19" s="64"/>
      <c r="G19" s="64"/>
      <c r="H19" s="64"/>
      <c r="I19" s="64"/>
      <c r="J19" s="9"/>
      <c r="K19" s="65"/>
      <c r="L19" s="11" t="str">
        <f t="shared" ca="1" si="0"/>
        <v>WMA_REGISTOR INT   ,</v>
      </c>
    </row>
    <row r="20" spans="1:12">
      <c r="A20" s="4">
        <v>14</v>
      </c>
      <c r="B20" s="56" t="s">
        <v>801</v>
      </c>
      <c r="C20" s="5" t="s">
        <v>817</v>
      </c>
      <c r="D20" s="145" t="s">
        <v>200</v>
      </c>
      <c r="E20" s="82"/>
      <c r="F20" s="146"/>
      <c r="G20" s="146"/>
      <c r="H20" s="146"/>
      <c r="I20" s="146"/>
      <c r="J20" s="82"/>
      <c r="K20" s="55"/>
      <c r="L20" s="11" t="str">
        <f t="shared" ca="1" si="0"/>
        <v xml:space="preserve">WMA_REGIST_DATE DATETIME   </v>
      </c>
    </row>
    <row r="21" spans="1:12" ht="16.5" customHeight="1">
      <c r="L21" s="50" t="str">
        <f>") default charset = utf8;"</f>
        <v>) default charset = utf8;</v>
      </c>
    </row>
    <row r="22" spans="1:12">
      <c r="A22" s="152" t="s">
        <v>11</v>
      </c>
      <c r="B22" s="153"/>
      <c r="C22" s="154" t="s">
        <v>960</v>
      </c>
      <c r="D22" s="155"/>
      <c r="E22" s="152" t="s">
        <v>12</v>
      </c>
      <c r="F22" s="153"/>
      <c r="G22" s="138"/>
      <c r="H22" s="138"/>
      <c r="I22" s="138"/>
      <c r="J22" s="138"/>
      <c r="K22" s="150" t="s">
        <v>821</v>
      </c>
      <c r="L22" s="11" t="str">
        <f>"-- "&amp;C23</f>
        <v>-- 赛事项目明细表</v>
      </c>
    </row>
    <row r="23" spans="1:12">
      <c r="A23" s="152" t="s">
        <v>0</v>
      </c>
      <c r="B23" s="153"/>
      <c r="C23" s="154" t="s">
        <v>820</v>
      </c>
      <c r="D23" s="155"/>
      <c r="E23" s="152" t="s">
        <v>13</v>
      </c>
      <c r="F23" s="153"/>
      <c r="G23" s="138"/>
      <c r="H23" s="138"/>
      <c r="I23" s="138"/>
      <c r="J23" s="138"/>
      <c r="K23" s="151"/>
      <c r="L23" s="11" t="str">
        <f>"-- "&amp;C24</f>
        <v xml:space="preserve">-- </v>
      </c>
    </row>
    <row r="24" spans="1:12">
      <c r="A24" s="152" t="s">
        <v>1</v>
      </c>
      <c r="B24" s="153"/>
      <c r="C24" s="156"/>
      <c r="D24" s="157"/>
      <c r="E24" s="157"/>
      <c r="F24" s="157"/>
      <c r="G24" s="157"/>
      <c r="H24" s="157"/>
      <c r="I24" s="157"/>
      <c r="J24" s="157"/>
      <c r="K24" s="158"/>
      <c r="L24" s="49"/>
    </row>
    <row r="25" spans="1:12">
      <c r="A25" s="135"/>
      <c r="B25" s="136"/>
      <c r="C25" s="139"/>
      <c r="D25" s="139"/>
      <c r="E25" s="139"/>
      <c r="F25" s="139"/>
      <c r="G25" s="139"/>
      <c r="H25" s="139"/>
      <c r="I25" s="139"/>
      <c r="J25" s="137"/>
      <c r="K25" s="139"/>
      <c r="L25" s="49" t="str">
        <f>"DROP TABLE IF EXISTS "&amp;K22&amp;";"</f>
        <v>DROP TABLE IF EXISTS WC_MATCH_PROJECT;</v>
      </c>
    </row>
    <row r="26" spans="1:12">
      <c r="A26" s="1"/>
      <c r="B26" s="1"/>
      <c r="C26" s="1"/>
      <c r="D26" s="2"/>
      <c r="E26" s="1"/>
      <c r="F26" s="1"/>
      <c r="G26" s="1"/>
      <c r="H26" s="1"/>
      <c r="I26" s="1"/>
      <c r="J26" s="32"/>
      <c r="K26" s="1"/>
      <c r="L26" s="49"/>
    </row>
    <row r="27" spans="1:12">
      <c r="A27" s="3" t="s">
        <v>2</v>
      </c>
      <c r="B27" s="3" t="s">
        <v>14</v>
      </c>
      <c r="C27" s="3" t="s">
        <v>15</v>
      </c>
      <c r="D27" s="3" t="s">
        <v>3</v>
      </c>
      <c r="E27" s="3" t="s">
        <v>4</v>
      </c>
      <c r="F27" s="3" t="s">
        <v>21</v>
      </c>
      <c r="G27" s="3" t="s">
        <v>148</v>
      </c>
      <c r="H27" s="3" t="s">
        <v>199</v>
      </c>
      <c r="I27" s="3" t="s">
        <v>147</v>
      </c>
      <c r="J27" s="33" t="s">
        <v>16</v>
      </c>
      <c r="K27" s="3" t="s">
        <v>17</v>
      </c>
      <c r="L27" s="11" t="str">
        <f>"CREATE TABLE IF NOT EXISTS  "&amp;K22&amp;"("</f>
        <v>CREATE TABLE IF NOT EXISTS  WC_MATCH_PROJECT(</v>
      </c>
    </row>
    <row r="28" spans="1:12">
      <c r="A28" s="4">
        <v>1</v>
      </c>
      <c r="B28" s="43" t="s">
        <v>204</v>
      </c>
      <c r="C28" s="5" t="s">
        <v>822</v>
      </c>
      <c r="D28" s="6" t="s">
        <v>201</v>
      </c>
      <c r="E28" s="14"/>
      <c r="F28" s="13" t="s">
        <v>207</v>
      </c>
      <c r="G28" s="51"/>
      <c r="H28" s="13" t="s">
        <v>209</v>
      </c>
      <c r="I28" s="9" t="s">
        <v>208</v>
      </c>
      <c r="J28" s="5" t="s">
        <v>205</v>
      </c>
      <c r="K28" s="27"/>
      <c r="L28" s="11" t="str">
        <f ca="1">C28&amp;" "&amp;D28&amp;IF(OR(D28="DATETIME",D28="INT",D28="DATE",D28="TEXT"),E28,"("&amp;E28&amp;")")&amp;" "&amp;" "&amp;IF(F28&lt;&gt;""," "&amp;F28&amp;" ","")&amp;H28&amp;" "&amp;J28&amp;IF(G28&lt;&gt;""," default "&amp;G28&amp;" ","")&amp;IF(I28&lt;&gt;""," "&amp;I28&amp;" ","")&amp;IF(OFFSET(C28,1,0,1,1)="","",",")</f>
        <v>WMP_ID INT   PRIMARY KEY UNIQUE NOT NULL AUTO_INCREMENT ,</v>
      </c>
    </row>
    <row r="29" spans="1:12">
      <c r="A29" s="4">
        <v>2</v>
      </c>
      <c r="B29" s="56" t="s">
        <v>823</v>
      </c>
      <c r="C29" s="52" t="s">
        <v>827</v>
      </c>
      <c r="D29" s="53" t="s">
        <v>201</v>
      </c>
      <c r="E29" s="147"/>
      <c r="F29" s="54"/>
      <c r="G29" s="148"/>
      <c r="H29" s="54"/>
      <c r="I29" s="9"/>
      <c r="J29" s="52"/>
      <c r="K29" s="55"/>
      <c r="L29" s="11" t="str">
        <f t="shared" ref="L29:L36" ca="1" si="1">C29&amp;" "&amp;D29&amp;IF(OR(D29="DATETIME",D29="INT",D29="DATE",D29="TEXT"),E29,"("&amp;E29&amp;")")&amp;" "&amp;" "&amp;IF(F29&lt;&gt;""," "&amp;F29&amp;" ","")&amp;H29&amp;" "&amp;J29&amp;IF(G29&lt;&gt;""," default "&amp;G29&amp;" ","")&amp;IF(I29&lt;&gt;""," "&amp;I29&amp;" ","")&amp;IF(OFFSET(C29,1,0,1,1)="","",",")</f>
        <v>WMP_WMA_ID INT   ,</v>
      </c>
    </row>
    <row r="30" spans="1:12">
      <c r="A30" s="4">
        <v>3</v>
      </c>
      <c r="B30" s="43" t="s">
        <v>824</v>
      </c>
      <c r="C30" s="5" t="s">
        <v>828</v>
      </c>
      <c r="D30" s="5" t="s">
        <v>202</v>
      </c>
      <c r="E30" s="5">
        <v>10</v>
      </c>
      <c r="F30" s="13"/>
      <c r="G30" s="13"/>
      <c r="H30" s="13"/>
      <c r="I30" s="13"/>
      <c r="J30" s="5"/>
      <c r="K30" s="27" t="s">
        <v>929</v>
      </c>
      <c r="L30" s="11" t="str">
        <f t="shared" ca="1" si="1"/>
        <v>WMP_PROJECT_CODE VARCHAR(10)   ,</v>
      </c>
    </row>
    <row r="31" spans="1:12">
      <c r="A31" s="4">
        <v>4</v>
      </c>
      <c r="B31" s="56" t="s">
        <v>826</v>
      </c>
      <c r="C31" s="5" t="s">
        <v>829</v>
      </c>
      <c r="D31" s="53" t="s">
        <v>830</v>
      </c>
      <c r="E31" s="52" t="s">
        <v>831</v>
      </c>
      <c r="F31" s="54"/>
      <c r="G31" s="54"/>
      <c r="H31" s="54"/>
      <c r="I31" s="54"/>
      <c r="J31" s="52"/>
      <c r="K31" s="55"/>
      <c r="L31" s="11" t="str">
        <f t="shared" ca="1" si="1"/>
        <v>WMP_REGIST_FEE DOUBLE(11,2)   ,</v>
      </c>
    </row>
    <row r="32" spans="1:12">
      <c r="A32" s="4">
        <v>5</v>
      </c>
      <c r="B32" s="56" t="s">
        <v>545</v>
      </c>
      <c r="C32" s="5" t="s">
        <v>832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>WMP_DESC DATETIME   ,</v>
      </c>
    </row>
    <row r="33" spans="1:12">
      <c r="A33" s="4">
        <v>6</v>
      </c>
      <c r="B33" s="56" t="s">
        <v>825</v>
      </c>
      <c r="C33" s="5" t="s">
        <v>833</v>
      </c>
      <c r="D33" s="53" t="s">
        <v>201</v>
      </c>
      <c r="E33" s="52"/>
      <c r="F33" s="54"/>
      <c r="G33" s="54"/>
      <c r="H33" s="54"/>
      <c r="I33" s="54"/>
      <c r="J33" s="52"/>
      <c r="K33" s="55"/>
      <c r="L33" s="11" t="str">
        <f t="shared" ca="1" si="1"/>
        <v>WMP_PERSON_NUMBER INT   ,</v>
      </c>
    </row>
    <row r="34" spans="1:12">
      <c r="A34" s="4">
        <v>7</v>
      </c>
      <c r="B34" s="56" t="s">
        <v>802</v>
      </c>
      <c r="C34" s="5" t="s">
        <v>834</v>
      </c>
      <c r="D34" s="53" t="s">
        <v>202</v>
      </c>
      <c r="E34" s="52">
        <v>10</v>
      </c>
      <c r="F34" s="54"/>
      <c r="G34" s="54"/>
      <c r="H34" s="54"/>
      <c r="I34" s="54"/>
      <c r="J34" s="52"/>
      <c r="K34" s="55"/>
      <c r="L34" s="11" t="str">
        <f t="shared" ca="1" si="1"/>
        <v>WMP_STATUS VARCHAR(10)   ,</v>
      </c>
    </row>
    <row r="35" spans="1:12">
      <c r="A35" s="4">
        <v>9</v>
      </c>
      <c r="B35" s="63" t="s">
        <v>800</v>
      </c>
      <c r="C35" s="5" t="s">
        <v>835</v>
      </c>
      <c r="D35" s="10" t="s">
        <v>201</v>
      </c>
      <c r="E35" s="9"/>
      <c r="F35" s="64"/>
      <c r="G35" s="64"/>
      <c r="H35" s="64"/>
      <c r="I35" s="64"/>
      <c r="J35" s="9"/>
      <c r="K35" s="65"/>
      <c r="L35" s="11" t="str">
        <f t="shared" ca="1" si="1"/>
        <v>WMP_REGISTOR INT   ,</v>
      </c>
    </row>
    <row r="36" spans="1:12">
      <c r="A36" s="4">
        <v>10</v>
      </c>
      <c r="B36" s="56" t="s">
        <v>801</v>
      </c>
      <c r="C36" s="5" t="s">
        <v>836</v>
      </c>
      <c r="D36" s="145" t="s">
        <v>200</v>
      </c>
      <c r="E36" s="82"/>
      <c r="F36" s="146"/>
      <c r="G36" s="146"/>
      <c r="H36" s="146"/>
      <c r="I36" s="146"/>
      <c r="J36" s="82"/>
      <c r="K36" s="55"/>
      <c r="L36" s="11" t="str">
        <f t="shared" ca="1" si="1"/>
        <v xml:space="preserve">WMP_REGIST_DATE DATETIME   </v>
      </c>
    </row>
    <row r="37" spans="1:12">
      <c r="L37" s="50" t="str">
        <f>") default charset = utf8;"</f>
        <v>) default charset = utf8;</v>
      </c>
    </row>
    <row r="38" spans="1:12">
      <c r="A38" s="152" t="s">
        <v>11</v>
      </c>
      <c r="B38" s="153"/>
      <c r="C38" s="154" t="s">
        <v>961</v>
      </c>
      <c r="D38" s="155"/>
      <c r="E38" s="152" t="s">
        <v>12</v>
      </c>
      <c r="F38" s="153"/>
      <c r="G38" s="138"/>
      <c r="H38" s="138"/>
      <c r="I38" s="138"/>
      <c r="J38" s="138"/>
      <c r="K38" s="150" t="s">
        <v>886</v>
      </c>
      <c r="L38" s="11" t="str">
        <f>"-- "&amp;C39</f>
        <v>-- 团报活动信息</v>
      </c>
    </row>
    <row r="39" spans="1:12">
      <c r="A39" s="152" t="s">
        <v>0</v>
      </c>
      <c r="B39" s="153"/>
      <c r="C39" s="154" t="s">
        <v>837</v>
      </c>
      <c r="D39" s="155"/>
      <c r="E39" s="152" t="s">
        <v>13</v>
      </c>
      <c r="F39" s="153"/>
      <c r="G39" s="138"/>
      <c r="H39" s="138"/>
      <c r="I39" s="138"/>
      <c r="J39" s="138"/>
      <c r="K39" s="151"/>
      <c r="L39" s="11" t="str">
        <f>"-- "&amp;C40</f>
        <v xml:space="preserve">-- </v>
      </c>
    </row>
    <row r="40" spans="1:12">
      <c r="A40" s="152" t="s">
        <v>1</v>
      </c>
      <c r="B40" s="153"/>
      <c r="C40" s="156"/>
      <c r="D40" s="157"/>
      <c r="E40" s="157"/>
      <c r="F40" s="157"/>
      <c r="G40" s="157"/>
      <c r="H40" s="157"/>
      <c r="I40" s="157"/>
      <c r="J40" s="157"/>
      <c r="K40" s="158"/>
      <c r="L40" s="49"/>
    </row>
    <row r="41" spans="1:12">
      <c r="A41" s="135"/>
      <c r="B41" s="136"/>
      <c r="C41" s="139"/>
      <c r="D41" s="139"/>
      <c r="E41" s="139"/>
      <c r="F41" s="139"/>
      <c r="G41" s="139"/>
      <c r="H41" s="139"/>
      <c r="I41" s="139"/>
      <c r="J41" s="137"/>
      <c r="K41" s="139"/>
      <c r="L41" s="49" t="str">
        <f>"DROP TABLE IF EXISTS "&amp;K38&amp;";"</f>
        <v>DROP TABLE IF EXISTS WC_MACTH_ACTIVITY;</v>
      </c>
    </row>
    <row r="42" spans="1:12">
      <c r="A42" s="1"/>
      <c r="B42" s="1"/>
      <c r="C42" s="1"/>
      <c r="D42" s="2"/>
      <c r="E42" s="1"/>
      <c r="F42" s="1"/>
      <c r="G42" s="1"/>
      <c r="H42" s="1"/>
      <c r="I42" s="1"/>
      <c r="J42" s="32"/>
      <c r="K42" s="1"/>
      <c r="L42" s="49"/>
    </row>
    <row r="43" spans="1:12">
      <c r="A43" s="3" t="s">
        <v>2</v>
      </c>
      <c r="B43" s="3" t="s">
        <v>14</v>
      </c>
      <c r="C43" s="3" t="s">
        <v>15</v>
      </c>
      <c r="D43" s="3" t="s">
        <v>3</v>
      </c>
      <c r="E43" s="3" t="s">
        <v>4</v>
      </c>
      <c r="F43" s="3" t="s">
        <v>21</v>
      </c>
      <c r="G43" s="3" t="s">
        <v>148</v>
      </c>
      <c r="H43" s="3" t="s">
        <v>199</v>
      </c>
      <c r="I43" s="3" t="s">
        <v>147</v>
      </c>
      <c r="J43" s="33" t="s">
        <v>16</v>
      </c>
      <c r="K43" s="3" t="s">
        <v>17</v>
      </c>
      <c r="L43" s="11" t="str">
        <f>"CREATE TABLE IF NOT EXISTS  "&amp;K38&amp;"("</f>
        <v>CREATE TABLE IF NOT EXISTS  WC_MACTH_ACTIVITY(</v>
      </c>
    </row>
    <row r="44" spans="1:12">
      <c r="A44" s="4">
        <v>1</v>
      </c>
      <c r="B44" s="43" t="s">
        <v>204</v>
      </c>
      <c r="C44" s="5" t="s">
        <v>868</v>
      </c>
      <c r="D44" s="6" t="s">
        <v>201</v>
      </c>
      <c r="E44" s="14"/>
      <c r="F44" s="13" t="s">
        <v>207</v>
      </c>
      <c r="G44" s="51"/>
      <c r="H44" s="13" t="s">
        <v>209</v>
      </c>
      <c r="I44" s="9" t="s">
        <v>208</v>
      </c>
      <c r="J44" s="5" t="s">
        <v>205</v>
      </c>
      <c r="K44" s="27"/>
      <c r="L44" s="11" t="str">
        <f ca="1">C44&amp;" "&amp;D44&amp;IF(OR(D44="DATETIME",D44="INT",D44="DATE",D44="TEXT"),E44,"("&amp;E44&amp;")")&amp;" "&amp;" "&amp;IF(F44&lt;&gt;""," "&amp;F44&amp;" ","")&amp;H44&amp;" "&amp;J44&amp;IF(G44&lt;&gt;""," default "&amp;G44&amp;" ","")&amp;IF(I44&lt;&gt;""," "&amp;I44&amp;" ","")&amp;IF(OFFSET(C44,1,0,1,1)="","",",")</f>
        <v>WTA_ID INT   PRIMARY KEY UNIQUE NOT NULL AUTO_INCREMENT ,</v>
      </c>
    </row>
    <row r="45" spans="1:12">
      <c r="A45" s="4">
        <v>2</v>
      </c>
      <c r="B45" s="56" t="s">
        <v>823</v>
      </c>
      <c r="C45" s="52" t="s">
        <v>843</v>
      </c>
      <c r="D45" s="53" t="s">
        <v>201</v>
      </c>
      <c r="E45" s="147"/>
      <c r="F45" s="54"/>
      <c r="G45" s="148"/>
      <c r="H45" s="54"/>
      <c r="I45" s="9"/>
      <c r="J45" s="52"/>
      <c r="K45" s="55"/>
      <c r="L45" s="11" t="str">
        <f t="shared" ref="L45:L60" ca="1" si="2">C45&amp;" "&amp;D45&amp;IF(OR(D45="DATETIME",D45="INT",D45="DATE",D45="TEXT"),E45,"("&amp;E45&amp;")")&amp;" "&amp;" "&amp;IF(F45&lt;&gt;""," "&amp;F45&amp;" ","")&amp;H45&amp;" "&amp;J45&amp;IF(G45&lt;&gt;""," default "&amp;G45&amp;" ","")&amp;IF(I45&lt;&gt;""," "&amp;I45&amp;" ","")&amp;IF(OFFSET(C45,1,0,1,1)="","",",")</f>
        <v>WTA_WMA_ID INT   ,</v>
      </c>
    </row>
    <row r="46" spans="1:12">
      <c r="A46" s="4">
        <v>3</v>
      </c>
      <c r="B46" s="56" t="s">
        <v>952</v>
      </c>
      <c r="C46" s="52" t="s">
        <v>953</v>
      </c>
      <c r="D46" s="53" t="s">
        <v>203</v>
      </c>
      <c r="E46" s="147">
        <v>1</v>
      </c>
      <c r="F46" s="54"/>
      <c r="G46" s="148"/>
      <c r="H46" s="54"/>
      <c r="I46" s="9"/>
      <c r="J46" s="52"/>
      <c r="K46" s="55" t="s">
        <v>954</v>
      </c>
      <c r="L46" s="11" t="str">
        <f t="shared" ca="1" si="2"/>
        <v>WTA_DEPT CHAR(1)   ,</v>
      </c>
    </row>
    <row r="47" spans="1:12">
      <c r="A47" s="4">
        <v>4</v>
      </c>
      <c r="B47" s="56" t="s">
        <v>926</v>
      </c>
      <c r="C47" s="52" t="s">
        <v>927</v>
      </c>
      <c r="D47" s="52" t="s">
        <v>202</v>
      </c>
      <c r="E47" s="52">
        <v>100</v>
      </c>
      <c r="F47" s="54"/>
      <c r="G47" s="54"/>
      <c r="H47" s="54"/>
      <c r="I47" s="54"/>
      <c r="J47" s="52"/>
      <c r="K47" s="55" t="s">
        <v>928</v>
      </c>
      <c r="L47" s="11" t="str">
        <f t="shared" ca="1" si="2"/>
        <v>WTA_TITLE VARCHAR(100)   ,</v>
      </c>
    </row>
    <row r="48" spans="1:12">
      <c r="A48" s="4">
        <v>5</v>
      </c>
      <c r="B48" s="56" t="s">
        <v>839</v>
      </c>
      <c r="C48" s="52" t="s">
        <v>844</v>
      </c>
      <c r="D48" s="53" t="s">
        <v>203</v>
      </c>
      <c r="E48" s="52">
        <v>1</v>
      </c>
      <c r="F48" s="54"/>
      <c r="G48" s="54"/>
      <c r="H48" s="54"/>
      <c r="I48" s="54"/>
      <c r="J48" s="52"/>
      <c r="K48" s="55" t="s">
        <v>943</v>
      </c>
      <c r="L48" s="11" t="str">
        <f t="shared" ca="1" si="2"/>
        <v>WTA_TYPE CHAR(1)   ,</v>
      </c>
    </row>
    <row r="49" spans="1:12">
      <c r="A49" s="4">
        <v>6</v>
      </c>
      <c r="B49" s="56" t="s">
        <v>851</v>
      </c>
      <c r="C49" s="52" t="s">
        <v>859</v>
      </c>
      <c r="D49" s="53" t="s">
        <v>202</v>
      </c>
      <c r="E49" s="52">
        <v>200</v>
      </c>
      <c r="F49" s="54"/>
      <c r="G49" s="54"/>
      <c r="H49" s="54"/>
      <c r="I49" s="54"/>
      <c r="J49" s="52"/>
      <c r="K49" s="55" t="s">
        <v>854</v>
      </c>
      <c r="L49" s="11" t="str">
        <f t="shared" ca="1" si="2"/>
        <v>WTA_DIDIAN_START VARCHAR(200)   ,</v>
      </c>
    </row>
    <row r="50" spans="1:12">
      <c r="A50" s="4">
        <v>7</v>
      </c>
      <c r="B50" s="56" t="s">
        <v>857</v>
      </c>
      <c r="C50" s="52" t="s">
        <v>860</v>
      </c>
      <c r="D50" s="53" t="s">
        <v>200</v>
      </c>
      <c r="E50" s="52"/>
      <c r="F50" s="54"/>
      <c r="G50" s="54"/>
      <c r="H50" s="54"/>
      <c r="I50" s="54"/>
      <c r="J50" s="52"/>
      <c r="K50" s="55"/>
      <c r="L50" s="11" t="str">
        <f t="shared" ca="1" si="2"/>
        <v>WTA_JIHE_STARTTIME DATETIME   ,</v>
      </c>
    </row>
    <row r="51" spans="1:12">
      <c r="A51" s="4">
        <v>8</v>
      </c>
      <c r="B51" s="56" t="s">
        <v>852</v>
      </c>
      <c r="C51" s="52" t="s">
        <v>853</v>
      </c>
      <c r="D51" s="53" t="s">
        <v>202</v>
      </c>
      <c r="E51" s="52">
        <v>200</v>
      </c>
      <c r="F51" s="54"/>
      <c r="G51" s="54"/>
      <c r="H51" s="54"/>
      <c r="I51" s="54"/>
      <c r="J51" s="52"/>
      <c r="K51" s="55" t="s">
        <v>855</v>
      </c>
      <c r="L51" s="11" t="str">
        <f t="shared" ca="1" si="2"/>
        <v>WTA_DIDIAN_END VARCHAR(200)   ,</v>
      </c>
    </row>
    <row r="52" spans="1:12">
      <c r="A52" s="4">
        <v>9</v>
      </c>
      <c r="B52" s="56" t="s">
        <v>858</v>
      </c>
      <c r="C52" s="52" t="s">
        <v>861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t="shared" ca="1" si="2"/>
        <v>WTA_JIHE_ENDTIME DATETIME   ,</v>
      </c>
    </row>
    <row r="53" spans="1:12">
      <c r="A53" s="4">
        <v>10</v>
      </c>
      <c r="B53" s="56" t="s">
        <v>845</v>
      </c>
      <c r="C53" s="52" t="s">
        <v>846</v>
      </c>
      <c r="D53" s="53" t="s">
        <v>830</v>
      </c>
      <c r="E53" s="52" t="s">
        <v>831</v>
      </c>
      <c r="F53" s="54"/>
      <c r="G53" s="54"/>
      <c r="H53" s="54"/>
      <c r="I53" s="54"/>
      <c r="J53" s="52"/>
      <c r="K53" s="55" t="s">
        <v>930</v>
      </c>
      <c r="L53" s="11" t="str">
        <f t="shared" ca="1" si="2"/>
        <v>WTA_FEE DOUBLE(11,2)   ,</v>
      </c>
    </row>
    <row r="54" spans="1:12">
      <c r="A54" s="4">
        <v>11</v>
      </c>
      <c r="B54" s="56" t="s">
        <v>847</v>
      </c>
      <c r="C54" s="52" t="s">
        <v>848</v>
      </c>
      <c r="D54" s="53" t="s">
        <v>201</v>
      </c>
      <c r="E54" s="52"/>
      <c r="F54" s="54"/>
      <c r="G54" s="54"/>
      <c r="H54" s="54"/>
      <c r="I54" s="54"/>
      <c r="J54" s="52"/>
      <c r="K54" s="55"/>
      <c r="L54" s="11" t="str">
        <f t="shared" ca="1" si="2"/>
        <v>WTA_ADMIN INT   ,</v>
      </c>
    </row>
    <row r="55" spans="1:12">
      <c r="A55" s="4">
        <v>12</v>
      </c>
      <c r="B55" s="56" t="s">
        <v>856</v>
      </c>
      <c r="C55" s="52" t="s">
        <v>862</v>
      </c>
      <c r="D55" s="53" t="s">
        <v>200</v>
      </c>
      <c r="E55" s="52"/>
      <c r="F55" s="54"/>
      <c r="G55" s="54"/>
      <c r="H55" s="54"/>
      <c r="I55" s="54"/>
      <c r="J55" s="52"/>
      <c r="K55" s="55"/>
      <c r="L55" s="11" t="str">
        <f t="shared" ca="1" si="2"/>
        <v>WTA_FEE_START_TIME DATETIME   ,</v>
      </c>
    </row>
    <row r="56" spans="1:12">
      <c r="A56" s="4">
        <v>13</v>
      </c>
      <c r="B56" s="56" t="s">
        <v>849</v>
      </c>
      <c r="C56" s="52" t="s">
        <v>863</v>
      </c>
      <c r="D56" s="53" t="s">
        <v>200</v>
      </c>
      <c r="E56" s="52"/>
      <c r="F56" s="54"/>
      <c r="G56" s="54"/>
      <c r="H56" s="54"/>
      <c r="I56" s="54"/>
      <c r="J56" s="52"/>
      <c r="K56" s="55"/>
      <c r="L56" s="11" t="str">
        <f t="shared" ca="1" si="2"/>
        <v>WTA_FEE_END_TIME DATETIME   ,</v>
      </c>
    </row>
    <row r="57" spans="1:12">
      <c r="A57" s="4">
        <v>14</v>
      </c>
      <c r="B57" s="56" t="s">
        <v>545</v>
      </c>
      <c r="C57" s="52" t="s">
        <v>850</v>
      </c>
      <c r="D57" s="53" t="s">
        <v>202</v>
      </c>
      <c r="E57" s="52">
        <v>300</v>
      </c>
      <c r="F57" s="54"/>
      <c r="G57" s="54"/>
      <c r="H57" s="54"/>
      <c r="I57" s="54"/>
      <c r="J57" s="52"/>
      <c r="K57" s="55"/>
      <c r="L57" s="11" t="str">
        <f t="shared" ca="1" si="2"/>
        <v>WTA_DESC VARCHAR(300)   ,</v>
      </c>
    </row>
    <row r="58" spans="1:12">
      <c r="A58" s="4">
        <v>15</v>
      </c>
      <c r="B58" s="56" t="s">
        <v>802</v>
      </c>
      <c r="C58" s="5" t="s">
        <v>840</v>
      </c>
      <c r="D58" s="53" t="s">
        <v>202</v>
      </c>
      <c r="E58" s="52">
        <v>10</v>
      </c>
      <c r="F58" s="54"/>
      <c r="G58" s="54"/>
      <c r="H58" s="54"/>
      <c r="I58" s="54"/>
      <c r="J58" s="52"/>
      <c r="K58" s="55"/>
      <c r="L58" s="11" t="str">
        <f t="shared" ca="1" si="2"/>
        <v>WTA_STATUS VARCHAR(10)   ,</v>
      </c>
    </row>
    <row r="59" spans="1:12">
      <c r="A59" s="4">
        <v>16</v>
      </c>
      <c r="B59" s="63" t="s">
        <v>800</v>
      </c>
      <c r="C59" s="5" t="s">
        <v>841</v>
      </c>
      <c r="D59" s="10" t="s">
        <v>201</v>
      </c>
      <c r="E59" s="9"/>
      <c r="F59" s="64"/>
      <c r="G59" s="64"/>
      <c r="H59" s="64"/>
      <c r="I59" s="64"/>
      <c r="J59" s="9"/>
      <c r="K59" s="65"/>
      <c r="L59" s="11" t="str">
        <f t="shared" ca="1" si="2"/>
        <v>WTA_REGISTOR INT   ,</v>
      </c>
    </row>
    <row r="60" spans="1:12">
      <c r="A60" s="4">
        <v>17</v>
      </c>
      <c r="B60" s="56" t="s">
        <v>801</v>
      </c>
      <c r="C60" s="5" t="s">
        <v>842</v>
      </c>
      <c r="D60" s="145" t="s">
        <v>200</v>
      </c>
      <c r="E60" s="82"/>
      <c r="F60" s="146"/>
      <c r="G60" s="146"/>
      <c r="H60" s="146"/>
      <c r="I60" s="146"/>
      <c r="J60" s="82"/>
      <c r="K60" s="55"/>
      <c r="L60" s="11" t="str">
        <f t="shared" ca="1" si="2"/>
        <v xml:space="preserve">WTA_REGIST_DATE DATETIME   </v>
      </c>
    </row>
    <row r="61" spans="1:12">
      <c r="L61" s="50" t="str">
        <f>") default charset = utf8;"</f>
        <v>) default charset = utf8;</v>
      </c>
    </row>
    <row r="62" spans="1:12">
      <c r="A62" s="152" t="s">
        <v>11</v>
      </c>
      <c r="B62" s="153"/>
      <c r="C62" s="154" t="s">
        <v>962</v>
      </c>
      <c r="D62" s="155"/>
      <c r="E62" s="152" t="s">
        <v>12</v>
      </c>
      <c r="F62" s="153"/>
      <c r="G62" s="144"/>
      <c r="H62" s="144"/>
      <c r="I62" s="144"/>
      <c r="J62" s="144"/>
      <c r="K62" s="150" t="s">
        <v>951</v>
      </c>
      <c r="L62" s="11" t="str">
        <f>"-- "&amp;C63</f>
        <v>-- 团报活动-队伍限定关系</v>
      </c>
    </row>
    <row r="63" spans="1:12">
      <c r="A63" s="152" t="s">
        <v>0</v>
      </c>
      <c r="B63" s="153"/>
      <c r="C63" s="154" t="s">
        <v>950</v>
      </c>
      <c r="D63" s="155"/>
      <c r="E63" s="152" t="s">
        <v>13</v>
      </c>
      <c r="F63" s="153"/>
      <c r="G63" s="144"/>
      <c r="H63" s="144"/>
      <c r="I63" s="144"/>
      <c r="J63" s="144"/>
      <c r="K63" s="151"/>
      <c r="L63" s="11" t="str">
        <f>"-- "&amp;C64</f>
        <v xml:space="preserve">-- </v>
      </c>
    </row>
    <row r="64" spans="1:12">
      <c r="A64" s="152" t="s">
        <v>1</v>
      </c>
      <c r="B64" s="153"/>
      <c r="C64" s="156"/>
      <c r="D64" s="157"/>
      <c r="E64" s="157"/>
      <c r="F64" s="157"/>
      <c r="G64" s="157"/>
      <c r="H64" s="157"/>
      <c r="I64" s="157"/>
      <c r="J64" s="157"/>
      <c r="K64" s="158"/>
      <c r="L64" s="49"/>
    </row>
    <row r="65" spans="1:12">
      <c r="A65" s="140"/>
      <c r="B65" s="141"/>
      <c r="C65" s="143"/>
      <c r="D65" s="143"/>
      <c r="E65" s="143"/>
      <c r="F65" s="143"/>
      <c r="G65" s="143"/>
      <c r="H65" s="143"/>
      <c r="I65" s="143"/>
      <c r="J65" s="142"/>
      <c r="K65" s="143"/>
      <c r="L65" s="49" t="str">
        <f>"DROP TABLE IF EXISTS "&amp;K62&amp;";"</f>
        <v>DROP TABLE IF EXISTS WC_MACTH_ACTIVITY_DEPT;</v>
      </c>
    </row>
    <row r="66" spans="1:12">
      <c r="A66" s="1"/>
      <c r="B66" s="1"/>
      <c r="C66" s="1"/>
      <c r="D66" s="2"/>
      <c r="E66" s="1"/>
      <c r="F66" s="1"/>
      <c r="G66" s="1"/>
      <c r="H66" s="1"/>
      <c r="I66" s="1"/>
      <c r="J66" s="32"/>
      <c r="K66" s="1"/>
      <c r="L66" s="49"/>
    </row>
    <row r="67" spans="1:12">
      <c r="A67" s="3" t="s">
        <v>2</v>
      </c>
      <c r="B67" s="3" t="s">
        <v>14</v>
      </c>
      <c r="C67" s="3" t="s">
        <v>15</v>
      </c>
      <c r="D67" s="3" t="s">
        <v>3</v>
      </c>
      <c r="E67" s="3" t="s">
        <v>4</v>
      </c>
      <c r="F67" s="3" t="s">
        <v>21</v>
      </c>
      <c r="G67" s="3" t="s">
        <v>148</v>
      </c>
      <c r="H67" s="3" t="s">
        <v>199</v>
      </c>
      <c r="I67" s="3" t="s">
        <v>147</v>
      </c>
      <c r="J67" s="33" t="s">
        <v>16</v>
      </c>
      <c r="K67" s="3" t="s">
        <v>17</v>
      </c>
      <c r="L67" s="11" t="str">
        <f>"CREATE TABLE IF NOT EXISTS  "&amp;K62&amp;"("</f>
        <v>CREATE TABLE IF NOT EXISTS  WC_MACTH_ACTIVITY_DEPT(</v>
      </c>
    </row>
    <row r="68" spans="1:12">
      <c r="A68" s="4">
        <v>1</v>
      </c>
      <c r="B68" s="43" t="s">
        <v>955</v>
      </c>
      <c r="C68" s="5" t="s">
        <v>868</v>
      </c>
      <c r="D68" s="6" t="s">
        <v>201</v>
      </c>
      <c r="E68" s="14"/>
      <c r="F68" s="13"/>
      <c r="G68" s="51"/>
      <c r="H68" s="13"/>
      <c r="I68" s="9"/>
      <c r="J68" s="5" t="s">
        <v>205</v>
      </c>
      <c r="K68" s="27"/>
      <c r="L68" s="11" t="str">
        <f ca="1">C68&amp;" "&amp;D68&amp;IF(OR(D68="DATETIME",D68="INT",D68="DATE",D68="TEXT"),E68,"("&amp;E68&amp;")")&amp;" "&amp;" "&amp;IF(F68&lt;&gt;""," "&amp;F68&amp;" ","")&amp;H68&amp;" "&amp;J68&amp;IF(G68&lt;&gt;""," default "&amp;G68&amp;" ","")&amp;IF(I68&lt;&gt;""," "&amp;I68&amp;" ","")&amp;IF(OFFSET(C68,1,0,1,1)="","",",")</f>
        <v>WTA_ID INT   NOT NULL,</v>
      </c>
    </row>
    <row r="69" spans="1:12">
      <c r="A69" s="4">
        <v>2</v>
      </c>
      <c r="B69" s="56" t="s">
        <v>956</v>
      </c>
      <c r="C69" s="52" t="s">
        <v>957</v>
      </c>
      <c r="D69" s="53" t="s">
        <v>201</v>
      </c>
      <c r="E69" s="147"/>
      <c r="F69" s="54"/>
      <c r="G69" s="148"/>
      <c r="H69" s="54"/>
      <c r="I69" s="9"/>
      <c r="J69" s="5" t="s">
        <v>205</v>
      </c>
      <c r="K69" s="55"/>
      <c r="L69" s="11" t="str">
        <f t="shared" ref="L69:L73" ca="1" si="3">C69&amp;" "&amp;D69&amp;IF(OR(D69="DATETIME",D69="INT",D69="DATE",D69="TEXT"),E69,"("&amp;E69&amp;")")&amp;" "&amp;" "&amp;IF(F69&lt;&gt;""," "&amp;F69&amp;" ","")&amp;H69&amp;" "&amp;J69&amp;IF(G69&lt;&gt;""," default "&amp;G69&amp;" ","")&amp;IF(I69&lt;&gt;""," "&amp;I69&amp;" ","")&amp;IF(OFFSET(C69,1,0,1,1)="","",",")</f>
        <v>DEPT_ID INT   NOT NULL,</v>
      </c>
    </row>
    <row r="70" spans="1:12">
      <c r="A70" s="4">
        <v>14</v>
      </c>
      <c r="B70" s="56" t="s">
        <v>49</v>
      </c>
      <c r="C70" s="52" t="s">
        <v>969</v>
      </c>
      <c r="D70" s="53" t="s">
        <v>202</v>
      </c>
      <c r="E70" s="52">
        <v>300</v>
      </c>
      <c r="F70" s="54"/>
      <c r="G70" s="54"/>
      <c r="H70" s="54"/>
      <c r="I70" s="54"/>
      <c r="J70" s="52"/>
      <c r="K70" s="55"/>
      <c r="L70" s="11" t="str">
        <f t="shared" ca="1" si="3"/>
        <v>MAD_DESC VARCHAR(300)   ,</v>
      </c>
    </row>
    <row r="71" spans="1:12">
      <c r="A71" s="4">
        <v>15</v>
      </c>
      <c r="B71" s="56" t="s">
        <v>320</v>
      </c>
      <c r="C71" s="5" t="s">
        <v>970</v>
      </c>
      <c r="D71" s="53" t="s">
        <v>202</v>
      </c>
      <c r="E71" s="52">
        <v>10</v>
      </c>
      <c r="F71" s="54"/>
      <c r="G71" s="54"/>
      <c r="H71" s="54"/>
      <c r="I71" s="54"/>
      <c r="J71" s="52"/>
      <c r="K71" s="55"/>
      <c r="L71" s="11" t="str">
        <f t="shared" ca="1" si="3"/>
        <v>MAD_STATUS VARCHAR(10)   ,</v>
      </c>
    </row>
    <row r="72" spans="1:12">
      <c r="A72" s="4">
        <v>16</v>
      </c>
      <c r="B72" s="63" t="s">
        <v>57</v>
      </c>
      <c r="C72" s="5" t="s">
        <v>958</v>
      </c>
      <c r="D72" s="10" t="s">
        <v>201</v>
      </c>
      <c r="E72" s="9"/>
      <c r="F72" s="64"/>
      <c r="G72" s="64"/>
      <c r="H72" s="64"/>
      <c r="I72" s="64"/>
      <c r="J72" s="9"/>
      <c r="K72" s="65"/>
      <c r="L72" s="11" t="str">
        <f t="shared" ca="1" si="3"/>
        <v>REGISTOR INT   ,</v>
      </c>
    </row>
    <row r="73" spans="1:12">
      <c r="A73" s="4">
        <v>17</v>
      </c>
      <c r="B73" s="56" t="s">
        <v>58</v>
      </c>
      <c r="C73" s="5" t="s">
        <v>959</v>
      </c>
      <c r="D73" s="145" t="s">
        <v>200</v>
      </c>
      <c r="E73" s="82"/>
      <c r="F73" s="146"/>
      <c r="G73" s="146"/>
      <c r="H73" s="146"/>
      <c r="I73" s="146"/>
      <c r="J73" s="82"/>
      <c r="K73" s="55"/>
      <c r="L73" s="11" t="str">
        <f t="shared" ca="1" si="3"/>
        <v xml:space="preserve">REGIST_DATE DATETIME   </v>
      </c>
    </row>
    <row r="74" spans="1:12">
      <c r="L74" s="50" t="str">
        <f>") default charset = utf8;"</f>
        <v>) default charset = utf8;</v>
      </c>
    </row>
    <row r="75" spans="1:12">
      <c r="A75" s="152" t="s">
        <v>11</v>
      </c>
      <c r="B75" s="153"/>
      <c r="C75" s="154" t="s">
        <v>963</v>
      </c>
      <c r="D75" s="155"/>
      <c r="E75" s="152" t="s">
        <v>12</v>
      </c>
      <c r="F75" s="153"/>
      <c r="G75" s="138"/>
      <c r="H75" s="138"/>
      <c r="I75" s="138"/>
      <c r="J75" s="138"/>
      <c r="K75" s="150" t="s">
        <v>864</v>
      </c>
      <c r="L75" s="11" t="str">
        <f>"-- "&amp;C76</f>
        <v>-- 人员赛事报名信息</v>
      </c>
    </row>
    <row r="76" spans="1:12">
      <c r="A76" s="152" t="s">
        <v>0</v>
      </c>
      <c r="B76" s="153"/>
      <c r="C76" s="154" t="s">
        <v>876</v>
      </c>
      <c r="D76" s="155"/>
      <c r="E76" s="152" t="s">
        <v>13</v>
      </c>
      <c r="F76" s="153"/>
      <c r="G76" s="138"/>
      <c r="H76" s="138"/>
      <c r="I76" s="138"/>
      <c r="J76" s="138"/>
      <c r="K76" s="151"/>
      <c r="L76" s="11" t="str">
        <f>"-- "&amp;C77</f>
        <v xml:space="preserve">-- </v>
      </c>
    </row>
    <row r="77" spans="1:12">
      <c r="A77" s="152" t="s">
        <v>1</v>
      </c>
      <c r="B77" s="153"/>
      <c r="C77" s="156"/>
      <c r="D77" s="157"/>
      <c r="E77" s="157"/>
      <c r="F77" s="157"/>
      <c r="G77" s="157"/>
      <c r="H77" s="157"/>
      <c r="I77" s="157"/>
      <c r="J77" s="157"/>
      <c r="K77" s="158"/>
      <c r="L77" s="49"/>
    </row>
    <row r="78" spans="1:12">
      <c r="A78" s="135"/>
      <c r="B78" s="136"/>
      <c r="C78" s="139"/>
      <c r="D78" s="139"/>
      <c r="E78" s="139"/>
      <c r="F78" s="139"/>
      <c r="G78" s="139"/>
      <c r="H78" s="139"/>
      <c r="I78" s="139"/>
      <c r="J78" s="137"/>
      <c r="K78" s="139"/>
      <c r="L78" s="49" t="str">
        <f>"DROP TABLE IF EXISTS "&amp;K75&amp;";"</f>
        <v>DROP TABLE IF EXISTS WC_ADMIN_REGISTION;</v>
      </c>
    </row>
    <row r="79" spans="1:12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</row>
    <row r="80" spans="1:12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WC_ADMIN_REGISTION(</v>
      </c>
    </row>
    <row r="81" spans="1:12">
      <c r="A81" s="4">
        <v>1</v>
      </c>
      <c r="B81" s="43" t="s">
        <v>204</v>
      </c>
      <c r="C81" s="5" t="s">
        <v>865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WAR_ID INT   PRIMARY KEY UNIQUE NOT NULL AUTO_INCREMENT ,</v>
      </c>
    </row>
    <row r="82" spans="1:12">
      <c r="A82" s="4">
        <v>2</v>
      </c>
      <c r="B82" s="56" t="s">
        <v>823</v>
      </c>
      <c r="C82" s="52" t="s">
        <v>866</v>
      </c>
      <c r="D82" s="53" t="s">
        <v>201</v>
      </c>
      <c r="E82" s="147"/>
      <c r="F82" s="54"/>
      <c r="G82" s="148"/>
      <c r="H82" s="54"/>
      <c r="I82" s="9"/>
      <c r="J82" s="52"/>
      <c r="K82" s="55"/>
      <c r="L82" s="11" t="str">
        <f t="shared" ref="L82:L100" ca="1" si="4">C82&amp;" "&amp;D82&amp;IF(OR(D82="DATETIME",D82="INT",D82="DATE",D82="TEXT"),E82,"("&amp;E82&amp;")")&amp;" "&amp;" "&amp;IF(F82&lt;&gt;""," "&amp;F82&amp;" ","")&amp;H82&amp;" "&amp;J82&amp;IF(G82&lt;&gt;""," default "&amp;G82&amp;" ","")&amp;IF(I82&lt;&gt;""," "&amp;I82&amp;" ","")&amp;IF(OFFSET(C82,1,0,1,1)="","",",")</f>
        <v>WAR_WMA_ID INT   ,</v>
      </c>
    </row>
    <row r="83" spans="1:12">
      <c r="A83" s="4">
        <v>3</v>
      </c>
      <c r="B83" s="43" t="s">
        <v>838</v>
      </c>
      <c r="C83" s="52" t="s">
        <v>867</v>
      </c>
      <c r="D83" s="5" t="s">
        <v>201</v>
      </c>
      <c r="E83" s="5"/>
      <c r="F83" s="13"/>
      <c r="G83" s="13"/>
      <c r="H83" s="13"/>
      <c r="I83" s="13"/>
      <c r="J83" s="5"/>
      <c r="K83" s="27"/>
      <c r="L83" s="11" t="str">
        <f t="shared" ca="1" si="4"/>
        <v>WAR_WMP_ID INT   ,</v>
      </c>
    </row>
    <row r="84" spans="1:12">
      <c r="A84" s="4">
        <v>4</v>
      </c>
      <c r="B84" s="56" t="s">
        <v>891</v>
      </c>
      <c r="C84" s="52" t="s">
        <v>892</v>
      </c>
      <c r="D84" s="52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4"/>
        <v>WAR_ADMIN_ID INT   ,</v>
      </c>
    </row>
    <row r="85" spans="1:12">
      <c r="A85" s="4">
        <v>5</v>
      </c>
      <c r="B85" s="56" t="s">
        <v>893</v>
      </c>
      <c r="C85" s="52" t="s">
        <v>894</v>
      </c>
      <c r="D85" s="52" t="s">
        <v>202</v>
      </c>
      <c r="E85" s="52">
        <v>40</v>
      </c>
      <c r="F85" s="54"/>
      <c r="G85" s="54"/>
      <c r="H85" s="54"/>
      <c r="I85" s="54"/>
      <c r="J85" s="52"/>
      <c r="K85" s="55"/>
      <c r="L85" s="11" t="str">
        <f t="shared" ca="1" si="4"/>
        <v>WAR_OPEN_ID VARCHAR(40)   ,</v>
      </c>
    </row>
    <row r="86" spans="1:12">
      <c r="A86" s="4">
        <v>6</v>
      </c>
      <c r="B86" s="56" t="s">
        <v>932</v>
      </c>
      <c r="C86" s="52" t="s">
        <v>933</v>
      </c>
      <c r="D86" s="52" t="s">
        <v>203</v>
      </c>
      <c r="E86" s="52">
        <v>1</v>
      </c>
      <c r="F86" s="54"/>
      <c r="G86" s="54"/>
      <c r="H86" s="54"/>
      <c r="I86" s="54"/>
      <c r="J86" s="52"/>
      <c r="K86" s="55" t="s">
        <v>934</v>
      </c>
      <c r="L86" s="11"/>
    </row>
    <row r="87" spans="1:12">
      <c r="A87" s="4">
        <v>7</v>
      </c>
      <c r="B87" s="56" t="s">
        <v>873</v>
      </c>
      <c r="C87" s="52" t="s">
        <v>883</v>
      </c>
      <c r="D87" s="52" t="s">
        <v>202</v>
      </c>
      <c r="E87" s="52">
        <v>10</v>
      </c>
      <c r="F87" s="54"/>
      <c r="G87" s="54"/>
      <c r="H87" s="54"/>
      <c r="I87" s="54"/>
      <c r="J87" s="52"/>
      <c r="K87" s="55" t="s">
        <v>931</v>
      </c>
      <c r="L87" s="11" t="str">
        <f t="shared" ca="1" si="4"/>
        <v>WAR_CLOTH_SIZE VARCHAR(10)   ,</v>
      </c>
    </row>
    <row r="88" spans="1:12">
      <c r="A88" s="4">
        <v>8</v>
      </c>
      <c r="B88" s="56" t="s">
        <v>878</v>
      </c>
      <c r="C88" s="52" t="s">
        <v>884</v>
      </c>
      <c r="D88" s="53" t="s">
        <v>203</v>
      </c>
      <c r="E88" s="52">
        <v>1</v>
      </c>
      <c r="F88" s="54"/>
      <c r="G88" s="54"/>
      <c r="H88" s="54"/>
      <c r="I88" s="54"/>
      <c r="J88" s="52"/>
      <c r="K88" s="55" t="s">
        <v>935</v>
      </c>
      <c r="L88" s="11" t="str">
        <f t="shared" ca="1" si="4"/>
        <v>WAR_IS_BAOMING_FEE CHAR(1)   ,</v>
      </c>
    </row>
    <row r="89" spans="1:12">
      <c r="A89" s="4">
        <v>9</v>
      </c>
      <c r="B89" s="56" t="s">
        <v>874</v>
      </c>
      <c r="C89" s="52" t="s">
        <v>908</v>
      </c>
      <c r="D89" s="53" t="s">
        <v>203</v>
      </c>
      <c r="E89" s="52">
        <v>1</v>
      </c>
      <c r="F89" s="54"/>
      <c r="G89" s="54"/>
      <c r="H89" s="54"/>
      <c r="I89" s="54"/>
      <c r="J89" s="52"/>
      <c r="K89" s="55" t="s">
        <v>885</v>
      </c>
      <c r="L89" s="11" t="str">
        <f t="shared" ca="1" si="4"/>
        <v>WAR_BAOMING_FEE_TYPE CHAR(1)   ,</v>
      </c>
    </row>
    <row r="90" spans="1:12">
      <c r="A90" s="4">
        <v>10</v>
      </c>
      <c r="B90" s="56" t="s">
        <v>875</v>
      </c>
      <c r="C90" s="52" t="s">
        <v>909</v>
      </c>
      <c r="D90" s="53" t="s">
        <v>830</v>
      </c>
      <c r="E90" s="52" t="s">
        <v>914</v>
      </c>
      <c r="F90" s="54"/>
      <c r="G90" s="54"/>
      <c r="H90" s="54"/>
      <c r="I90" s="54"/>
      <c r="J90" s="52"/>
      <c r="K90" s="55"/>
      <c r="L90" s="11" t="str">
        <f t="shared" ca="1" si="4"/>
        <v>WAR_ACT_BAOMING_FEE DOUBLE(11,2)   ,</v>
      </c>
    </row>
    <row r="91" spans="1:12">
      <c r="A91" s="4">
        <v>11</v>
      </c>
      <c r="B91" s="56" t="s">
        <v>877</v>
      </c>
      <c r="C91" s="52" t="s">
        <v>910</v>
      </c>
      <c r="D91" s="53" t="s">
        <v>200</v>
      </c>
      <c r="E91" s="52"/>
      <c r="F91" s="54"/>
      <c r="G91" s="54"/>
      <c r="H91" s="54"/>
      <c r="I91" s="54"/>
      <c r="J91" s="52"/>
      <c r="K91" s="55"/>
      <c r="L91" s="11" t="str">
        <f t="shared" ca="1" si="4"/>
        <v>WAR_BAOMING_FEE_TIME DATETIME   ,</v>
      </c>
    </row>
    <row r="92" spans="1:12">
      <c r="A92" s="4">
        <v>12</v>
      </c>
      <c r="B92" s="56" t="s">
        <v>939</v>
      </c>
      <c r="C92" s="52" t="s">
        <v>947</v>
      </c>
      <c r="D92" s="53" t="s">
        <v>202</v>
      </c>
      <c r="E92" s="52">
        <v>20</v>
      </c>
      <c r="F92" s="54"/>
      <c r="G92" s="54"/>
      <c r="H92" s="54"/>
      <c r="I92" s="54"/>
      <c r="J92" s="52"/>
      <c r="K92" s="55" t="s">
        <v>949</v>
      </c>
      <c r="L92" s="11"/>
    </row>
    <row r="93" spans="1:12">
      <c r="A93" s="4">
        <v>13</v>
      </c>
      <c r="B93" s="56" t="s">
        <v>940</v>
      </c>
      <c r="C93" s="52" t="s">
        <v>948</v>
      </c>
      <c r="D93" s="53" t="s">
        <v>202</v>
      </c>
      <c r="E93" s="52">
        <v>20</v>
      </c>
      <c r="F93" s="54"/>
      <c r="G93" s="54"/>
      <c r="H93" s="54"/>
      <c r="I93" s="54"/>
      <c r="J93" s="52"/>
      <c r="K93" s="55" t="s">
        <v>949</v>
      </c>
      <c r="L93" s="11"/>
    </row>
    <row r="94" spans="1:12">
      <c r="A94" s="4">
        <v>14</v>
      </c>
      <c r="B94" s="56" t="s">
        <v>879</v>
      </c>
      <c r="C94" s="52" t="s">
        <v>911</v>
      </c>
      <c r="D94" s="53" t="s">
        <v>203</v>
      </c>
      <c r="E94" s="52"/>
      <c r="F94" s="54"/>
      <c r="G94" s="54"/>
      <c r="H94" s="54"/>
      <c r="I94" s="54"/>
      <c r="J94" s="52"/>
      <c r="K94" s="55" t="s">
        <v>882</v>
      </c>
      <c r="L94" s="11" t="str">
        <f t="shared" ca="1" si="4"/>
        <v>WAR_ZHUANGBEI_TYPE CHAR()   ,</v>
      </c>
    </row>
    <row r="95" spans="1:12">
      <c r="A95" s="4">
        <v>15</v>
      </c>
      <c r="B95" s="56" t="s">
        <v>880</v>
      </c>
      <c r="C95" s="52" t="s">
        <v>912</v>
      </c>
      <c r="D95" s="53" t="s">
        <v>202</v>
      </c>
      <c r="E95" s="52">
        <v>20</v>
      </c>
      <c r="F95" s="54"/>
      <c r="G95" s="54"/>
      <c r="H95" s="54"/>
      <c r="I95" s="54"/>
      <c r="J95" s="52"/>
      <c r="K95" s="55"/>
      <c r="L95" s="11" t="str">
        <f t="shared" ca="1" si="4"/>
        <v>WAR_ZHUANGBEI_NAME VARCHAR(20)   ,</v>
      </c>
    </row>
    <row r="96" spans="1:12">
      <c r="A96" s="4">
        <v>16</v>
      </c>
      <c r="B96" s="56" t="s">
        <v>881</v>
      </c>
      <c r="C96" s="52" t="s">
        <v>913</v>
      </c>
      <c r="D96" s="53" t="s">
        <v>202</v>
      </c>
      <c r="E96" s="52">
        <v>20</v>
      </c>
      <c r="F96" s="54"/>
      <c r="G96" s="54"/>
      <c r="H96" s="54"/>
      <c r="I96" s="54"/>
      <c r="J96" s="52"/>
      <c r="K96" s="55"/>
      <c r="L96" s="11" t="str">
        <f t="shared" ca="1" si="4"/>
        <v>WAR_ZHUANGBEI_PHONE VARCHAR(20)   ,</v>
      </c>
    </row>
    <row r="97" spans="1:12">
      <c r="A97" s="4">
        <v>17</v>
      </c>
      <c r="B97" s="56" t="s">
        <v>545</v>
      </c>
      <c r="C97" s="52" t="s">
        <v>869</v>
      </c>
      <c r="D97" s="53" t="s">
        <v>202</v>
      </c>
      <c r="E97" s="52">
        <v>300</v>
      </c>
      <c r="F97" s="54"/>
      <c r="G97" s="54"/>
      <c r="H97" s="54"/>
      <c r="I97" s="54"/>
      <c r="J97" s="52"/>
      <c r="K97" s="55"/>
      <c r="L97" s="11" t="str">
        <f t="shared" ca="1" si="4"/>
        <v>WAR_DESC VARCHAR(300)   ,</v>
      </c>
    </row>
    <row r="98" spans="1:12">
      <c r="A98" s="4">
        <v>18</v>
      </c>
      <c r="B98" s="56" t="s">
        <v>802</v>
      </c>
      <c r="C98" s="5" t="s">
        <v>870</v>
      </c>
      <c r="D98" s="53" t="s">
        <v>202</v>
      </c>
      <c r="E98" s="52">
        <v>10</v>
      </c>
      <c r="F98" s="54"/>
      <c r="G98" s="54"/>
      <c r="H98" s="54"/>
      <c r="I98" s="54"/>
      <c r="J98" s="52"/>
      <c r="K98" s="55"/>
      <c r="L98" s="11" t="str">
        <f t="shared" ca="1" si="4"/>
        <v>WAR_STATUS VARCHAR(10)   ,</v>
      </c>
    </row>
    <row r="99" spans="1:12">
      <c r="A99" s="4">
        <v>19</v>
      </c>
      <c r="B99" s="63" t="s">
        <v>800</v>
      </c>
      <c r="C99" s="5" t="s">
        <v>871</v>
      </c>
      <c r="D99" s="10" t="s">
        <v>201</v>
      </c>
      <c r="E99" s="9"/>
      <c r="F99" s="64"/>
      <c r="G99" s="64"/>
      <c r="H99" s="64"/>
      <c r="I99" s="64"/>
      <c r="J99" s="9"/>
      <c r="K99" s="65"/>
      <c r="L99" s="11" t="str">
        <f t="shared" ca="1" si="4"/>
        <v>WAR_REGISTOR INT   ,</v>
      </c>
    </row>
    <row r="100" spans="1:12">
      <c r="A100" s="4">
        <v>20</v>
      </c>
      <c r="B100" s="56" t="s">
        <v>801</v>
      </c>
      <c r="C100" s="5" t="s">
        <v>872</v>
      </c>
      <c r="D100" s="145" t="s">
        <v>200</v>
      </c>
      <c r="E100" s="82"/>
      <c r="F100" s="146"/>
      <c r="G100" s="146"/>
      <c r="H100" s="146"/>
      <c r="I100" s="146"/>
      <c r="J100" s="82"/>
      <c r="K100" s="55"/>
      <c r="L100" s="11" t="str">
        <f t="shared" ca="1" si="4"/>
        <v xml:space="preserve">WAR_REGIST_DATE DATETIME   </v>
      </c>
    </row>
    <row r="101" spans="1:12">
      <c r="L101" s="50" t="str">
        <f>") default charset = utf8;"</f>
        <v>) default charset = utf8;</v>
      </c>
    </row>
    <row r="102" spans="1:12">
      <c r="A102" s="152" t="s">
        <v>11</v>
      </c>
      <c r="B102" s="153"/>
      <c r="C102" s="154" t="s">
        <v>964</v>
      </c>
      <c r="D102" s="155"/>
      <c r="E102" s="152" t="s">
        <v>12</v>
      </c>
      <c r="F102" s="153"/>
      <c r="G102" s="144"/>
      <c r="H102" s="144"/>
      <c r="I102" s="144"/>
      <c r="J102" s="144"/>
      <c r="K102" s="150" t="s">
        <v>887</v>
      </c>
      <c r="L102" s="11" t="str">
        <f>"-- "&amp;C103</f>
        <v>-- 人员赛事其他活动信息</v>
      </c>
    </row>
    <row r="103" spans="1:12">
      <c r="A103" s="152" t="s">
        <v>0</v>
      </c>
      <c r="B103" s="153"/>
      <c r="C103" s="154" t="s">
        <v>937</v>
      </c>
      <c r="D103" s="155"/>
      <c r="E103" s="152" t="s">
        <v>13</v>
      </c>
      <c r="F103" s="153"/>
      <c r="G103" s="144"/>
      <c r="H103" s="144"/>
      <c r="I103" s="144"/>
      <c r="J103" s="144"/>
      <c r="K103" s="151"/>
      <c r="L103" s="11" t="str">
        <f>"-- "&amp;C104</f>
        <v xml:space="preserve">-- </v>
      </c>
    </row>
    <row r="104" spans="1:12">
      <c r="A104" s="152" t="s">
        <v>1</v>
      </c>
      <c r="B104" s="153"/>
      <c r="C104" s="156"/>
      <c r="D104" s="157"/>
      <c r="E104" s="157"/>
      <c r="F104" s="157"/>
      <c r="G104" s="157"/>
      <c r="H104" s="157"/>
      <c r="I104" s="157"/>
      <c r="J104" s="157"/>
      <c r="K104" s="158"/>
      <c r="L104" s="49"/>
    </row>
    <row r="105" spans="1:12">
      <c r="A105" s="140"/>
      <c r="B105" s="141"/>
      <c r="C105" s="143"/>
      <c r="D105" s="143"/>
      <c r="E105" s="143"/>
      <c r="F105" s="143"/>
      <c r="G105" s="143"/>
      <c r="H105" s="143"/>
      <c r="I105" s="143"/>
      <c r="J105" s="142"/>
      <c r="K105" s="143"/>
      <c r="L105" s="49" t="str">
        <f>"DROP TABLE IF EXISTS "&amp;K102&amp;";"</f>
        <v>DROP TABLE IF EXISTS WC_ADMIN_ACTIVITY;</v>
      </c>
    </row>
    <row r="106" spans="1:12">
      <c r="A106" s="1"/>
      <c r="B106" s="1"/>
      <c r="C106" s="1"/>
      <c r="D106" s="2"/>
      <c r="E106" s="1"/>
      <c r="F106" s="1"/>
      <c r="G106" s="1"/>
      <c r="H106" s="1"/>
      <c r="I106" s="1"/>
      <c r="J106" s="32"/>
      <c r="K106" s="1"/>
      <c r="L106" s="49"/>
    </row>
    <row r="107" spans="1:12">
      <c r="A107" s="3" t="s">
        <v>2</v>
      </c>
      <c r="B107" s="3" t="s">
        <v>14</v>
      </c>
      <c r="C107" s="3" t="s">
        <v>15</v>
      </c>
      <c r="D107" s="3" t="s">
        <v>3</v>
      </c>
      <c r="E107" s="3" t="s">
        <v>4</v>
      </c>
      <c r="F107" s="3" t="s">
        <v>21</v>
      </c>
      <c r="G107" s="3" t="s">
        <v>148</v>
      </c>
      <c r="H107" s="3" t="s">
        <v>199</v>
      </c>
      <c r="I107" s="3" t="s">
        <v>147</v>
      </c>
      <c r="J107" s="33" t="s">
        <v>16</v>
      </c>
      <c r="K107" s="3" t="s">
        <v>17</v>
      </c>
      <c r="L107" s="11" t="str">
        <f>"CREATE TABLE IF NOT EXISTS  "&amp;K102&amp;"("</f>
        <v>CREATE TABLE IF NOT EXISTS  WC_ADMIN_ACTIVITY(</v>
      </c>
    </row>
    <row r="108" spans="1:12">
      <c r="A108" s="4">
        <v>1</v>
      </c>
      <c r="B108" s="43" t="s">
        <v>204</v>
      </c>
      <c r="C108" s="5" t="s">
        <v>888</v>
      </c>
      <c r="D108" s="6" t="s">
        <v>201</v>
      </c>
      <c r="E108" s="14"/>
      <c r="F108" s="13" t="s">
        <v>207</v>
      </c>
      <c r="G108" s="51"/>
      <c r="H108" s="13" t="s">
        <v>209</v>
      </c>
      <c r="I108" s="9" t="s">
        <v>208</v>
      </c>
      <c r="J108" s="5" t="s">
        <v>205</v>
      </c>
      <c r="K108" s="27"/>
      <c r="L108" s="11" t="str">
        <f ca="1">C108&amp;" "&amp;D108&amp;IF(OR(D108="DATETIME",D108="INT",D108="DATE",D108="TEXT"),E108,"("&amp;E108&amp;")")&amp;" "&amp;" "&amp;IF(F108&lt;&gt;""," "&amp;F108&amp;" ","")&amp;H108&amp;" "&amp;J108&amp;IF(G108&lt;&gt;""," default "&amp;G108&amp;" ","")&amp;IF(I108&lt;&gt;""," "&amp;I108&amp;" ","")&amp;IF(OFFSET(C108,1,0,1,1)="","",",")</f>
        <v>WAA_ID INT   PRIMARY KEY UNIQUE NOT NULL AUTO_INCREMENT ,</v>
      </c>
    </row>
    <row r="109" spans="1:12">
      <c r="A109" s="4">
        <v>2</v>
      </c>
      <c r="B109" s="56" t="s">
        <v>823</v>
      </c>
      <c r="C109" s="52" t="s">
        <v>889</v>
      </c>
      <c r="D109" s="53" t="s">
        <v>201</v>
      </c>
      <c r="E109" s="147"/>
      <c r="F109" s="54"/>
      <c r="G109" s="148"/>
      <c r="H109" s="54"/>
      <c r="I109" s="9"/>
      <c r="J109" s="52"/>
      <c r="K109" s="55"/>
      <c r="L109" s="11" t="str">
        <f t="shared" ref="L109:L127" ca="1" si="5">C109&amp;" "&amp;D109&amp;IF(OR(D109="DATETIME",D109="INT",D109="DATE",D109="TEXT"),E109,"("&amp;E109&amp;")")&amp;" "&amp;" "&amp;IF(F109&lt;&gt;""," "&amp;F109&amp;" ","")&amp;H109&amp;" "&amp;J109&amp;IF(G109&lt;&gt;""," default "&amp;G109&amp;" ","")&amp;IF(I109&lt;&gt;""," "&amp;I109&amp;" ","")&amp;IF(OFFSET(C109,1,0,1,1)="","",",")</f>
        <v>WAA_WMA_ID INT   ,</v>
      </c>
    </row>
    <row r="110" spans="1:12">
      <c r="A110" s="4">
        <v>3</v>
      </c>
      <c r="B110" s="43" t="s">
        <v>838</v>
      </c>
      <c r="C110" s="52" t="s">
        <v>890</v>
      </c>
      <c r="D110" s="5" t="s">
        <v>201</v>
      </c>
      <c r="E110" s="5"/>
      <c r="F110" s="13"/>
      <c r="G110" s="13"/>
      <c r="H110" s="13"/>
      <c r="I110" s="13"/>
      <c r="J110" s="5"/>
      <c r="K110" s="27"/>
      <c r="L110" s="11" t="str">
        <f t="shared" ca="1" si="5"/>
        <v>WAA_WMP_ID INT   ,</v>
      </c>
    </row>
    <row r="111" spans="1:12">
      <c r="A111" s="4">
        <v>4</v>
      </c>
      <c r="B111" s="56" t="s">
        <v>891</v>
      </c>
      <c r="C111" s="52" t="s">
        <v>895</v>
      </c>
      <c r="D111" s="52" t="s">
        <v>201</v>
      </c>
      <c r="E111" s="52"/>
      <c r="F111" s="54"/>
      <c r="G111" s="54"/>
      <c r="H111" s="54"/>
      <c r="I111" s="54"/>
      <c r="J111" s="52"/>
      <c r="K111" s="55"/>
      <c r="L111" s="11" t="str">
        <f t="shared" ca="1" si="5"/>
        <v>WAA_ADMIN_ID INT   ,</v>
      </c>
    </row>
    <row r="112" spans="1:12">
      <c r="A112" s="4">
        <v>5</v>
      </c>
      <c r="B112" s="56" t="s">
        <v>893</v>
      </c>
      <c r="C112" s="52" t="s">
        <v>896</v>
      </c>
      <c r="D112" s="52" t="s">
        <v>202</v>
      </c>
      <c r="E112" s="52">
        <v>40</v>
      </c>
      <c r="F112" s="54"/>
      <c r="G112" s="54"/>
      <c r="H112" s="54"/>
      <c r="I112" s="54"/>
      <c r="J112" s="52"/>
      <c r="K112" s="55"/>
      <c r="L112" s="11" t="str">
        <f t="shared" ca="1" si="5"/>
        <v>WAA_OPEN_ID VARCHAR(40)   ,</v>
      </c>
    </row>
    <row r="113" spans="1:12">
      <c r="A113" s="4">
        <v>6</v>
      </c>
      <c r="B113" s="56" t="s">
        <v>897</v>
      </c>
      <c r="C113" s="52" t="s">
        <v>915</v>
      </c>
      <c r="D113" s="52" t="s">
        <v>203</v>
      </c>
      <c r="E113" s="52">
        <v>1</v>
      </c>
      <c r="F113" s="54"/>
      <c r="G113" s="54"/>
      <c r="H113" s="54"/>
      <c r="I113" s="54"/>
      <c r="J113" s="52"/>
      <c r="K113" s="55" t="s">
        <v>944</v>
      </c>
      <c r="L113" s="11" t="str">
        <f t="shared" ca="1" si="5"/>
        <v>WAA_WTA_TYPE CHAR(1)   ,</v>
      </c>
    </row>
    <row r="114" spans="1:12">
      <c r="A114" s="4">
        <v>7</v>
      </c>
      <c r="B114" s="56" t="s">
        <v>898</v>
      </c>
      <c r="C114" s="52" t="s">
        <v>916</v>
      </c>
      <c r="D114" s="53" t="s">
        <v>201</v>
      </c>
      <c r="E114" s="52"/>
      <c r="F114" s="54"/>
      <c r="G114" s="54"/>
      <c r="H114" s="54"/>
      <c r="I114" s="54"/>
      <c r="J114" s="52"/>
      <c r="K114" s="55"/>
      <c r="L114" s="11" t="str">
        <f t="shared" ca="1" si="5"/>
        <v>WAA_WTA_ID INT   ,</v>
      </c>
    </row>
    <row r="115" spans="1:12">
      <c r="A115" s="4">
        <v>8</v>
      </c>
      <c r="B115" s="56" t="s">
        <v>901</v>
      </c>
      <c r="C115" s="52" t="s">
        <v>917</v>
      </c>
      <c r="D115" s="53" t="s">
        <v>203</v>
      </c>
      <c r="E115" s="52">
        <v>1</v>
      </c>
      <c r="F115" s="54"/>
      <c r="G115" s="54"/>
      <c r="H115" s="54"/>
      <c r="I115" s="54"/>
      <c r="J115" s="52"/>
      <c r="K115" s="55" t="s">
        <v>935</v>
      </c>
      <c r="L115" s="11" t="str">
        <f t="shared" ca="1" si="5"/>
        <v>WAA_IS_FEE CHAR(1)   ,</v>
      </c>
    </row>
    <row r="116" spans="1:12">
      <c r="A116" s="4">
        <v>9</v>
      </c>
      <c r="B116" s="56" t="s">
        <v>899</v>
      </c>
      <c r="C116" s="52" t="s">
        <v>918</v>
      </c>
      <c r="D116" s="53" t="s">
        <v>830</v>
      </c>
      <c r="E116" s="52" t="s">
        <v>914</v>
      </c>
      <c r="F116" s="54"/>
      <c r="G116" s="54"/>
      <c r="H116" s="54"/>
      <c r="I116" s="54"/>
      <c r="J116" s="52"/>
      <c r="K116" s="55"/>
      <c r="L116" s="11" t="str">
        <f t="shared" ca="1" si="5"/>
        <v>WAA_THEORY_FEE DOUBLE(11,2)   ,</v>
      </c>
    </row>
    <row r="117" spans="1:12">
      <c r="A117" s="4">
        <v>10</v>
      </c>
      <c r="B117" s="56" t="s">
        <v>900</v>
      </c>
      <c r="C117" s="52" t="s">
        <v>919</v>
      </c>
      <c r="D117" s="53" t="s">
        <v>830</v>
      </c>
      <c r="E117" s="52" t="s">
        <v>914</v>
      </c>
      <c r="F117" s="54"/>
      <c r="G117" s="54"/>
      <c r="H117" s="54"/>
      <c r="I117" s="54"/>
      <c r="J117" s="52"/>
      <c r="K117" s="55"/>
      <c r="L117" s="11" t="str">
        <f t="shared" ca="1" si="5"/>
        <v>WAA_ACT_FEE DOUBLE(11,2)   ,</v>
      </c>
    </row>
    <row r="118" spans="1:12">
      <c r="A118" s="4">
        <v>11</v>
      </c>
      <c r="B118" s="56" t="s">
        <v>903</v>
      </c>
      <c r="C118" s="52" t="s">
        <v>920</v>
      </c>
      <c r="D118" s="53" t="s">
        <v>200</v>
      </c>
      <c r="E118" s="52"/>
      <c r="F118" s="54"/>
      <c r="G118" s="54"/>
      <c r="H118" s="54"/>
      <c r="I118" s="54"/>
      <c r="J118" s="52"/>
      <c r="K118" s="55"/>
      <c r="L118" s="11" t="str">
        <f t="shared" ca="1" si="5"/>
        <v>WAA_FEE_DATETIME DATETIME   ,</v>
      </c>
    </row>
    <row r="119" spans="1:12">
      <c r="A119" s="4">
        <v>12</v>
      </c>
      <c r="B119" s="56" t="s">
        <v>902</v>
      </c>
      <c r="C119" s="52" t="s">
        <v>921</v>
      </c>
      <c r="D119" s="53" t="s">
        <v>202</v>
      </c>
      <c r="E119" s="52">
        <v>200</v>
      </c>
      <c r="F119" s="54"/>
      <c r="G119" s="54"/>
      <c r="H119" s="54"/>
      <c r="I119" s="54"/>
      <c r="J119" s="52"/>
      <c r="K119" s="55"/>
      <c r="L119" s="11" t="str">
        <f t="shared" ca="1" si="5"/>
        <v>WAA_FEE_DESC VARCHAR(200)   ,</v>
      </c>
    </row>
    <row r="120" spans="1:12">
      <c r="A120" s="4">
        <v>13</v>
      </c>
      <c r="B120" s="56" t="s">
        <v>904</v>
      </c>
      <c r="C120" s="52" t="s">
        <v>922</v>
      </c>
      <c r="D120" s="53" t="s">
        <v>203</v>
      </c>
      <c r="E120" s="52">
        <v>1</v>
      </c>
      <c r="F120" s="54"/>
      <c r="G120" s="54"/>
      <c r="H120" s="54"/>
      <c r="I120" s="54"/>
      <c r="J120" s="52"/>
      <c r="K120" s="55" t="s">
        <v>936</v>
      </c>
      <c r="L120" s="11" t="str">
        <f t="shared" ca="1" si="5"/>
        <v>WAA_IS_RETURN CHAR(1)   ,</v>
      </c>
    </row>
    <row r="121" spans="1:12">
      <c r="A121" s="4">
        <v>14</v>
      </c>
      <c r="B121" s="56" t="s">
        <v>907</v>
      </c>
      <c r="C121" s="52" t="s">
        <v>923</v>
      </c>
      <c r="D121" s="53" t="s">
        <v>830</v>
      </c>
      <c r="E121" s="52" t="s">
        <v>914</v>
      </c>
      <c r="F121" s="54"/>
      <c r="G121" s="54"/>
      <c r="H121" s="54"/>
      <c r="I121" s="54"/>
      <c r="J121" s="52"/>
      <c r="K121" s="55"/>
      <c r="L121" s="11" t="str">
        <f t="shared" ca="1" si="5"/>
        <v>WAA_RETURN_FEE DOUBLE(11,2)   ,</v>
      </c>
    </row>
    <row r="122" spans="1:12">
      <c r="A122" s="4">
        <v>15</v>
      </c>
      <c r="B122" s="56" t="s">
        <v>905</v>
      </c>
      <c r="C122" s="52" t="s">
        <v>924</v>
      </c>
      <c r="D122" s="53" t="s">
        <v>202</v>
      </c>
      <c r="E122" s="52">
        <v>200</v>
      </c>
      <c r="F122" s="54"/>
      <c r="G122" s="54"/>
      <c r="H122" s="54"/>
      <c r="I122" s="54"/>
      <c r="J122" s="52"/>
      <c r="K122" s="55"/>
      <c r="L122" s="11" t="str">
        <f t="shared" ca="1" si="5"/>
        <v>WAA_RETURN_DESC VARCHAR(200)   ,</v>
      </c>
    </row>
    <row r="123" spans="1:12">
      <c r="A123" s="4">
        <v>16</v>
      </c>
      <c r="B123" s="56" t="s">
        <v>906</v>
      </c>
      <c r="C123" s="52" t="s">
        <v>925</v>
      </c>
      <c r="D123" s="53" t="s">
        <v>200</v>
      </c>
      <c r="E123" s="52"/>
      <c r="F123" s="54"/>
      <c r="G123" s="54"/>
      <c r="H123" s="54"/>
      <c r="I123" s="54"/>
      <c r="J123" s="52"/>
      <c r="K123" s="55"/>
      <c r="L123" s="11" t="str">
        <f t="shared" ca="1" si="5"/>
        <v>WAA_RETURN_DATETIME DATETIME   ,</v>
      </c>
    </row>
    <row r="124" spans="1:12">
      <c r="A124" s="4">
        <v>17</v>
      </c>
      <c r="B124" s="56" t="s">
        <v>49</v>
      </c>
      <c r="C124" s="52" t="s">
        <v>965</v>
      </c>
      <c r="D124" s="53" t="s">
        <v>202</v>
      </c>
      <c r="E124" s="52">
        <v>300</v>
      </c>
      <c r="F124" s="54"/>
      <c r="G124" s="54"/>
      <c r="H124" s="54"/>
      <c r="I124" s="54"/>
      <c r="J124" s="52"/>
      <c r="K124" s="55"/>
      <c r="L124" s="11" t="str">
        <f t="shared" ca="1" si="5"/>
        <v>WAA_DESC VARCHAR(300)   ,</v>
      </c>
    </row>
    <row r="125" spans="1:12">
      <c r="A125" s="4">
        <v>18</v>
      </c>
      <c r="B125" s="56" t="s">
        <v>320</v>
      </c>
      <c r="C125" s="5" t="s">
        <v>966</v>
      </c>
      <c r="D125" s="53" t="s">
        <v>202</v>
      </c>
      <c r="E125" s="52">
        <v>10</v>
      </c>
      <c r="F125" s="54"/>
      <c r="G125" s="54"/>
      <c r="H125" s="54"/>
      <c r="I125" s="54"/>
      <c r="J125" s="52"/>
      <c r="K125" s="55"/>
      <c r="L125" s="11" t="str">
        <f t="shared" ca="1" si="5"/>
        <v>WAA_STATUS VARCHAR(10)   ,</v>
      </c>
    </row>
    <row r="126" spans="1:12">
      <c r="A126" s="4">
        <v>19</v>
      </c>
      <c r="B126" s="63" t="s">
        <v>57</v>
      </c>
      <c r="C126" s="5" t="s">
        <v>967</v>
      </c>
      <c r="D126" s="10" t="s">
        <v>201</v>
      </c>
      <c r="E126" s="9"/>
      <c r="F126" s="64"/>
      <c r="G126" s="64"/>
      <c r="H126" s="64"/>
      <c r="I126" s="64"/>
      <c r="J126" s="9"/>
      <c r="K126" s="65"/>
      <c r="L126" s="11" t="str">
        <f t="shared" ca="1" si="5"/>
        <v>WAA_REGISTOR INT   ,</v>
      </c>
    </row>
    <row r="127" spans="1:12">
      <c r="A127" s="4">
        <v>20</v>
      </c>
      <c r="B127" s="56" t="s">
        <v>58</v>
      </c>
      <c r="C127" s="5" t="s">
        <v>968</v>
      </c>
      <c r="D127" s="145" t="s">
        <v>200</v>
      </c>
      <c r="E127" s="82"/>
      <c r="F127" s="146"/>
      <c r="G127" s="146"/>
      <c r="H127" s="146"/>
      <c r="I127" s="146"/>
      <c r="J127" s="82"/>
      <c r="K127" s="55"/>
      <c r="L127" s="11" t="str">
        <f t="shared" ca="1" si="5"/>
        <v xml:space="preserve">WAA_REGIST_DATE DATETIME   </v>
      </c>
    </row>
    <row r="128" spans="1:12">
      <c r="L128" s="50" t="str">
        <f>") default charset = utf8;"</f>
        <v>) default charset = utf8;</v>
      </c>
    </row>
  </sheetData>
  <mergeCells count="54">
    <mergeCell ref="K38:K39"/>
    <mergeCell ref="A39:B39"/>
    <mergeCell ref="C39:D39"/>
    <mergeCell ref="E39:F39"/>
    <mergeCell ref="A77:B77"/>
    <mergeCell ref="C77:K77"/>
    <mergeCell ref="A40:B40"/>
    <mergeCell ref="C40:K40"/>
    <mergeCell ref="A75:B75"/>
    <mergeCell ref="C75:D75"/>
    <mergeCell ref="E75:F75"/>
    <mergeCell ref="K75:K76"/>
    <mergeCell ref="A76:B76"/>
    <mergeCell ref="C76:D76"/>
    <mergeCell ref="E76:F76"/>
    <mergeCell ref="K22:K23"/>
    <mergeCell ref="A23:B23"/>
    <mergeCell ref="C23:D23"/>
    <mergeCell ref="E23:F23"/>
    <mergeCell ref="A24:B24"/>
    <mergeCell ref="C24:K24"/>
    <mergeCell ref="K1:K2"/>
    <mergeCell ref="A2:B2"/>
    <mergeCell ref="C2:D2"/>
    <mergeCell ref="E2:F2"/>
    <mergeCell ref="A3:B3"/>
    <mergeCell ref="C3:K3"/>
    <mergeCell ref="C103:D103"/>
    <mergeCell ref="E103:F103"/>
    <mergeCell ref="A1:B1"/>
    <mergeCell ref="C1:D1"/>
    <mergeCell ref="E1:F1"/>
    <mergeCell ref="A22:B22"/>
    <mergeCell ref="C22:D22"/>
    <mergeCell ref="E22:F22"/>
    <mergeCell ref="A38:B38"/>
    <mergeCell ref="C38:D38"/>
    <mergeCell ref="E38:F38"/>
    <mergeCell ref="A104:B104"/>
    <mergeCell ref="C104:K104"/>
    <mergeCell ref="A62:B62"/>
    <mergeCell ref="C62:D62"/>
    <mergeCell ref="E62:F62"/>
    <mergeCell ref="K62:K63"/>
    <mergeCell ref="A63:B63"/>
    <mergeCell ref="C63:D63"/>
    <mergeCell ref="E63:F63"/>
    <mergeCell ref="A64:B64"/>
    <mergeCell ref="C64:K64"/>
    <mergeCell ref="A102:B102"/>
    <mergeCell ref="C102:D102"/>
    <mergeCell ref="E102:F102"/>
    <mergeCell ref="K102:K103"/>
    <mergeCell ref="A103:B103"/>
  </mergeCells>
  <phoneticPr fontId="1" type="noConversion"/>
  <dataValidations count="1">
    <dataValidation type="list" allowBlank="1" showInputMessage="1" showErrorMessage="1" sqref="D108:D127 D81:D100 D28:D36 D7:D20 D44:D60 D68:D73">
      <formula1>"INT,CHAR,VARCHAR,TEXT,DOUBLE,DECIMAL,FLOAT,DATETIME,DATE"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商家管理【废弃】</vt:lpstr>
      <vt:lpstr>套餐管理</vt:lpstr>
      <vt:lpstr>会员管理【废弃】</vt:lpstr>
      <vt:lpstr>微信</vt:lpstr>
      <vt:lpstr>商品分类管理</vt:lpstr>
      <vt:lpstr>现用的管理员权限</vt:lpstr>
      <vt:lpstr>赛事管理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2016-12-16T08:20:25Z</dcterms:modified>
</cp:coreProperties>
</file>