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Brooke\Documents\My Documents\BYU\Winter 2019\IS 555\Final Project\"/>
    </mc:Choice>
  </mc:AlternateContent>
  <xr:revisionPtr revIDLastSave="0" documentId="13_ncr:1_{B07C4824-A317-4197-AEB9-62C9C17FA618}" xr6:coauthVersionLast="36" xr6:coauthVersionMax="36" xr10:uidLastSave="{00000000-0000-0000-0000-000000000000}"/>
  <bookViews>
    <workbookView minimized="1" xWindow="-30945" yWindow="12015" windowWidth="26835" windowHeight="17205" xr2:uid="{00000000-000D-0000-FFFF-FFFF01000000}"/>
    <workbookView xWindow="-37215" yWindow="21645" windowWidth="26445" windowHeight="15435" xr2:uid="{00000000-000D-0000-FFFF-FFFF02000000}"/>
  </bookViews>
  <sheets>
    <sheet name="Answers" sheetId="8" r:id="rId1"/>
  </sheets>
  <definedNames>
    <definedName name="_TP" localSheetId="0">#REF!</definedName>
    <definedName name="_TP">#REF!</definedName>
    <definedName name="FN" localSheetId="0">Answers!#REF!</definedName>
    <definedName name="FN">#REF!</definedName>
    <definedName name="FNa" localSheetId="0">#REF!</definedName>
    <definedName name="FNa">#REF!</definedName>
    <definedName name="FP" localSheetId="0">Answers!#REF!</definedName>
    <definedName name="FP">#REF!</definedName>
    <definedName name="FPa" localSheetId="0">#REF!</definedName>
    <definedName name="FPa">#REF!</definedName>
    <definedName name="TN" localSheetId="0">Answers!#REF!</definedName>
    <definedName name="TN">#REF!</definedName>
    <definedName name="TNa" localSheetId="0">#REF!</definedName>
    <definedName name="TNa">#REF!</definedName>
    <definedName name="TP" localSheetId="0">Answers!#REF!</definedName>
    <definedName name="TP">#REF!</definedName>
    <definedName name="TPa" localSheetId="0">#REF!</definedName>
    <definedName name="TP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5" i="8" l="1"/>
  <c r="K15" i="8"/>
  <c r="H15" i="8"/>
  <c r="M15" i="8" s="1"/>
  <c r="O14" i="8"/>
  <c r="K14" i="8"/>
  <c r="N14" i="8" s="1"/>
  <c r="H14" i="8"/>
  <c r="M14" i="8" s="1"/>
  <c r="O13" i="8"/>
  <c r="K13" i="8"/>
  <c r="H13" i="8"/>
  <c r="M13" i="8" s="1"/>
  <c r="P13" i="8" s="1"/>
  <c r="O12" i="8"/>
  <c r="K12" i="8"/>
  <c r="N12" i="8" s="1"/>
  <c r="H12" i="8"/>
  <c r="M12" i="8" s="1"/>
  <c r="P12" i="8" s="1"/>
  <c r="O19" i="8"/>
  <c r="K19" i="8"/>
  <c r="N19" i="8" s="1"/>
  <c r="H19" i="8"/>
  <c r="M19" i="8" s="1"/>
  <c r="P19" i="8" s="1"/>
  <c r="O7" i="8"/>
  <c r="K7" i="8"/>
  <c r="N7" i="8" s="1"/>
  <c r="H7" i="8"/>
  <c r="M7" i="8" s="1"/>
  <c r="P7" i="8" s="1"/>
  <c r="O11" i="8"/>
  <c r="O10" i="8"/>
  <c r="K10" i="8"/>
  <c r="N10" i="8" s="1"/>
  <c r="H10" i="8"/>
  <c r="L15" i="8" l="1"/>
  <c r="Q15" i="8" s="1"/>
  <c r="P15" i="8"/>
  <c r="N15" i="8"/>
  <c r="P14" i="8"/>
  <c r="L14" i="8"/>
  <c r="Q14" i="8" s="1"/>
  <c r="L13" i="8"/>
  <c r="Q13" i="8" s="1"/>
  <c r="N13" i="8"/>
  <c r="L12" i="8"/>
  <c r="Q12" i="8" s="1"/>
  <c r="L19" i="8"/>
  <c r="Q19" i="8" s="1"/>
  <c r="L7" i="8"/>
  <c r="Q7" i="8" s="1"/>
  <c r="L10" i="8"/>
  <c r="Q10" i="8" s="1"/>
  <c r="M10" i="8"/>
  <c r="P10" i="8" s="1"/>
  <c r="K18" i="8" l="1"/>
  <c r="O18" i="8"/>
  <c r="H18" i="8"/>
  <c r="M18" i="8" s="1"/>
  <c r="P18" i="8" s="1"/>
  <c r="O17" i="8"/>
  <c r="O16" i="8"/>
  <c r="O9" i="8"/>
  <c r="O8" i="8"/>
  <c r="O6" i="8"/>
  <c r="K17" i="8"/>
  <c r="N17" i="8" s="1"/>
  <c r="K16" i="8"/>
  <c r="N16" i="8" s="1"/>
  <c r="K11" i="8"/>
  <c r="N11" i="8" s="1"/>
  <c r="K9" i="8"/>
  <c r="N9" i="8" s="1"/>
  <c r="K8" i="8"/>
  <c r="N8" i="8" s="1"/>
  <c r="K6" i="8"/>
  <c r="N6" i="8" s="1"/>
  <c r="H17" i="8"/>
  <c r="H16" i="8"/>
  <c r="M16" i="8" s="1"/>
  <c r="P16" i="8" s="1"/>
  <c r="H11" i="8"/>
  <c r="M11" i="8" s="1"/>
  <c r="H9" i="8"/>
  <c r="H8" i="8"/>
  <c r="M8" i="8" s="1"/>
  <c r="H6" i="8"/>
  <c r="O5" i="8"/>
  <c r="K5" i="8"/>
  <c r="N5" i="8" s="1"/>
  <c r="H5" i="8"/>
  <c r="P11" i="8" l="1"/>
  <c r="L18" i="8"/>
  <c r="Q18" i="8" s="1"/>
  <c r="L6" i="8"/>
  <c r="Q6" i="8" s="1"/>
  <c r="N18" i="8"/>
  <c r="L16" i="8"/>
  <c r="Q16" i="8" s="1"/>
  <c r="L17" i="8"/>
  <c r="Q17" i="8" s="1"/>
  <c r="M6" i="8"/>
  <c r="P6" i="8" s="1"/>
  <c r="P8" i="8"/>
  <c r="L8" i="8"/>
  <c r="Q8" i="8" s="1"/>
  <c r="L11" i="8"/>
  <c r="Q11" i="8" s="1"/>
  <c r="M17" i="8"/>
  <c r="P17" i="8" s="1"/>
  <c r="L5" i="8"/>
  <c r="Q5" i="8" s="1"/>
  <c r="L9" i="8"/>
  <c r="Q9" i="8" s="1"/>
  <c r="M9" i="8"/>
  <c r="P9" i="8" s="1"/>
  <c r="M5" i="8"/>
  <c r="P5" i="8" s="1"/>
</calcChain>
</file>

<file path=xl/sharedStrings.xml><?xml version="1.0" encoding="utf-8"?>
<sst xmlns="http://schemas.openxmlformats.org/spreadsheetml/2006/main" count="86" uniqueCount="43">
  <si>
    <t>N/A</t>
  </si>
  <si>
    <t>TP</t>
  </si>
  <si>
    <t>FN</t>
  </si>
  <si>
    <t>FP</t>
  </si>
  <si>
    <t>TN</t>
  </si>
  <si>
    <t>Specifity</t>
  </si>
  <si>
    <t>KNN</t>
  </si>
  <si>
    <t>Total</t>
  </si>
  <si>
    <t>Best</t>
  </si>
  <si>
    <t>%Error</t>
  </si>
  <si>
    <t>LogReg</t>
  </si>
  <si>
    <t>K</t>
  </si>
  <si>
    <t>AUC</t>
  </si>
  <si>
    <t>Algorithm</t>
  </si>
  <si>
    <t>Recall</t>
  </si>
  <si>
    <t>Precision</t>
  </si>
  <si>
    <t>F-meas</t>
  </si>
  <si>
    <t>--</t>
  </si>
  <si>
    <t>Variables Kept</t>
  </si>
  <si>
    <t>All significant variables (based on first run)… p_ioc, o_ioc, p_ht, o_ht, p_svpt, p_1stWon, p_2ndWon, o_svpt, o_1stWon, o_2ndWon, o_bpFaced</t>
  </si>
  <si>
    <t>actual = L</t>
  </si>
  <si>
    <t>actual = W</t>
  </si>
  <si>
    <t>NOTES</t>
  </si>
  <si>
    <t>Only a couple countries are significant for both p_ioc and o_ioc</t>
  </si>
  <si>
    <t>All significant minus iocs and o_bpFaced</t>
  </si>
  <si>
    <t>All significant minus iocs, o_bpFaced, and p_ht</t>
  </si>
  <si>
    <t>All significant minus iocs, o_bpFaced, p_ht, o_ht</t>
  </si>
  <si>
    <t>CART</t>
  </si>
  <si>
    <t>All variables</t>
  </si>
  <si>
    <t>Split</t>
  </si>
  <si>
    <t>Splits involved p_set_1, o_set_1, p_1stWon, o_1stWon, p_bpFaced, o_bpFaced</t>
  </si>
  <si>
    <t>All significant minus o_ioc</t>
  </si>
  <si>
    <t>All significant minus o_ioc and p_ioc</t>
  </si>
  <si>
    <t>All variables from best LogReg model (row 11)</t>
  </si>
  <si>
    <t>Last model plus p_set_1 and o_set_1</t>
  </si>
  <si>
    <t>All significant variables from LogReg model (row 2)</t>
  </si>
  <si>
    <t>p_set_1 and o_set_1 are still insignificant</t>
  </si>
  <si>
    <t>Last model minus p_svpt and o_svpt</t>
  </si>
  <si>
    <t>Last model plus p_bpFaced and o_bpFaced</t>
  </si>
  <si>
    <t>adding in bpFaced made the set_1 variables insignificant</t>
  </si>
  <si>
    <t>Last model minus p_set_1 and o_set_1</t>
  </si>
  <si>
    <t>svpt variable provides greater insight than set_1s and bp_Faced combined</t>
  </si>
  <si>
    <t>six variables total, model 12 has a slightly lower error, going with simple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</si>
</sst>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"/>
  </numFmts>
  <fonts count="9" x14ac:knownFonts="1">
    <font>
      <sz val="10"/>
      <name val="Arial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2"/>
    <xf numFmtId="0" fontId="3" fillId="0" borderId="1" xfId="2" applyFont="1" applyFill="1" applyBorder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3" fillId="0" borderId="1" xfId="2" applyFont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9" fontId="0" fillId="0" borderId="1" xfId="5" applyFont="1" applyBorder="1" applyAlignment="1">
      <alignment horizontal="center" vertical="center"/>
    </xf>
    <xf numFmtId="164" fontId="2" fillId="0" borderId="1" xfId="3" applyNumberFormat="1" applyFont="1" applyFill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164" fontId="2" fillId="0" borderId="6" xfId="3" applyNumberFormat="1" applyFont="1" applyFill="1" applyBorder="1" applyAlignment="1">
      <alignment horizontal="center" vertical="center"/>
    </xf>
    <xf numFmtId="164" fontId="2" fillId="0" borderId="4" xfId="3" applyNumberFormat="1" applyFont="1" applyFill="1" applyBorder="1" applyAlignment="1">
      <alignment horizontal="center" vertical="center"/>
    </xf>
    <xf numFmtId="0" fontId="2" fillId="4" borderId="1" xfId="2" applyFill="1" applyBorder="1" applyAlignment="1">
      <alignment horizontal="center" vertical="center"/>
    </xf>
    <xf numFmtId="165" fontId="2" fillId="4" borderId="4" xfId="3" applyNumberFormat="1" applyFont="1" applyFill="1" applyBorder="1" applyAlignment="1">
      <alignment horizontal="center" vertical="center"/>
    </xf>
    <xf numFmtId="0" fontId="7" fillId="0" borderId="0" xfId="2" applyFont="1"/>
    <xf numFmtId="0" fontId="2" fillId="0" borderId="1" xfId="2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2" fillId="5" borderId="1" xfId="2" applyFill="1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2" fillId="0" borderId="1" xfId="2" applyBorder="1" applyAlignment="1">
      <alignment horizontal="center"/>
    </xf>
    <xf numFmtId="0" fontId="3" fillId="5" borderId="1" xfId="2" applyFont="1" applyFill="1" applyBorder="1" applyAlignment="1">
      <alignment horizontal="center" vertical="center"/>
    </xf>
    <xf numFmtId="0" fontId="2" fillId="5" borderId="4" xfId="2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2" fillId="4" borderId="4" xfId="2" applyFill="1" applyBorder="1" applyAlignment="1">
      <alignment horizontal="center" vertical="center"/>
    </xf>
    <xf numFmtId="0" fontId="2" fillId="0" borderId="1" xfId="2" applyFill="1" applyBorder="1" applyAlignment="1">
      <alignment horizontal="center" vertical="center"/>
    </xf>
    <xf numFmtId="0" fontId="2" fillId="0" borderId="4" xfId="2" applyFill="1" applyBorder="1" applyAlignment="1">
      <alignment horizontal="center" vertical="center"/>
    </xf>
    <xf numFmtId="165" fontId="2" fillId="0" borderId="1" xfId="3" quotePrefix="1" applyNumberFormat="1" applyFont="1" applyFill="1" applyBorder="1" applyAlignment="1">
      <alignment horizontal="center" vertical="center"/>
    </xf>
    <xf numFmtId="0" fontId="3" fillId="6" borderId="3" xfId="2" applyFont="1" applyFill="1" applyBorder="1" applyAlignment="1">
      <alignment horizontal="center" vertical="center"/>
    </xf>
    <xf numFmtId="0" fontId="3" fillId="6" borderId="7" xfId="2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9" fontId="1" fillId="0" borderId="1" xfId="5" applyFont="1" applyBorder="1" applyAlignment="1">
      <alignment horizontal="center" vertical="center"/>
    </xf>
    <xf numFmtId="0" fontId="2" fillId="0" borderId="1" xfId="2" applyBorder="1" applyAlignment="1">
      <alignment horizontal="left"/>
    </xf>
    <xf numFmtId="9" fontId="8" fillId="0" borderId="1" xfId="5" applyFont="1" applyBorder="1" applyAlignment="1">
      <alignment horizontal="left" vertical="center"/>
    </xf>
    <xf numFmtId="0" fontId="2" fillId="0" borderId="1" xfId="2" applyBorder="1"/>
    <xf numFmtId="9" fontId="1" fillId="0" borderId="1" xfId="5" applyFont="1" applyFill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9" fontId="8" fillId="0" borderId="1" xfId="5" applyFont="1" applyFill="1" applyBorder="1" applyAlignment="1">
      <alignment horizontal="left" vertical="center"/>
    </xf>
    <xf numFmtId="0" fontId="2" fillId="8" borderId="1" xfId="2" applyFill="1" applyBorder="1" applyAlignment="1">
      <alignment horizontal="center" vertical="center"/>
    </xf>
    <xf numFmtId="0" fontId="2" fillId="8" borderId="1" xfId="2" applyFont="1" applyFill="1" applyBorder="1" applyAlignment="1">
      <alignment horizontal="left" vertical="center"/>
    </xf>
    <xf numFmtId="0" fontId="2" fillId="8" borderId="4" xfId="2" applyFill="1" applyBorder="1" applyAlignment="1">
      <alignment horizontal="center" vertical="center"/>
    </xf>
    <xf numFmtId="164" fontId="2" fillId="8" borderId="6" xfId="3" applyNumberFormat="1" applyFont="1" applyFill="1" applyBorder="1" applyAlignment="1">
      <alignment horizontal="center" vertical="center"/>
    </xf>
    <xf numFmtId="164" fontId="2" fillId="8" borderId="4" xfId="3" applyNumberFormat="1" applyFont="1" applyFill="1" applyBorder="1" applyAlignment="1">
      <alignment horizontal="center" vertical="center"/>
    </xf>
    <xf numFmtId="165" fontId="2" fillId="8" borderId="4" xfId="3" applyNumberFormat="1" applyFont="1" applyFill="1" applyBorder="1" applyAlignment="1">
      <alignment horizontal="center" vertical="center"/>
    </xf>
  </cellXfs>
  <cellStyles count="6">
    <cellStyle name="Comma 2" xfId="1" xr:uid="{00000000-0005-0000-0000-000000000000}"/>
    <cellStyle name="Normal" xfId="0" builtinId="0"/>
    <cellStyle name="Normal 2" xfId="2" xr:uid="{00000000-0005-0000-0000-000002000000}"/>
    <cellStyle name="Percent" xfId="3" builtinId="5"/>
    <cellStyle name="Percent 2" xfId="4" xr:uid="{00000000-0005-0000-0000-000004000000}"/>
    <cellStyle name="Percent 3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279400</xdr:colOff>
      <xdr:row>15</xdr:row>
      <xdr:rowOff>177800</xdr:rowOff>
    </xdr:from>
    <xdr:to>
      <xdr:col>33</xdr:col>
      <xdr:colOff>292100</xdr:colOff>
      <xdr:row>18</xdr:row>
      <xdr:rowOff>1803400</xdr:rowOff>
    </xdr:to>
    <xdr:cxnSp macro="">
      <xdr:nvCxnSpPr>
        <xdr:cNvPr id="12" name="Straight Connector 19">
          <a:extLst>
            <a:ext uri="{FF2B5EF4-FFF2-40B4-BE49-F238E27FC236}">
              <a16:creationId xmlns:a16="http://schemas.microsoft.com/office/drawing/2014/main" id="{162B5184-BD46-F846-AA31-9134D20C904E}"/>
            </a:ext>
          </a:extLst>
        </xdr:cNvPr>
        <xdr:cNvCxnSpPr>
          <a:cxnSpLocks noChangeShapeType="1"/>
        </xdr:cNvCxnSpPr>
      </xdr:nvCxnSpPr>
      <xdr:spPr bwMode="auto">
        <a:xfrm>
          <a:off x="18491200" y="3530600"/>
          <a:ext cx="12700" cy="2362200"/>
        </a:xfrm>
        <a:prstGeom prst="line">
          <a:avLst/>
        </a:prstGeom>
        <a:noFill/>
        <a:ln w="25400">
          <a:solidFill>
            <a:srgbClr val="953735">
              <a:alpha val="41960"/>
            </a:srgbClr>
          </a:solidFill>
          <a:round/>
          <a:headEnd/>
          <a:tailEnd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43</xdr:col>
      <xdr:colOff>266700</xdr:colOff>
      <xdr:row>18</xdr:row>
      <xdr:rowOff>876300</xdr:rowOff>
    </xdr:from>
    <xdr:to>
      <xdr:col>49</xdr:col>
      <xdr:colOff>533400</xdr:colOff>
      <xdr:row>18</xdr:row>
      <xdr:rowOff>2057400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2D6D890-05B7-1E41-9722-0F62074CFD02}"/>
            </a:ext>
          </a:extLst>
        </xdr:cNvPr>
        <xdr:cNvSpPr txBox="1"/>
      </xdr:nvSpPr>
      <xdr:spPr>
        <a:xfrm>
          <a:off x="26733500" y="4965700"/>
          <a:ext cx="52197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200"/>
            </a:lnSpc>
          </a:pPr>
          <a:r>
            <a:rPr lang="en-US" sz="1200"/>
            <a:t>Keeping Age and dropping Experience follows our colinearity</a:t>
          </a:r>
          <a:r>
            <a:rPr lang="en-US" sz="1200" baseline="0"/>
            <a:t> rule of thumb, which is to drop the IV with the lower correlation with the outcome variable. This rule of thumb is quick to apply but not perfect. Experience (-0.007) and Age (-0.008) had about the same correlation with the outcome variable. Validation error is the same as when you drop Age and keep Experience. But validation AUC is slightly better here where I removed the colinear input variable that had a tiny bit weaker relationship with the outcome variable.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G96"/>
  <sheetViews>
    <sheetView tabSelected="1" topLeftCell="A4" workbookViewId="0"/>
    <sheetView tabSelected="1" topLeftCell="D1" zoomScale="80" zoomScaleNormal="80" workbookViewId="1">
      <selection activeCell="S10" sqref="S10"/>
    </sheetView>
  </sheetViews>
  <sheetFormatPr defaultColWidth="10.85546875" defaultRowHeight="15.75" x14ac:dyDescent="0.25"/>
  <cols>
    <col min="1" max="1" width="10.7109375" style="1" customWidth="1"/>
    <col min="2" max="2" width="10.85546875" style="1" bestFit="1" customWidth="1"/>
    <col min="3" max="3" width="34.85546875" style="1" customWidth="1"/>
    <col min="4" max="5" width="6.7109375" style="1" customWidth="1"/>
    <col min="6" max="7" width="10.140625" style="1" bestFit="1" customWidth="1"/>
    <col min="8" max="12" width="6.7109375" style="1" customWidth="1"/>
    <col min="13" max="13" width="10.42578125" style="1" bestFit="1" customWidth="1"/>
    <col min="14" max="14" width="13.7109375" style="1" bestFit="1" customWidth="1"/>
    <col min="15" max="15" width="14.42578125" style="1" bestFit="1" customWidth="1"/>
    <col min="16" max="16" width="12" style="1" bestFit="1" customWidth="1"/>
    <col min="17" max="17" width="10.5703125" style="1" bestFit="1" customWidth="1"/>
    <col min="18" max="18" width="8" style="1" customWidth="1"/>
    <col min="19" max="19" width="82.42578125" style="1" bestFit="1" customWidth="1"/>
    <col min="20" max="20" width="8" style="1" customWidth="1"/>
    <col min="21" max="21" width="8.140625" style="1" customWidth="1"/>
    <col min="22" max="22" width="7.85546875" style="1" customWidth="1"/>
    <col min="23" max="23" width="9.7109375" style="1" customWidth="1"/>
    <col min="24" max="24" width="7.7109375" style="1" customWidth="1"/>
    <col min="25" max="25" width="7.85546875" style="1" customWidth="1"/>
    <col min="26" max="26" width="7.7109375" style="1" customWidth="1"/>
    <col min="27" max="28" width="7" style="1" customWidth="1"/>
    <col min="29" max="29" width="11.7109375" style="1" customWidth="1"/>
    <col min="30" max="30" width="9.7109375" style="1" customWidth="1"/>
    <col min="31" max="31" width="7.7109375" style="1" customWidth="1"/>
    <col min="32" max="16384" width="10.85546875" style="1"/>
  </cols>
  <sheetData>
    <row r="1" spans="2:33" ht="23.1" customHeight="1" x14ac:dyDescent="0.25">
      <c r="B1" s="11"/>
      <c r="C1" s="11"/>
      <c r="F1" s="11"/>
      <c r="G1" s="11"/>
      <c r="H1" s="11"/>
      <c r="I1" s="11"/>
      <c r="J1" s="11"/>
      <c r="K1" s="11"/>
      <c r="L1" s="11"/>
      <c r="M1" s="9"/>
      <c r="N1" s="11"/>
      <c r="O1" s="11"/>
      <c r="P1" s="11"/>
      <c r="Q1" s="11"/>
      <c r="R1" s="11"/>
      <c r="S1" s="11"/>
      <c r="T1" s="11"/>
      <c r="U1" s="11"/>
      <c r="V1" s="9"/>
      <c r="W1" s="13"/>
      <c r="X1" s="3"/>
      <c r="Y1" s="3"/>
      <c r="Z1" s="10"/>
      <c r="AC1" s="9"/>
      <c r="AD1" s="13"/>
      <c r="AE1" s="3"/>
      <c r="AF1" s="3"/>
      <c r="AG1" s="10"/>
    </row>
    <row r="2" spans="2:33" ht="21" customHeight="1" x14ac:dyDescent="0.25">
      <c r="B2" s="4"/>
      <c r="C2" s="4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W2" s="4"/>
      <c r="X2" s="4"/>
      <c r="Y2" s="4"/>
      <c r="Z2" s="4"/>
      <c r="AA2" s="4"/>
      <c r="AB2" s="4"/>
    </row>
    <row r="3" spans="2:33" ht="21" customHeight="1" x14ac:dyDescent="0.25">
      <c r="B3" s="12"/>
      <c r="C3" s="12"/>
      <c r="D3" s="18" t="s">
        <v>8</v>
      </c>
      <c r="E3" s="18" t="s">
        <v>8</v>
      </c>
      <c r="F3" s="38" t="s">
        <v>21</v>
      </c>
      <c r="G3" s="39"/>
      <c r="H3" s="40"/>
      <c r="I3" s="41" t="s">
        <v>20</v>
      </c>
      <c r="J3" s="41"/>
      <c r="K3" s="41"/>
      <c r="L3" s="28"/>
      <c r="X3" s="4"/>
      <c r="Y3" s="4"/>
      <c r="Z3" s="4"/>
      <c r="AA3" s="4"/>
      <c r="AB3" s="4"/>
    </row>
    <row r="4" spans="2:33" ht="21" customHeight="1" x14ac:dyDescent="0.25">
      <c r="B4" s="16" t="s">
        <v>13</v>
      </c>
      <c r="C4" s="5" t="s">
        <v>18</v>
      </c>
      <c r="D4" s="19" t="s">
        <v>29</v>
      </c>
      <c r="E4" s="19" t="s">
        <v>11</v>
      </c>
      <c r="F4" s="15" t="s">
        <v>1</v>
      </c>
      <c r="G4" s="6" t="s">
        <v>2</v>
      </c>
      <c r="H4" s="33" t="s">
        <v>7</v>
      </c>
      <c r="I4" s="17" t="s">
        <v>4</v>
      </c>
      <c r="J4" s="6" t="s">
        <v>3</v>
      </c>
      <c r="K4" s="32" t="s">
        <v>7</v>
      </c>
      <c r="L4" s="25" t="s">
        <v>7</v>
      </c>
      <c r="M4" s="14" t="s">
        <v>14</v>
      </c>
      <c r="N4" s="5" t="s">
        <v>5</v>
      </c>
      <c r="O4" s="5" t="s">
        <v>15</v>
      </c>
      <c r="P4" s="30" t="s">
        <v>16</v>
      </c>
      <c r="Q4" s="2" t="s">
        <v>9</v>
      </c>
      <c r="R4" s="2" t="s">
        <v>12</v>
      </c>
      <c r="S4" s="2" t="s">
        <v>22</v>
      </c>
    </row>
    <row r="5" spans="2:33" ht="21" customHeight="1" x14ac:dyDescent="0.25">
      <c r="B5" s="42" t="s">
        <v>10</v>
      </c>
      <c r="C5" s="44" t="s">
        <v>28</v>
      </c>
      <c r="D5" s="25" t="s">
        <v>0</v>
      </c>
      <c r="E5" s="25" t="s">
        <v>0</v>
      </c>
      <c r="F5" s="22">
        <v>574</v>
      </c>
      <c r="G5" s="22">
        <v>43</v>
      </c>
      <c r="H5" s="27">
        <f>F5+G5</f>
        <v>617</v>
      </c>
      <c r="I5" s="22">
        <v>565</v>
      </c>
      <c r="J5" s="22">
        <v>36</v>
      </c>
      <c r="K5" s="27">
        <f>I5+J5</f>
        <v>601</v>
      </c>
      <c r="L5" s="26">
        <f>H5+K5</f>
        <v>1218</v>
      </c>
      <c r="M5" s="20">
        <f>F5/H5</f>
        <v>0.93030794165316044</v>
      </c>
      <c r="N5" s="21">
        <f>I5/K5</f>
        <v>0.94009983361064897</v>
      </c>
      <c r="O5" s="21">
        <f>F5/(F5+J5)</f>
        <v>0.94098360655737701</v>
      </c>
      <c r="P5" s="21">
        <f>2*M5*O5/(M5+O5)</f>
        <v>0.93561532192339036</v>
      </c>
      <c r="Q5" s="21">
        <f>(J5+G5)/L5</f>
        <v>6.4860426929392451E-2</v>
      </c>
      <c r="R5" s="23">
        <v>0.97889999999999999</v>
      </c>
      <c r="S5" s="45"/>
    </row>
    <row r="6" spans="2:33" ht="21" customHeight="1" x14ac:dyDescent="0.25">
      <c r="B6" s="29" t="s">
        <v>10</v>
      </c>
      <c r="C6" s="43" t="s">
        <v>19</v>
      </c>
      <c r="D6" s="25" t="s">
        <v>0</v>
      </c>
      <c r="E6" s="25" t="s">
        <v>0</v>
      </c>
      <c r="F6" s="22">
        <v>576</v>
      </c>
      <c r="G6" s="22">
        <v>41</v>
      </c>
      <c r="H6" s="27">
        <f t="shared" ref="H6:H18" si="0">F6+G6</f>
        <v>617</v>
      </c>
      <c r="I6" s="22">
        <v>565</v>
      </c>
      <c r="J6" s="22">
        <v>36</v>
      </c>
      <c r="K6" s="27">
        <f t="shared" ref="K6:K18" si="1">I6+J6</f>
        <v>601</v>
      </c>
      <c r="L6" s="26">
        <f t="shared" ref="L6:L18" si="2">H6+K6</f>
        <v>1218</v>
      </c>
      <c r="M6" s="20">
        <f t="shared" ref="M6:M18" si="3">F6/H6</f>
        <v>0.93354943273905999</v>
      </c>
      <c r="N6" s="21">
        <f t="shared" ref="N6:N18" si="4">I6/K6</f>
        <v>0.94009983361064897</v>
      </c>
      <c r="O6" s="21">
        <f t="shared" ref="O6:O18" si="5">F6/(F6+J6)</f>
        <v>0.94117647058823528</v>
      </c>
      <c r="P6" s="21">
        <f t="shared" ref="P6:P18" si="6">2*M6*O6/(M6+O6)</f>
        <v>0.93734743694060207</v>
      </c>
      <c r="Q6" s="21">
        <f t="shared" ref="Q6:Q18" si="7">(J6+G6)/L6</f>
        <v>6.3218390804597707E-2</v>
      </c>
      <c r="R6" s="23">
        <v>0.98070000000000002</v>
      </c>
      <c r="S6" s="45" t="s">
        <v>23</v>
      </c>
    </row>
    <row r="7" spans="2:33" ht="21" customHeight="1" x14ac:dyDescent="0.25">
      <c r="B7" s="29" t="s">
        <v>10</v>
      </c>
      <c r="C7" s="43" t="s">
        <v>31</v>
      </c>
      <c r="D7" s="25" t="s">
        <v>0</v>
      </c>
      <c r="E7" s="25" t="s">
        <v>0</v>
      </c>
      <c r="F7" s="22">
        <v>580</v>
      </c>
      <c r="G7" s="22">
        <v>37</v>
      </c>
      <c r="H7" s="27">
        <f t="shared" ref="H7" si="8">F7+G7</f>
        <v>617</v>
      </c>
      <c r="I7" s="22">
        <v>568</v>
      </c>
      <c r="J7" s="22">
        <v>33</v>
      </c>
      <c r="K7" s="27">
        <f t="shared" ref="K7" si="9">I7+J7</f>
        <v>601</v>
      </c>
      <c r="L7" s="26">
        <f t="shared" ref="L7" si="10">H7+K7</f>
        <v>1218</v>
      </c>
      <c r="M7" s="20">
        <f t="shared" ref="M7" si="11">F7/H7</f>
        <v>0.94003241491085898</v>
      </c>
      <c r="N7" s="21">
        <f t="shared" ref="N7" si="12">I7/K7</f>
        <v>0.94509151414309489</v>
      </c>
      <c r="O7" s="21">
        <f t="shared" ref="O7" si="13">F7/(F7+J7)</f>
        <v>0.9461663947797716</v>
      </c>
      <c r="P7" s="21">
        <f t="shared" ref="P7" si="14">2*M7*O7/(M7+O7)</f>
        <v>0.94308943089430886</v>
      </c>
      <c r="Q7" s="21">
        <f t="shared" ref="Q7" si="15">(J7+G7)/L7</f>
        <v>5.7471264367816091E-2</v>
      </c>
      <c r="R7" s="23">
        <v>0.98660000000000003</v>
      </c>
      <c r="S7" s="45"/>
    </row>
    <row r="8" spans="2:33" ht="21" customHeight="1" x14ac:dyDescent="0.25">
      <c r="B8" s="29" t="s">
        <v>10</v>
      </c>
      <c r="C8" s="43" t="s">
        <v>32</v>
      </c>
      <c r="D8" s="25" t="s">
        <v>0</v>
      </c>
      <c r="E8" s="25" t="s">
        <v>0</v>
      </c>
      <c r="F8" s="22">
        <v>587</v>
      </c>
      <c r="G8" s="22">
        <v>30</v>
      </c>
      <c r="H8" s="27">
        <f t="shared" si="0"/>
        <v>617</v>
      </c>
      <c r="I8" s="22">
        <v>573</v>
      </c>
      <c r="J8" s="22">
        <v>28</v>
      </c>
      <c r="K8" s="27">
        <f t="shared" si="1"/>
        <v>601</v>
      </c>
      <c r="L8" s="26">
        <f t="shared" si="2"/>
        <v>1218</v>
      </c>
      <c r="M8" s="20">
        <f t="shared" si="3"/>
        <v>0.9513776337115073</v>
      </c>
      <c r="N8" s="21">
        <f t="shared" si="4"/>
        <v>0.95341098169717142</v>
      </c>
      <c r="O8" s="21">
        <f t="shared" si="5"/>
        <v>0.95447154471544715</v>
      </c>
      <c r="P8" s="21">
        <f t="shared" si="6"/>
        <v>0.95292207792207795</v>
      </c>
      <c r="Q8" s="21">
        <f t="shared" si="7"/>
        <v>4.7619047619047616E-2</v>
      </c>
      <c r="R8" s="23">
        <v>0.99219999999999997</v>
      </c>
      <c r="S8" s="45"/>
    </row>
    <row r="9" spans="2:33" ht="21" customHeight="1" x14ac:dyDescent="0.25">
      <c r="B9" s="7" t="s">
        <v>10</v>
      </c>
      <c r="C9" s="44" t="s">
        <v>24</v>
      </c>
      <c r="D9" s="27" t="s">
        <v>0</v>
      </c>
      <c r="E9" s="27" t="s">
        <v>0</v>
      </c>
      <c r="F9" s="22">
        <v>586</v>
      </c>
      <c r="G9" s="22">
        <v>31</v>
      </c>
      <c r="H9" s="27">
        <f t="shared" si="0"/>
        <v>617</v>
      </c>
      <c r="I9" s="22">
        <v>574</v>
      </c>
      <c r="J9" s="22">
        <v>27</v>
      </c>
      <c r="K9" s="27">
        <f t="shared" si="1"/>
        <v>601</v>
      </c>
      <c r="L9" s="25">
        <f t="shared" si="2"/>
        <v>1218</v>
      </c>
      <c r="M9" s="8">
        <f t="shared" si="3"/>
        <v>0.94975688816855752</v>
      </c>
      <c r="N9" s="8">
        <f t="shared" si="4"/>
        <v>0.95507487520798673</v>
      </c>
      <c r="O9" s="8">
        <f t="shared" si="5"/>
        <v>0.9559543230016313</v>
      </c>
      <c r="P9" s="8">
        <f t="shared" si="6"/>
        <v>0.95284552845528447</v>
      </c>
      <c r="Q9" s="8">
        <f>(J9+G9)/L9</f>
        <v>4.7619047619047616E-2</v>
      </c>
      <c r="R9" s="23">
        <v>0.99209999999999998</v>
      </c>
      <c r="S9" s="45"/>
    </row>
    <row r="10" spans="2:33" ht="21" customHeight="1" x14ac:dyDescent="0.25">
      <c r="B10" s="46" t="s">
        <v>10</v>
      </c>
      <c r="C10" s="48" t="s">
        <v>25</v>
      </c>
      <c r="D10" s="35" t="s">
        <v>0</v>
      </c>
      <c r="E10" s="35" t="s">
        <v>0</v>
      </c>
      <c r="F10" s="22">
        <v>589</v>
      </c>
      <c r="G10" s="22">
        <v>28</v>
      </c>
      <c r="H10" s="27">
        <f t="shared" si="0"/>
        <v>617</v>
      </c>
      <c r="I10" s="22">
        <v>573</v>
      </c>
      <c r="J10" s="22">
        <v>28</v>
      </c>
      <c r="K10" s="27">
        <f t="shared" si="1"/>
        <v>601</v>
      </c>
      <c r="L10" s="25">
        <f t="shared" si="2"/>
        <v>1218</v>
      </c>
      <c r="M10" s="8">
        <f t="shared" si="3"/>
        <v>0.95461912479740685</v>
      </c>
      <c r="N10" s="8">
        <f t="shared" si="4"/>
        <v>0.95341098169717142</v>
      </c>
      <c r="O10" s="8">
        <f t="shared" si="5"/>
        <v>0.95461912479740685</v>
      </c>
      <c r="P10" s="8">
        <f t="shared" si="6"/>
        <v>0.95461912479740685</v>
      </c>
      <c r="Q10" s="8">
        <f>(J10+G10)/L10</f>
        <v>4.5977011494252873E-2</v>
      </c>
      <c r="R10" s="23">
        <v>0.99239999999999995</v>
      </c>
      <c r="S10" s="45"/>
    </row>
    <row r="11" spans="2:33" ht="21" customHeight="1" x14ac:dyDescent="0.25">
      <c r="B11" s="49" t="s">
        <v>10</v>
      </c>
      <c r="C11" s="50" t="s">
        <v>26</v>
      </c>
      <c r="D11" s="49" t="s">
        <v>0</v>
      </c>
      <c r="E11" s="49" t="s">
        <v>0</v>
      </c>
      <c r="F11" s="49">
        <v>588</v>
      </c>
      <c r="G11" s="49">
        <v>29</v>
      </c>
      <c r="H11" s="49">
        <f t="shared" si="0"/>
        <v>617</v>
      </c>
      <c r="I11" s="49">
        <v>574</v>
      </c>
      <c r="J11" s="49">
        <v>27</v>
      </c>
      <c r="K11" s="49">
        <f t="shared" si="1"/>
        <v>601</v>
      </c>
      <c r="L11" s="51">
        <f t="shared" si="2"/>
        <v>1218</v>
      </c>
      <c r="M11" s="52">
        <f t="shared" si="3"/>
        <v>0.95299837925445707</v>
      </c>
      <c r="N11" s="53">
        <f t="shared" si="4"/>
        <v>0.95507487520798673</v>
      </c>
      <c r="O11" s="53">
        <f t="shared" si="5"/>
        <v>0.95609756097560972</v>
      </c>
      <c r="P11" s="53">
        <f>2*M11*O11/(M11+O11)</f>
        <v>0.95454545454545447</v>
      </c>
      <c r="Q11" s="53">
        <f t="shared" si="7"/>
        <v>4.5977011494252873E-2</v>
      </c>
      <c r="R11" s="54">
        <v>0.99280000000000002</v>
      </c>
      <c r="S11" s="45" t="s">
        <v>42</v>
      </c>
    </row>
    <row r="12" spans="2:33" ht="21" customHeight="1" x14ac:dyDescent="0.25">
      <c r="B12" s="25" t="s">
        <v>10</v>
      </c>
      <c r="C12" s="47" t="s">
        <v>34</v>
      </c>
      <c r="D12" s="35" t="s">
        <v>0</v>
      </c>
      <c r="E12" s="35" t="s">
        <v>0</v>
      </c>
      <c r="F12" s="22">
        <v>589</v>
      </c>
      <c r="G12" s="22">
        <v>28</v>
      </c>
      <c r="H12" s="35">
        <f t="shared" ref="H12" si="16">F12+G12</f>
        <v>617</v>
      </c>
      <c r="I12" s="22">
        <v>574</v>
      </c>
      <c r="J12" s="22">
        <v>27</v>
      </c>
      <c r="K12" s="35">
        <f t="shared" ref="K12" si="17">I12+J12</f>
        <v>601</v>
      </c>
      <c r="L12" s="36">
        <f t="shared" ref="L12" si="18">H12+K12</f>
        <v>1218</v>
      </c>
      <c r="M12" s="20">
        <f t="shared" ref="M12" si="19">F12/H12</f>
        <v>0.95461912479740685</v>
      </c>
      <c r="N12" s="21">
        <f t="shared" ref="N12" si="20">I12/K12</f>
        <v>0.95507487520798673</v>
      </c>
      <c r="O12" s="21">
        <f t="shared" ref="O12" si="21">F12/(F12+J12)</f>
        <v>0.95616883116883122</v>
      </c>
      <c r="P12" s="21">
        <f>2*M12*O12/(M12+O12)</f>
        <v>0.95539334955393351</v>
      </c>
      <c r="Q12" s="21">
        <f t="shared" ref="Q12" si="22">(J12+G12)/L12</f>
        <v>4.5155993431855501E-2</v>
      </c>
      <c r="R12" s="23">
        <v>0.99280000000000002</v>
      </c>
      <c r="S12" s="45" t="s">
        <v>36</v>
      </c>
    </row>
    <row r="13" spans="2:33" ht="21" customHeight="1" x14ac:dyDescent="0.25">
      <c r="B13" s="25" t="s">
        <v>10</v>
      </c>
      <c r="C13" s="47" t="s">
        <v>37</v>
      </c>
      <c r="D13" s="35" t="s">
        <v>0</v>
      </c>
      <c r="E13" s="35" t="s">
        <v>0</v>
      </c>
      <c r="F13" s="22">
        <v>518</v>
      </c>
      <c r="G13" s="22">
        <v>99</v>
      </c>
      <c r="H13" s="35">
        <f t="shared" ref="H13" si="23">F13+G13</f>
        <v>617</v>
      </c>
      <c r="I13" s="22">
        <v>510</v>
      </c>
      <c r="J13" s="22">
        <v>91</v>
      </c>
      <c r="K13" s="35">
        <f t="shared" ref="K13" si="24">I13+J13</f>
        <v>601</v>
      </c>
      <c r="L13" s="36">
        <f t="shared" ref="L13" si="25">H13+K13</f>
        <v>1218</v>
      </c>
      <c r="M13" s="20">
        <f t="shared" ref="M13" si="26">F13/H13</f>
        <v>0.83954619124797403</v>
      </c>
      <c r="N13" s="21">
        <f t="shared" ref="N13" si="27">I13/K13</f>
        <v>0.84858569051580701</v>
      </c>
      <c r="O13" s="21">
        <f t="shared" ref="O13" si="28">F13/(F13+J13)</f>
        <v>0.85057471264367812</v>
      </c>
      <c r="P13" s="21">
        <f>2*M13*O13/(M13+O13)</f>
        <v>0.84502446982055457</v>
      </c>
      <c r="Q13" s="21">
        <f t="shared" ref="Q13" si="29">(J13+G13)/L13</f>
        <v>0.15599343185550082</v>
      </c>
      <c r="R13" s="23">
        <v>0.92759999999999998</v>
      </c>
      <c r="S13" s="45" t="s">
        <v>39</v>
      </c>
    </row>
    <row r="14" spans="2:33" ht="21" customHeight="1" x14ac:dyDescent="0.25">
      <c r="B14" s="25" t="s">
        <v>10</v>
      </c>
      <c r="C14" s="47" t="s">
        <v>38</v>
      </c>
      <c r="D14" s="35" t="s">
        <v>0</v>
      </c>
      <c r="E14" s="35" t="s">
        <v>0</v>
      </c>
      <c r="F14" s="22">
        <v>572</v>
      </c>
      <c r="G14" s="22">
        <v>45</v>
      </c>
      <c r="H14" s="35">
        <f t="shared" ref="H14:H15" si="30">F14+G14</f>
        <v>617</v>
      </c>
      <c r="I14" s="22">
        <v>551</v>
      </c>
      <c r="J14" s="22">
        <v>50</v>
      </c>
      <c r="K14" s="35">
        <f t="shared" ref="K14:K15" si="31">I14+J14</f>
        <v>601</v>
      </c>
      <c r="L14" s="36">
        <f t="shared" ref="L14:L15" si="32">H14+K14</f>
        <v>1218</v>
      </c>
      <c r="M14" s="20">
        <f t="shared" ref="M14:M15" si="33">F14/H14</f>
        <v>0.92706645056726089</v>
      </c>
      <c r="N14" s="21">
        <f t="shared" ref="N14:N15" si="34">I14/K14</f>
        <v>0.91680532445923457</v>
      </c>
      <c r="O14" s="21">
        <f t="shared" ref="O14:O15" si="35">F14/(F14+J14)</f>
        <v>0.91961414790996787</v>
      </c>
      <c r="P14" s="21">
        <f>2*M14*O14/(M14+O14)</f>
        <v>0.92332526230831324</v>
      </c>
      <c r="Q14" s="21">
        <f t="shared" ref="Q14:Q15" si="36">(J14+G14)/L14</f>
        <v>7.7996715927750412E-2</v>
      </c>
      <c r="R14" s="23">
        <v>0.98160000000000003</v>
      </c>
      <c r="S14" s="45" t="s">
        <v>41</v>
      </c>
    </row>
    <row r="15" spans="2:33" ht="21" customHeight="1" x14ac:dyDescent="0.25">
      <c r="B15" s="25" t="s">
        <v>10</v>
      </c>
      <c r="C15" s="47" t="s">
        <v>40</v>
      </c>
      <c r="D15" s="35" t="s">
        <v>0</v>
      </c>
      <c r="E15" s="35" t="s">
        <v>0</v>
      </c>
      <c r="F15" s="22">
        <v>569</v>
      </c>
      <c r="G15" s="22">
        <v>48</v>
      </c>
      <c r="H15" s="35">
        <f t="shared" si="30"/>
        <v>617</v>
      </c>
      <c r="I15" s="22">
        <v>549</v>
      </c>
      <c r="J15" s="22">
        <v>52</v>
      </c>
      <c r="K15" s="35">
        <f t="shared" si="31"/>
        <v>601</v>
      </c>
      <c r="L15" s="36">
        <f t="shared" si="32"/>
        <v>1218</v>
      </c>
      <c r="M15" s="20">
        <f t="shared" si="33"/>
        <v>0.92220421393841168</v>
      </c>
      <c r="N15" s="21">
        <f t="shared" si="34"/>
        <v>0.91347753743760396</v>
      </c>
      <c r="O15" s="21">
        <f t="shared" si="35"/>
        <v>0.91626409017713362</v>
      </c>
      <c r="P15" s="21">
        <f>2*M15*O15/(M15+O15)</f>
        <v>0.91922455573505646</v>
      </c>
      <c r="Q15" s="21">
        <f t="shared" si="36"/>
        <v>8.2101806239737271E-2</v>
      </c>
      <c r="R15" s="23">
        <v>0.9819</v>
      </c>
      <c r="S15" s="45"/>
    </row>
    <row r="16" spans="2:33" ht="21" customHeight="1" x14ac:dyDescent="0.25">
      <c r="B16" s="25" t="s">
        <v>27</v>
      </c>
      <c r="C16" s="47" t="s">
        <v>28</v>
      </c>
      <c r="D16" s="27">
        <v>9</v>
      </c>
      <c r="E16" s="27" t="s">
        <v>0</v>
      </c>
      <c r="F16" s="22">
        <v>477</v>
      </c>
      <c r="G16" s="22">
        <v>140</v>
      </c>
      <c r="H16" s="27">
        <f t="shared" si="0"/>
        <v>617</v>
      </c>
      <c r="I16" s="22">
        <v>542</v>
      </c>
      <c r="J16" s="22">
        <v>59</v>
      </c>
      <c r="K16" s="27">
        <f t="shared" si="1"/>
        <v>601</v>
      </c>
      <c r="L16" s="26">
        <f t="shared" si="2"/>
        <v>1218</v>
      </c>
      <c r="M16" s="20">
        <f t="shared" si="3"/>
        <v>0.77309562398703402</v>
      </c>
      <c r="N16" s="21">
        <f t="shared" si="4"/>
        <v>0.90183028286189681</v>
      </c>
      <c r="O16" s="21">
        <f t="shared" si="5"/>
        <v>0.8899253731343284</v>
      </c>
      <c r="P16" s="21">
        <f>2*M16*O16/(M16+O16)</f>
        <v>0.82740676496097143</v>
      </c>
      <c r="Q16" s="21">
        <f t="shared" si="7"/>
        <v>0.16338259441707717</v>
      </c>
      <c r="R16" s="23">
        <v>0.90849999999999997</v>
      </c>
      <c r="S16" s="45" t="s">
        <v>30</v>
      </c>
    </row>
    <row r="17" spans="2:28" ht="21.95" customHeight="1" x14ac:dyDescent="0.25">
      <c r="B17" s="25" t="s">
        <v>27</v>
      </c>
      <c r="C17" s="47" t="s">
        <v>35</v>
      </c>
      <c r="D17" s="27">
        <v>19</v>
      </c>
      <c r="E17" s="27" t="s">
        <v>0</v>
      </c>
      <c r="F17" s="34">
        <v>498</v>
      </c>
      <c r="G17" s="34">
        <v>119</v>
      </c>
      <c r="H17" s="31">
        <f t="shared" si="0"/>
        <v>617</v>
      </c>
      <c r="I17" s="34">
        <v>459</v>
      </c>
      <c r="J17" s="34">
        <v>142</v>
      </c>
      <c r="K17" s="31">
        <f t="shared" si="1"/>
        <v>601</v>
      </c>
      <c r="L17" s="26">
        <f t="shared" si="2"/>
        <v>1218</v>
      </c>
      <c r="M17" s="20">
        <f t="shared" si="3"/>
        <v>0.80713128038897897</v>
      </c>
      <c r="N17" s="21">
        <f t="shared" si="4"/>
        <v>0.76372712146422628</v>
      </c>
      <c r="O17" s="21">
        <f t="shared" si="5"/>
        <v>0.77812499999999996</v>
      </c>
      <c r="P17" s="21">
        <f t="shared" si="6"/>
        <v>0.79236276849642007</v>
      </c>
      <c r="Q17" s="21">
        <f t="shared" si="7"/>
        <v>0.21428571428571427</v>
      </c>
      <c r="R17" s="23">
        <v>0.85350000000000004</v>
      </c>
      <c r="S17" s="45"/>
    </row>
    <row r="18" spans="2:28" ht="21.95" customHeight="1" x14ac:dyDescent="0.25">
      <c r="B18" s="25" t="s">
        <v>6</v>
      </c>
      <c r="C18" s="47" t="s">
        <v>28</v>
      </c>
      <c r="D18" s="25" t="s">
        <v>0</v>
      </c>
      <c r="E18" s="25">
        <v>9</v>
      </c>
      <c r="F18" s="22">
        <v>523</v>
      </c>
      <c r="G18" s="22">
        <v>94</v>
      </c>
      <c r="H18" s="25">
        <f t="shared" si="0"/>
        <v>617</v>
      </c>
      <c r="I18" s="22">
        <v>509</v>
      </c>
      <c r="J18" s="22">
        <v>92</v>
      </c>
      <c r="K18" s="25">
        <f t="shared" si="1"/>
        <v>601</v>
      </c>
      <c r="L18" s="25">
        <f t="shared" si="2"/>
        <v>1218</v>
      </c>
      <c r="M18" s="8">
        <f t="shared" si="3"/>
        <v>0.8476499189627229</v>
      </c>
      <c r="N18" s="8">
        <f t="shared" si="4"/>
        <v>0.84692179700499171</v>
      </c>
      <c r="O18" s="8">
        <f t="shared" si="5"/>
        <v>0.8504065040650407</v>
      </c>
      <c r="P18" s="8">
        <f t="shared" si="6"/>
        <v>0.84902597402597402</v>
      </c>
      <c r="Q18" s="8">
        <f t="shared" si="7"/>
        <v>0.15270935960591134</v>
      </c>
      <c r="R18" s="37" t="s">
        <v>17</v>
      </c>
      <c r="S18" s="45"/>
    </row>
    <row r="19" spans="2:28" ht="18.95" customHeight="1" x14ac:dyDescent="0.25">
      <c r="B19" s="25" t="s">
        <v>6</v>
      </c>
      <c r="C19" s="47" t="s">
        <v>33</v>
      </c>
      <c r="D19" s="25" t="s">
        <v>0</v>
      </c>
      <c r="E19" s="25">
        <v>8</v>
      </c>
      <c r="F19" s="22">
        <v>545</v>
      </c>
      <c r="G19" s="22">
        <v>72</v>
      </c>
      <c r="H19" s="25">
        <f t="shared" ref="H19" si="37">F19+G19</f>
        <v>617</v>
      </c>
      <c r="I19" s="22">
        <v>541</v>
      </c>
      <c r="J19" s="22">
        <v>60</v>
      </c>
      <c r="K19" s="25">
        <f t="shared" ref="K19" si="38">I19+J19</f>
        <v>601</v>
      </c>
      <c r="L19" s="25">
        <f t="shared" ref="L19" si="39">H19+K19</f>
        <v>1218</v>
      </c>
      <c r="M19" s="8">
        <f t="shared" ref="M19" si="40">F19/H19</f>
        <v>0.88330632090761751</v>
      </c>
      <c r="N19" s="8">
        <f t="shared" ref="N19" si="41">I19/K19</f>
        <v>0.90016638935108151</v>
      </c>
      <c r="O19" s="8">
        <f t="shared" ref="O19" si="42">F19/(F19+J19)</f>
        <v>0.90082644628099173</v>
      </c>
      <c r="P19" s="8">
        <f t="shared" ref="P19" si="43">2*M19*O19/(M19+O19)</f>
        <v>0.89198036006546644</v>
      </c>
      <c r="Q19" s="8">
        <f t="shared" ref="Q19" si="44">(J19+G19)/L19</f>
        <v>0.10837438423645321</v>
      </c>
      <c r="R19" s="37" t="s">
        <v>17</v>
      </c>
      <c r="S19" s="45"/>
      <c r="X19" s="4"/>
      <c r="Y19" s="4"/>
      <c r="Z19" s="4"/>
      <c r="AA19" s="4"/>
      <c r="AB19" s="4"/>
    </row>
    <row r="96" spans="18:18" ht="18.75" x14ac:dyDescent="0.3">
      <c r="R96" s="24"/>
    </row>
  </sheetData>
  <mergeCells count="2">
    <mergeCell ref="F3:H3"/>
    <mergeCell ref="I3:K3"/>
  </mergeCells>
  <pageMargins left="0.5" right="0.5" top="0.5" bottom="0.5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Shmueli</dc:creator>
  <cp:lastModifiedBy>Brooke Baker</cp:lastModifiedBy>
  <cp:lastPrinted>2014-02-28T07:14:43Z</cp:lastPrinted>
  <dcterms:created xsi:type="dcterms:W3CDTF">2004-12-01T16:55:50Z</dcterms:created>
  <dcterms:modified xsi:type="dcterms:W3CDTF">2019-04-05T17:31:07Z</dcterms:modified>
</cp:coreProperties>
</file>