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barrios\Desktop\Analysis Projects\Crowdfunding Analysis\"/>
    </mc:Choice>
  </mc:AlternateContent>
  <xr:revisionPtr revIDLastSave="0" documentId="13_ncr:1_{4DA13366-C799-46A2-BB37-A5862B11C08A}" xr6:coauthVersionLast="45" xr6:coauthVersionMax="45" xr10:uidLastSave="{00000000-0000-0000-0000-000000000000}"/>
  <bookViews>
    <workbookView xWindow="28680" yWindow="-120" windowWidth="29040" windowHeight="15840" tabRatio="663" xr2:uid="{00000000-000D-0000-FFFF-FFFF00000000}"/>
  </bookViews>
  <sheets>
    <sheet name="Kickstarter" sheetId="1" r:id="rId1"/>
    <sheet name="Outcomes Based on % Funded" sheetId="17" r:id="rId2"/>
    <sheet name="Outcomes Based on Goals" sheetId="15" r:id="rId3"/>
    <sheet name="Outcomes Based on Launch Date" sheetId="5" r:id="rId4"/>
  </sheets>
  <definedNames>
    <definedName name="_xlnm._FilterDatabase" localSheetId="0" hidden="1">Kickstarter!$A$1:$T$4115</definedName>
  </definedNames>
  <calcPr calcId="191029"/>
  <pivotCaches>
    <pivotCache cacheId="0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174" i="1" l="1"/>
  <c r="D15" i="15" l="1"/>
  <c r="D14" i="15"/>
  <c r="D13" i="15"/>
  <c r="D12" i="15"/>
  <c r="D11" i="15"/>
  <c r="D10" i="15"/>
  <c r="D9" i="15"/>
  <c r="D8" i="15"/>
  <c r="D7" i="15"/>
  <c r="D6" i="15"/>
  <c r="D5" i="15"/>
  <c r="D4" i="15"/>
  <c r="C15" i="15"/>
  <c r="C14" i="15"/>
  <c r="C13" i="15"/>
  <c r="C12" i="15"/>
  <c r="C11" i="15"/>
  <c r="C10" i="15"/>
  <c r="C9" i="15"/>
  <c r="C8" i="15"/>
  <c r="C7" i="15"/>
  <c r="C6" i="15"/>
  <c r="C5" i="15"/>
  <c r="C4" i="15"/>
  <c r="B15" i="15"/>
  <c r="B14" i="15"/>
  <c r="B13" i="15"/>
  <c r="B12" i="15"/>
  <c r="B11" i="15"/>
  <c r="B10" i="15"/>
  <c r="B9" i="15"/>
  <c r="B8" i="15"/>
  <c r="B7" i="15"/>
  <c r="B6" i="15"/>
  <c r="B5" i="15"/>
  <c r="B4" i="15"/>
  <c r="S3826" i="1"/>
  <c r="S3822" i="1"/>
  <c r="E4" i="15" l="1"/>
  <c r="H4" i="15" s="1"/>
  <c r="E12" i="15"/>
  <c r="G12" i="15" s="1"/>
  <c r="E8" i="15"/>
  <c r="F8" i="15" s="1"/>
  <c r="E15" i="15"/>
  <c r="G15" i="15" s="1"/>
  <c r="E11" i="15"/>
  <c r="F11" i="15" s="1"/>
  <c r="E7" i="15"/>
  <c r="H7" i="15" s="1"/>
  <c r="E14" i="15"/>
  <c r="F14" i="15" s="1"/>
  <c r="E10" i="15"/>
  <c r="F10" i="15" s="1"/>
  <c r="E6" i="15"/>
  <c r="H6" i="15" s="1"/>
  <c r="E13" i="15"/>
  <c r="H13" i="15" s="1"/>
  <c r="E9" i="15"/>
  <c r="G9" i="15" s="1"/>
  <c r="E5" i="15"/>
  <c r="F5" i="15" s="1"/>
  <c r="O522" i="1"/>
  <c r="F7" i="15" l="1"/>
  <c r="F4" i="15"/>
  <c r="G11" i="15"/>
  <c r="H12" i="15"/>
  <c r="G8" i="15"/>
  <c r="G14" i="15"/>
  <c r="H9" i="15"/>
  <c r="G5" i="15"/>
  <c r="H11" i="15"/>
  <c r="G7" i="15"/>
  <c r="H14" i="15"/>
  <c r="G10" i="15"/>
  <c r="F6" i="15"/>
  <c r="H5" i="15"/>
  <c r="F13" i="15"/>
  <c r="H8" i="15"/>
  <c r="G4" i="15"/>
  <c r="H15" i="15"/>
  <c r="F15" i="15"/>
  <c r="H10" i="15"/>
  <c r="G6" i="15"/>
  <c r="G13" i="15"/>
  <c r="F9" i="15"/>
  <c r="F12" i="15"/>
  <c r="S522" i="1"/>
  <c r="P522" i="1"/>
  <c r="O535" i="1"/>
  <c r="O526" i="1"/>
  <c r="T6" i="1" l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U522" i="1" s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U3822" i="1" s="1"/>
  <c r="T3823" i="1"/>
  <c r="T3824" i="1"/>
  <c r="T3825" i="1"/>
  <c r="T3826" i="1"/>
  <c r="U3826" i="1" s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3" i="1"/>
  <c r="S3824" i="1"/>
  <c r="S3825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4114" i="1" l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5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4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3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7" i="1"/>
  <c r="O528" i="1"/>
  <c r="O529" i="1"/>
  <c r="O530" i="1"/>
  <c r="O531" i="1"/>
  <c r="O532" i="1"/>
  <c r="O533" i="1"/>
  <c r="O534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<sst xmlns="http://schemas.openxmlformats.org/spreadsheetml/2006/main" count="32985" uniqueCount="8401">
  <si>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</si>
  <si>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</si>
  <si>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</si>
  <si>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</si>
  <si>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</si>
  <si>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</si>
  <si>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</si>
  <si>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</si>
  <si>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</si>
  <si>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</si>
  <si>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</si>
  <si>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</si>
  <si>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</si>
  <si>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</si>
  <si>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</si>
  <si>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</si>
  <si>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</si>
  <si>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</si>
  <si>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</si>
  <si>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</si>
  <si>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</si>
  <si>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</si>
  <si>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</si>
  <si>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</si>
  <si>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</si>
  <si>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</si>
  <si>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</si>
  <si>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</si>
  <si>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</si>
  <si>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</si>
  <si>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</si>
  <si>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</si>
  <si>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</si>
  <si>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</si>
  <si>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</si>
  <si>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</si>
  <si>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</si>
  <si>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</si>
  <si>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</si>
  <si>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</si>
  <si>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</si>
  <si>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</si>
  <si>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</si>
  <si>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</si>
  <si>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</si>
  <si>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</si>
  <si>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</si>
  <si>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</si>
  <si>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</si>
  <si>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</si>
  <si>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</si>
  <si>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</si>
  <si>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</si>
  <si>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</si>
  <si>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</si>
  <si>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</si>
  <si>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</si>
  <si>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</si>
  <si>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</si>
  <si>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</si>
  <si>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</si>
  <si>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</si>
  <si>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</si>
  <si>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</si>
  <si>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</si>
  <si>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</si>
  <si>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</si>
  <si>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</si>
  <si>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</si>
  <si>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</si>
  <si>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</si>
  <si>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</si>
  <si>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</si>
  <si>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</si>
  <si>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</si>
  <si>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</si>
  <si>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</si>
  <si>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</si>
  <si>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</si>
  <si>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</si>
  <si>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</si>
  <si>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</si>
  <si>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</si>
  <si>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</si>
  <si>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</si>
  <si>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</si>
  <si>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</si>
  <si>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</si>
  <si>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</si>
  <si>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</si>
  <si>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</si>
  <si>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</si>
  <si>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</si>
  <si>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</si>
  <si>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</si>
  <si>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</si>
  <si>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</si>
  <si>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</si>
  <si>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</si>
  <si>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</si>
  <si>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</si>
  <si>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</si>
  <si>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</si>
  <si>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</si>
  <si>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</si>
  <si>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</si>
  <si>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</si>
  <si>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</si>
  <si>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</si>
  <si>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</si>
  <si>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</si>
  <si>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</si>
  <si>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</si>
  <si>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</si>
  <si>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</si>
  <si>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</si>
  <si>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</si>
  <si>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</si>
  <si>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</si>
  <si>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</si>
  <si>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</si>
  <si>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</si>
  <si>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</si>
  <si>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</si>
  <si>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</si>
  <si>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</si>
  <si>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</si>
  <si>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</si>
  <si>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</si>
  <si>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</si>
  <si>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</si>
  <si>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</si>
  <si>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</si>
  <si>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</si>
  <si>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</si>
  <si>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</si>
  <si>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</si>
  <si>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</si>
  <si>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</si>
  <si>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</si>
  <si>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</si>
  <si>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</si>
  <si>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</si>
  <si>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</si>
  <si>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</si>
  <si>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</si>
  <si>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</si>
  <si>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</si>
  <si>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</si>
  <si>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</si>
  <si>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</si>
  <si>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</si>
  <si>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</si>
  <si>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</si>
  <si>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</si>
  <si>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</si>
  <si>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</si>
  <si>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</si>
  <si>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</si>
  <si>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</si>
  <si>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</si>
  <si>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</si>
  <si>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</si>
  <si>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</si>
  <si>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</si>
  <si>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</si>
  <si>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</si>
  <si>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</si>
  <si>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</si>
  <si>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</si>
  <si>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</si>
  <si>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</si>
  <si>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</si>
  <si>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</si>
  <si>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</si>
  <si>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</si>
  <si>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</si>
  <si>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</si>
  <si>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</si>
  <si>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</si>
  <si>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</si>
  <si>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</si>
  <si>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</si>
  <si>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</si>
  <si>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</si>
  <si>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</si>
  <si>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</si>
  <si>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</si>
  <si>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</si>
  <si>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</si>
  <si>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</si>
  <si>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</si>
  <si>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</si>
  <si>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</si>
  <si>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</si>
  <si>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</si>
  <si>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</si>
  <si>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</si>
  <si>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</si>
  <si>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</si>
  <si>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</si>
  <si>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</si>
  <si>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</si>
  <si>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</si>
  <si>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</si>
  <si>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</si>
  <si>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</si>
  <si>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</si>
  <si>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</si>
  <si>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</si>
  <si>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</si>
  <si>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</si>
  <si>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</si>
  <si>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</si>
  <si>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</si>
  <si>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</si>
  <si>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</si>
  <si>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</si>
  <si>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</si>
  <si>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</si>
  <si>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</si>
  <si>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</si>
  <si>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</si>
  <si>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</si>
  <si>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</si>
  <si>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</si>
  <si>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</si>
  <si>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</si>
  <si>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</si>
  <si>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</si>
  <si>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</si>
  <si>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</si>
  <si>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</si>
  <si>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</si>
  <si>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</si>
  <si>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</si>
  <si>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</si>
  <si>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</si>
  <si>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</si>
  <si>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</si>
  <si>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</si>
  <si>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</si>
  <si>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</si>
  <si>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</si>
  <si>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</si>
  <si>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</si>
  <si>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</si>
  <si>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</si>
  <si>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</si>
  <si>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</si>
  <si>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</si>
  <si>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</si>
  <si>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</si>
  <si>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</si>
  <si>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</si>
  <si>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</si>
  <si>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</si>
  <si>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</si>
  <si>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</si>
  <si>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</si>
  <si>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</si>
  <si>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</si>
  <si>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</si>
  <si>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</si>
  <si>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</si>
  <si>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</si>
  <si>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</si>
  <si>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</si>
  <si>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</si>
  <si>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</si>
  <si>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</si>
  <si>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</si>
  <si>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</si>
  <si>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</si>
  <si>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</si>
  <si>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</si>
  <si>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</si>
  <si>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</si>
  <si>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</si>
  <si>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</si>
  <si>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</si>
  <si>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</si>
  <si>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</si>
  <si>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</si>
  <si>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</si>
  <si>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</si>
  <si>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</si>
  <si>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</si>
  <si>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</si>
  <si>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</si>
  <si>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</si>
  <si>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</si>
  <si>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</si>
  <si>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</si>
  <si>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</si>
  <si>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</si>
  <si>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</si>
  <si>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</si>
  <si>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</si>
  <si>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</si>
  <si>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</si>
  <si>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</si>
  <si>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</si>
  <si>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</si>
  <si>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</si>
  <si>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</si>
  <si>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</si>
  <si>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</si>
  <si>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</si>
  <si>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</si>
  <si>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</si>
  <si>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</si>
  <si>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</si>
  <si>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</si>
  <si>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</si>
  <si>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</si>
  <si>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</si>
  <si>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</si>
  <si>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</si>
  <si>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</si>
  <si>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</si>
  <si>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</si>
  <si>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</si>
  <si>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</si>
  <si>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</si>
  <si>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</si>
  <si>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</si>
  <si>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</si>
  <si>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</si>
  <si>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</si>
  <si>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</si>
  <si>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</si>
  <si>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</si>
  <si>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</si>
  <si>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</si>
  <si>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</si>
  <si>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</si>
  <si>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</si>
  <si>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</si>
  <si>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</si>
  <si>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</si>
  <si>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</si>
  <si>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</si>
  <si>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</si>
  <si>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</si>
  <si>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</si>
  <si>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</si>
  <si>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</si>
  <si>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</si>
  <si>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</si>
  <si>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</si>
  <si>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</si>
  <si>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</si>
  <si>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</si>
  <si>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</si>
  <si>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</si>
  <si>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</si>
  <si>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</si>
  <si>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</si>
  <si>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</si>
  <si>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</si>
  <si>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</si>
  <si>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</si>
  <si>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</si>
  <si>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</si>
  <si>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</si>
  <si>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</si>
  <si>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</si>
  <si>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</si>
  <si>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</si>
  <si>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</si>
  <si>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</si>
  <si>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</si>
  <si>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</si>
  <si>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</si>
  <si>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</si>
  <si>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</si>
  <si>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</si>
  <si>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</si>
  <si>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</si>
  <si>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</si>
  <si>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</si>
  <si>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</si>
  <si>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</si>
  <si>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</si>
  <si>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</si>
  <si>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</si>
  <si>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</si>
  <si>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</si>
  <si>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</si>
  <si>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</si>
  <si>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</si>
  <si>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</si>
  <si>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</si>
  <si>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</si>
  <si>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</si>
  <si>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</si>
  <si>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</si>
  <si>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</si>
  <si>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</si>
  <si>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</si>
  <si>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</si>
  <si>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</si>
  <si>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</si>
  <si>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</si>
  <si>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</si>
  <si>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</si>
  <si>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</si>
  <si>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</si>
  <si>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</si>
  <si>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</si>
  <si>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</si>
  <si>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</si>
  <si>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</si>
  <si>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</si>
  <si>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</si>
  <si>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</si>
  <si>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</si>
  <si>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</si>
  <si>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</si>
  <si>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</si>
  <si>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</si>
  <si>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</si>
  <si>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</si>
  <si>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</si>
  <si>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</si>
  <si>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</si>
  <si>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</si>
  <si>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</si>
  <si>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</si>
  <si>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</si>
  <si>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</si>
  <si>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</si>
  <si>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</si>
  <si>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</si>
  <si>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</si>
  <si>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</si>
  <si>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</si>
  <si>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</si>
  <si>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</si>
  <si>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</si>
  <si>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</si>
  <si>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</si>
  <si>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</si>
  <si>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</si>
  <si>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</si>
  <si>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</si>
  <si>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</si>
  <si>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</si>
  <si>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</si>
  <si>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</si>
  <si>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</si>
  <si>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</si>
  <si>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</si>
  <si>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</si>
  <si>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</si>
  <si>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</si>
  <si>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</si>
  <si>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</si>
  <si>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</si>
  <si>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</si>
  <si>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</si>
  <si>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</si>
  <si>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</si>
  <si>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</si>
  <si>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</si>
  <si>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</si>
  <si>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</si>
  <si>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</si>
  <si>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</si>
  <si>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</si>
  <si>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</si>
  <si>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</si>
  <si>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</si>
  <si>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</si>
  <si>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</si>
  <si>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</si>
  <si>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</si>
  <si>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</si>
  <si>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</si>
  <si>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</si>
  <si>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</si>
  <si>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</si>
  <si>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</si>
  <si>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</si>
  <si>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</si>
  <si>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</si>
  <si>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</si>
  <si>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</si>
  <si>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</si>
  <si>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</si>
  <si>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</si>
  <si>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</si>
  <si>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</si>
  <si>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</si>
  <si>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</si>
  <si>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</si>
  <si>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</si>
  <si>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</si>
  <si>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</si>
  <si>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</si>
  <si>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</si>
  <si>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</si>
  <si>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</si>
  <si>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</si>
  <si>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</si>
  <si>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</si>
  <si>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</si>
  <si>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</si>
  <si>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</si>
  <si>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</si>
  <si>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</si>
  <si>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</si>
  <si>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</si>
  <si>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</si>
  <si>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</si>
  <si>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</si>
  <si>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</si>
  <si>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</si>
  <si>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</si>
  <si>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</si>
  <si>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</si>
  <si>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</si>
  <si>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</si>
  <si>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</si>
  <si>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</si>
  <si>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</si>
  <si>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</si>
  <si>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</si>
  <si>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</si>
  <si>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</si>
  <si>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</si>
  <si>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</si>
  <si>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</si>
  <si>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</si>
  <si>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</si>
  <si>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</si>
  <si>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</si>
  <si>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</si>
  <si>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</si>
  <si>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</si>
  <si>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</si>
  <si>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</si>
  <si>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</si>
  <si>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</si>
  <si>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</si>
  <si>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</si>
  <si>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</si>
  <si>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</si>
  <si>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</si>
  <si>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</si>
  <si>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</si>
  <si>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</si>
  <si>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</si>
  <si>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</si>
  <si>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</si>
  <si>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</si>
  <si>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</si>
  <si>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</si>
  <si>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</si>
  <si>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</si>
  <si>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</si>
  <si>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</si>
  <si>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</si>
  <si>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</si>
  <si>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</si>
  <si>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</si>
  <si>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</si>
  <si>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</si>
  <si>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</si>
  <si>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</si>
  <si>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</si>
  <si>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</si>
  <si>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</si>
  <si>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</si>
  <si>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</si>
  <si>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</si>
  <si>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</si>
  <si>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</si>
  <si>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</si>
  <si>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</si>
  <si>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</si>
  <si>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</si>
  <si>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</si>
  <si>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</si>
  <si>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</si>
  <si>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</si>
  <si>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</si>
  <si>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</si>
  <si>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</si>
  <si>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</si>
  <si>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</si>
  <si>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</si>
  <si>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</si>
  <si>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</si>
  <si>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</si>
  <si>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</si>
  <si>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</si>
  <si>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</si>
  <si>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</si>
  <si>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</si>
  <si>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</si>
  <si>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</si>
  <si>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</si>
  <si>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</si>
  <si>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</si>
  <si>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</si>
  <si>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</si>
  <si>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</si>
  <si>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</si>
  <si>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</si>
  <si>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</si>
  <si>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</si>
  <si>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</si>
  <si>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</si>
  <si>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</si>
  <si>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</si>
  <si>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</si>
  <si>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</si>
  <si>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</si>
  <si>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</si>
  <si>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</si>
  <si>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</si>
  <si>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</si>
  <si>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</si>
  <si>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</si>
  <si>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</si>
  <si>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</si>
  <si>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</si>
  <si>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</si>
  <si>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</si>
  <si>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</si>
  <si>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</si>
  <si>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</si>
  <si>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</si>
  <si>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</si>
  <si>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</si>
  <si>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</si>
  <si>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</si>
  <si>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</si>
  <si>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</si>
  <si>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</si>
  <si>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</si>
  <si>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</si>
  <si>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</si>
  <si>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</si>
  <si>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</si>
  <si>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</si>
  <si>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</si>
  <si>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</si>
  <si>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</si>
  <si>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</si>
  <si>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</si>
  <si>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</si>
  <si>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</si>
  <si>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</si>
  <si>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</si>
  <si>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</si>
  <si>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</si>
  <si>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</si>
  <si>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</si>
  <si>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</si>
  <si>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</si>
  <si>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</si>
  <si>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</si>
  <si>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</si>
  <si>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</si>
  <si>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</si>
  <si>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</si>
  <si>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</si>
  <si>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</si>
  <si>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</si>
  <si>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</si>
  <si>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</si>
  <si>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</si>
  <si>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</si>
  <si>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</si>
  <si>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</si>
  <si>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</si>
  <si>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</si>
  <si>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</si>
  <si>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</si>
  <si>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</si>
  <si>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</si>
  <si>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</si>
  <si>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</si>
  <si>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</si>
  <si>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</si>
  <si>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</si>
  <si>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</si>
  <si>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</si>
  <si>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</si>
  <si>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</si>
  <si>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</si>
  <si>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</si>
  <si>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</si>
  <si>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</si>
  <si>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</si>
  <si>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</si>
  <si>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</si>
  <si>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</si>
  <si>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</si>
  <si>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</si>
  <si>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</si>
  <si>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</si>
  <si>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</si>
  <si>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</si>
  <si>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</si>
  <si>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</si>
  <si>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</si>
  <si>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</si>
  <si>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</si>
  <si>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</si>
  <si>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</si>
  <si>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</si>
  <si>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</si>
  <si>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</si>
  <si>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</si>
  <si>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</si>
  <si>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</si>
  <si>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</si>
  <si>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</si>
  <si>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</si>
  <si>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</si>
  <si>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</si>
  <si>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</si>
  <si>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</si>
  <si>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</si>
  <si>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</si>
  <si>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</si>
  <si>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</si>
  <si>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</si>
  <si>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</si>
  <si>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</si>
  <si>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</si>
  <si>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</si>
  <si>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</si>
  <si>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</si>
  <si>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</si>
  <si>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</si>
  <si>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</si>
  <si>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</si>
  <si>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</si>
  <si>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</si>
  <si>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</si>
  <si>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</si>
  <si>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</si>
  <si>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</si>
  <si>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</si>
  <si>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</si>
  <si>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</si>
  <si>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</si>
  <si>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</si>
  <si>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</si>
  <si>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</si>
  <si>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</si>
  <si>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</si>
  <si>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</si>
  <si>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</si>
  <si>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</si>
  <si>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</si>
  <si>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</si>
  <si>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</si>
  <si>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</si>
  <si>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</si>
  <si>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</si>
  <si>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</si>
  <si>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</si>
  <si>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</si>
  <si>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</si>
  <si>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</si>
  <si>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</si>
  <si>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</si>
  <si>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</si>
  <si>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</si>
  <si>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</si>
  <si>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</si>
  <si>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</si>
  <si>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</si>
  <si>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</si>
  <si>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</si>
  <si>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</si>
  <si>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</si>
  <si>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</si>
  <si>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</si>
  <si>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</si>
  <si>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</si>
  <si>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</si>
  <si>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</si>
  <si>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</si>
  <si>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</si>
  <si>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</si>
  <si>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</si>
  <si>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</si>
  <si>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</si>
  <si>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</si>
  <si>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</si>
  <si>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</si>
  <si>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</si>
  <si>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</si>
  <si>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</si>
  <si>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</si>
  <si>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</si>
  <si>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</si>
  <si>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</si>
  <si>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</si>
  <si>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</si>
  <si>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</si>
  <si>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</si>
  <si>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</si>
  <si>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</si>
  <si>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</si>
  <si>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</si>
  <si>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</si>
  <si>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</si>
  <si>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</si>
  <si>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</si>
  <si>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</si>
  <si>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</si>
  <si>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</si>
  <si>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</si>
  <si>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</si>
  <si>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</si>
  <si>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</si>
  <si>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</si>
  <si>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</si>
  <si>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</si>
  <si>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</si>
  <si>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</si>
  <si>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</si>
  <si>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</si>
  <si>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</si>
  <si>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</si>
  <si>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</si>
  <si>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</si>
  <si>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</si>
  <si>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</si>
  <si>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</si>
  <si>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</si>
  <si>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</si>
  <si>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</si>
  <si>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</si>
  <si>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</si>
  <si>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</si>
  <si>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</si>
  <si>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</si>
  <si>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</si>
  <si>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</si>
  <si>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</si>
  <si>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</si>
  <si>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</si>
  <si>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</si>
  <si>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</si>
  <si>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</si>
  <si>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</si>
  <si>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</si>
  <si>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</si>
  <si>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</si>
  <si>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</si>
  <si>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</si>
  <si>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</si>
  <si>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</si>
  <si>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</si>
  <si>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</si>
  <si>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</si>
  <si>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</si>
  <si>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</si>
  <si>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</si>
  <si>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</si>
  <si>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</si>
  <si>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</si>
  <si>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</si>
  <si>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</si>
  <si>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</si>
  <si>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</si>
  <si>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</si>
  <si>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</si>
  <si>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</si>
  <si>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</si>
  <si>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</si>
  <si>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</si>
  <si>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</si>
  <si>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</si>
  <si>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</si>
  <si>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</si>
  <si>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</si>
  <si>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</si>
  <si>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</si>
  <si>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</si>
  <si>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</si>
  <si>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</si>
  <si>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</si>
  <si>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</si>
  <si>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</si>
  <si>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</si>
  <si>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</si>
  <si>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</si>
  <si>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</si>
  <si>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</si>
  <si>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</si>
  <si>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</si>
  <si>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</si>
  <si>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</si>
  <si>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</si>
  <si>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</si>
  <si>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</si>
  <si>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</si>
  <si>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</si>
  <si>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</si>
  <si>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</si>
  <si>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</si>
  <si>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</si>
  <si>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</si>
  <si>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</si>
  <si>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</si>
  <si>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</si>
  <si>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</si>
  <si>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</si>
  <si>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</si>
  <si>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</si>
  <si>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</si>
  <si>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</si>
  <si>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</si>
  <si>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</si>
  <si>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</si>
  <si>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</si>
  <si>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</si>
  <si>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</si>
  <si>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</si>
  <si>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</si>
  <si>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</si>
  <si>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</si>
  <si>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</si>
  <si>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</si>
  <si>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</si>
  <si>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</si>
  <si>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</si>
  <si>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</si>
  <si>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</si>
  <si>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</si>
  <si>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</si>
  <si>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</si>
  <si>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</si>
  <si>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</si>
  <si>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</si>
  <si>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</si>
  <si>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</si>
  <si>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</si>
  <si>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</si>
  <si>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</si>
  <si>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</si>
  <si>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</si>
  <si>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</si>
  <si>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</si>
  <si>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</si>
  <si>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</si>
  <si>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</si>
  <si>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</si>
  <si>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</si>
  <si>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</si>
  <si>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</si>
  <si>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</si>
  <si>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</si>
  <si>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</si>
  <si>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</si>
  <si>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</si>
  <si>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</si>
  <si>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</si>
  <si>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</si>
  <si>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</si>
  <si>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</si>
  <si>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</si>
  <si>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</si>
  <si>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</si>
  <si>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</si>
  <si>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</si>
  <si>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</si>
  <si>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</si>
  <si>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</si>
  <si>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</si>
  <si>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</si>
  <si>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</si>
  <si>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</si>
  <si>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</si>
  <si>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</si>
  <si>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</si>
  <si>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</si>
  <si>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</si>
  <si>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</si>
  <si>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</si>
  <si>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</si>
  <si>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</si>
  <si>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</si>
  <si>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</si>
  <si>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</si>
  <si>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</si>
  <si>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</si>
  <si>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</si>
  <si>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</si>
  <si>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</si>
  <si>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</si>
  <si>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</si>
  <si>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</si>
  <si>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</si>
  <si>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</si>
  <si>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</si>
  <si>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</si>
  <si>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</si>
  <si>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</si>
  <si>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</si>
  <si>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</si>
  <si>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</si>
  <si>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</si>
  <si>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</si>
  <si>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</si>
  <si>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</si>
  <si>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</si>
  <si>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</si>
  <si>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</si>
  <si>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</si>
  <si>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</si>
  <si>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</si>
  <si>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</si>
  <si>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</si>
  <si>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</si>
  <si>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</si>
  <si>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</si>
  <si>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</si>
  <si>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</si>
  <si>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</si>
  <si>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</si>
  <si>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</si>
  <si>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</si>
  <si>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</si>
  <si>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</si>
  <si>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</si>
  <si>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</si>
  <si>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</si>
  <si>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</si>
  <si>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</si>
  <si>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</si>
  <si>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</si>
  <si>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</si>
  <si>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</si>
  <si>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</si>
  <si>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</si>
  <si>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</si>
  <si>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</si>
  <si>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</si>
  <si>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</si>
  <si>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</si>
  <si>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</si>
  <si>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</si>
  <si>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</si>
  <si>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</si>
  <si>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</si>
  <si>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</si>
  <si>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</si>
  <si>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</si>
  <si>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</si>
  <si>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</si>
  <si>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</si>
  <si>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</si>
  <si>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</si>
  <si>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</si>
  <si>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</si>
  <si>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</si>
  <si>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</si>
  <si>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</si>
  <si>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</si>
  <si>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</si>
  <si>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</si>
  <si>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</si>
  <si>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</si>
  <si>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</si>
  <si>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</si>
  <si>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</si>
  <si>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</si>
  <si>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</si>
  <si>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</si>
  <si>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</si>
  <si>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</si>
  <si>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</si>
  <si>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</si>
  <si>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</si>
  <si>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</si>
  <si>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</si>
  <si>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</si>
  <si>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</si>
  <si>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</si>
  <si>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</si>
  <si>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</si>
  <si>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</si>
  <si>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</si>
  <si>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</si>
  <si>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</si>
  <si>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</si>
  <si>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</si>
  <si>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</si>
  <si>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</si>
  <si>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</si>
  <si>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</si>
  <si>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</si>
  <si>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</si>
  <si>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</si>
  <si>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</si>
  <si>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</si>
  <si>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</si>
  <si>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</si>
  <si>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</si>
  <si>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</si>
  <si>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</si>
  <si>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</si>
  <si>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</si>
  <si>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</si>
  <si>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</si>
  <si>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</si>
  <si>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</si>
  <si>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</si>
  <si>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</si>
  <si>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</si>
  <si>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</si>
  <si>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</si>
  <si>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</si>
  <si>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</si>
  <si>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</si>
  <si>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</si>
  <si>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</si>
  <si>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</si>
  <si>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</si>
  <si>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</si>
  <si>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</si>
  <si>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</si>
  <si>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</si>
  <si>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</si>
  <si>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</si>
  <si>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</si>
  <si>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</si>
  <si>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</si>
  <si>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</si>
  <si>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</si>
  <si>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</si>
  <si>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</si>
  <si>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</si>
  <si>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</si>
  <si>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</si>
  <si>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</si>
  <si>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</si>
  <si>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</si>
  <si>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</si>
  <si>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</si>
  <si>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</si>
  <si>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</si>
  <si>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</si>
  <si>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</si>
  <si>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</si>
  <si>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</si>
  <si>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</si>
  <si>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</si>
  <si>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</si>
  <si>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</si>
  <si>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</si>
  <si>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</si>
  <si>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</si>
  <si>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</si>
  <si>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</si>
  <si>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</si>
  <si>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</si>
  <si>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</si>
  <si>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</si>
  <si>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</si>
  <si>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</si>
  <si>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</si>
  <si>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</si>
  <si>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</si>
  <si>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</si>
  <si>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</si>
  <si>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</si>
  <si>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</si>
  <si>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</si>
  <si>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</si>
  <si>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</si>
  <si>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</si>
  <si>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</si>
  <si>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</si>
  <si>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</si>
  <si>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</si>
  <si>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</si>
  <si>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</si>
  <si>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</si>
  <si>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</si>
  <si>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</si>
  <si>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</si>
  <si>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</si>
  <si>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</si>
  <si>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</si>
  <si>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</si>
  <si>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</si>
  <si>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</si>
  <si>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</si>
  <si>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</si>
  <si>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</si>
  <si>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</si>
  <si>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</si>
  <si>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</si>
  <si>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</si>
  <si>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</si>
  <si>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</si>
  <si>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</si>
  <si>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</si>
  <si>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</si>
  <si>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</si>
  <si>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</si>
  <si>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</si>
  <si>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</si>
  <si>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</si>
  <si>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</si>
  <si>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</si>
  <si>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</si>
  <si>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</si>
  <si>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</si>
  <si>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</si>
  <si>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</si>
  <si>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</si>
  <si>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</si>
  <si>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</si>
  <si>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</si>
  <si>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</si>
  <si>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</si>
  <si>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</si>
  <si>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</si>
  <si>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</si>
  <si>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</si>
  <si>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</si>
  <si>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</si>
  <si>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</si>
  <si>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</si>
  <si>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</si>
  <si>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</si>
  <si>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</si>
  <si>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</si>
  <si>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</si>
  <si>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</si>
  <si>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</si>
  <si>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</si>
  <si>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</si>
  <si>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</si>
  <si>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</si>
  <si>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</si>
  <si>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</si>
  <si>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</si>
  <si>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</si>
  <si>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</si>
  <si>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</si>
  <si>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</si>
  <si>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</si>
  <si>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</si>
  <si>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</si>
  <si>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</si>
  <si>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</si>
  <si>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</si>
  <si>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</si>
  <si>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</si>
  <si>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</si>
  <si>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</si>
  <si>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</si>
  <si>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</si>
  <si>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</si>
  <si>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</si>
  <si>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</si>
  <si>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</si>
  <si>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</si>
  <si>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</si>
  <si>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</si>
  <si>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</si>
  <si>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</si>
  <si>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</si>
  <si>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</si>
  <si>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</si>
  <si>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</si>
  <si>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</si>
  <si>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</si>
  <si>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</si>
  <si>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</si>
  <si>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</si>
  <si>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</si>
  <si>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</si>
  <si>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</si>
  <si>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</si>
  <si>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</si>
  <si>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</si>
  <si>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</si>
  <si>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</si>
  <si>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</si>
  <si>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</si>
  <si>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</si>
  <si>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</si>
  <si>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</si>
  <si>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</si>
  <si>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</si>
  <si>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</si>
  <si>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</si>
  <si>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</si>
  <si>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</si>
  <si>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</si>
  <si>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</si>
  <si>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</si>
  <si>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</si>
  <si>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</si>
  <si>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</si>
  <si>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</si>
  <si>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</si>
  <si>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</si>
  <si>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</si>
  <si>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</si>
  <si>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</si>
  <si>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</si>
  <si>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</si>
  <si>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</si>
  <si>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</si>
  <si>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</si>
  <si>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</si>
  <si>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</si>
  <si>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</si>
  <si>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</si>
  <si>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</si>
  <si>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</si>
  <si>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</si>
  <si>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</si>
  <si>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</si>
  <si>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</si>
  <si>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</si>
  <si>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</si>
  <si>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</si>
  <si>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</si>
  <si>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</si>
  <si>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</si>
  <si>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</si>
  <si>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</si>
  <si>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</si>
  <si>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</si>
  <si>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</si>
  <si>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</si>
  <si>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</si>
  <si>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</si>
  <si>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</si>
  <si>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</si>
  <si>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</si>
  <si>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</si>
  <si>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</si>
  <si>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</si>
  <si>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</si>
  <si>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</si>
  <si>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</si>
  <si>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</si>
  <si>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</si>
  <si>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</si>
  <si>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</si>
  <si>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</si>
  <si>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</si>
  <si>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</si>
  <si>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</si>
  <si>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</si>
  <si>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</si>
  <si>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</si>
  <si>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</si>
  <si>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</si>
  <si>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</si>
  <si>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</si>
  <si>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</si>
  <si>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</si>
  <si>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</si>
  <si>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</si>
  <si>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</si>
  <si>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</si>
  <si>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</si>
  <si>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</si>
  <si>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</si>
  <si>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</si>
  <si>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</si>
  <si>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</si>
  <si>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</si>
  <si>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</si>
  <si>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</si>
  <si>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</si>
  <si>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</si>
  <si>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</si>
  <si>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</si>
  <si>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</si>
  <si>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</si>
  <si>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</si>
  <si>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</si>
  <si>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</si>
  <si>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</si>
  <si>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</si>
  <si>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</si>
  <si>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</si>
  <si>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</si>
  <si>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</si>
  <si>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</si>
  <si>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</si>
  <si>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</si>
  <si>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</si>
  <si>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</si>
  <si>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</si>
  <si>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</si>
  <si>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</si>
  <si>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</si>
  <si>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</si>
  <si>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</si>
  <si>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</si>
  <si>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</si>
  <si>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</si>
  <si>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</si>
  <si>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</si>
  <si>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</si>
  <si>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</si>
  <si>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</si>
  <si>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</si>
  <si>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</si>
  <si>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</si>
  <si>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</si>
  <si>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</si>
  <si>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</si>
  <si>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</si>
  <si>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</si>
  <si>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</si>
  <si>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</si>
  <si>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</si>
  <si>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</si>
  <si>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</si>
  <si>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</si>
  <si>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</si>
  <si>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</si>
  <si>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</si>
  <si>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</si>
  <si>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</si>
  <si>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</si>
  <si>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</si>
  <si>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</si>
  <si>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</si>
  <si>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</si>
  <si>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</si>
  <si>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</si>
  <si>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</si>
  <si>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</si>
  <si>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</si>
  <si>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</si>
  <si>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</si>
  <si>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</si>
  <si>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</si>
  <si>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</si>
  <si>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</si>
  <si>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</si>
  <si>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</si>
  <si>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</si>
  <si>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</si>
  <si>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</si>
  <si>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</si>
  <si>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</si>
  <si>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</si>
  <si>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</si>
  <si>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</si>
  <si>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</si>
  <si>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</si>
  <si>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</si>
  <si>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</si>
  <si>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</si>
  <si>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</si>
  <si>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</si>
  <si>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</si>
  <si>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</si>
  <si>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</si>
  <si>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</si>
  <si>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</si>
  <si>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</si>
  <si>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</si>
  <si>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</si>
  <si>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</si>
  <si>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</si>
  <si>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</si>
  <si>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</si>
  <si>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</si>
  <si>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</si>
  <si>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</si>
  <si>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</si>
  <si>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</si>
  <si>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</si>
  <si>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</si>
  <si>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</si>
  <si>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</si>
  <si>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</si>
  <si>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</si>
  <si>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</si>
  <si>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</si>
  <si>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</si>
  <si>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</si>
  <si>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</si>
  <si>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</si>
  <si>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</si>
  <si>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</si>
  <si>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</si>
  <si>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</si>
  <si>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</si>
  <si>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</si>
  <si>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</si>
  <si>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</si>
  <si>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</si>
  <si>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</si>
  <si>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</si>
  <si>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</si>
  <si>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</si>
  <si>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</si>
  <si>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</si>
  <si>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</si>
  <si>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</si>
  <si>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</si>
  <si>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</si>
  <si>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</si>
  <si>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</si>
  <si>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</si>
  <si>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</si>
  <si>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</si>
  <si>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</si>
  <si>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</si>
  <si>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</si>
  <si>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</si>
  <si>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</si>
  <si>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</si>
  <si>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</si>
  <si>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</si>
  <si>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</si>
  <si>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</si>
  <si>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</si>
  <si>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</si>
  <si>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</si>
  <si>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</si>
  <si>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</si>
  <si>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</si>
  <si>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</si>
  <si>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</si>
  <si>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</si>
  <si>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</si>
  <si>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</si>
  <si>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</si>
  <si>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</si>
  <si>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</si>
  <si>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</si>
  <si>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</si>
  <si>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</si>
  <si>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</si>
  <si>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</si>
  <si>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</si>
  <si>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</si>
  <si>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</si>
  <si>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</si>
  <si>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</si>
  <si>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</si>
  <si>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</si>
  <si>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</si>
  <si>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</si>
  <si>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</si>
  <si>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</si>
  <si>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</si>
  <si>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</si>
  <si>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</si>
  <si>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</si>
  <si>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</si>
  <si>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</si>
  <si>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</si>
  <si>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</si>
  <si>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</si>
  <si>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</si>
  <si>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</si>
  <si>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</si>
  <si>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</si>
  <si>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</si>
  <si>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</si>
  <si>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</si>
  <si>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</si>
  <si>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</si>
  <si>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</si>
  <si>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</si>
  <si>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</si>
  <si>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</si>
  <si>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</si>
  <si>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</si>
  <si>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</si>
  <si>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</si>
  <si>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</si>
  <si>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</si>
  <si>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</si>
  <si>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</si>
  <si>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</si>
  <si>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</si>
  <si>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</si>
  <si>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</si>
  <si>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</si>
  <si>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</si>
  <si>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</si>
  <si>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</si>
  <si>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</si>
  <si>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</si>
  <si>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</si>
  <si>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</si>
  <si>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</si>
  <si>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</si>
  <si>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</si>
  <si>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</si>
  <si>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</si>
  <si>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</si>
  <si>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</si>
  <si>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</si>
  <si>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</si>
  <si>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</si>
  <si>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</si>
  <si>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</si>
  <si>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</si>
  <si>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</si>
  <si>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</si>
  <si>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</si>
  <si>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</si>
  <si>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</si>
  <si>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</si>
  <si>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</si>
  <si>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</si>
  <si>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</si>
  <si>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</si>
  <si>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</si>
  <si>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</si>
  <si>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</si>
  <si>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</si>
  <si>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</si>
  <si>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</si>
  <si>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</si>
  <si>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</si>
  <si>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</si>
  <si>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</si>
  <si>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</si>
  <si>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</si>
  <si>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</si>
  <si>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</si>
  <si>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</si>
  <si>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</si>
  <si>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</si>
  <si>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</si>
  <si>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</si>
  <si>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</si>
  <si>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</si>
  <si>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</si>
  <si>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</si>
  <si>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</si>
  <si>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</si>
  <si>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</si>
  <si>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</si>
  <si>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</si>
  <si>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</si>
  <si>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</si>
  <si>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</si>
  <si>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</si>
  <si>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</si>
  <si>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</si>
  <si>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</si>
  <si>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</si>
  <si>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</si>
  <si>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</si>
  <si>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</si>
  <si>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</si>
  <si>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</si>
  <si>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</si>
  <si>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</si>
  <si>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</si>
  <si>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</si>
  <si>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</si>
  <si>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</si>
  <si>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</si>
  <si>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</si>
  <si>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</si>
  <si>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</si>
  <si>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</si>
  <si>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</si>
  <si>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</si>
  <si>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</si>
  <si>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</si>
  <si>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</si>
  <si>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</si>
  <si>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</si>
  <si>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</si>
  <si>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</si>
  <si>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</si>
  <si>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</si>
  <si>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</si>
  <si>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</si>
  <si>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</si>
  <si>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</si>
  <si>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</si>
  <si>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</si>
  <si>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</si>
  <si>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</si>
  <si>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</si>
  <si>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</si>
  <si>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</si>
  <si>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</si>
  <si>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</si>
  <si>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</si>
  <si>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</si>
  <si>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</si>
  <si>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</si>
  <si>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</si>
  <si>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</si>
  <si>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</si>
  <si>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</si>
  <si>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</si>
  <si>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</si>
  <si>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</si>
  <si>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</si>
  <si>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</si>
  <si>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</si>
  <si>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</si>
  <si>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</si>
  <si>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</si>
  <si>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</si>
  <si>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</si>
  <si>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</si>
  <si>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</si>
  <si>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</si>
  <si>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</si>
  <si>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</si>
  <si>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</si>
  <si>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</si>
  <si>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</si>
  <si>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</si>
  <si>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</si>
  <si>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</si>
  <si>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</si>
  <si>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</si>
  <si>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</si>
  <si>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</si>
  <si>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</si>
  <si>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</si>
  <si>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</si>
  <si>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</si>
  <si>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</si>
  <si>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</si>
  <si>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</si>
  <si>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</si>
  <si>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</si>
  <si>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</si>
  <si>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</si>
  <si>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</si>
  <si>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</si>
  <si>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</si>
  <si>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</si>
  <si>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</si>
  <si>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</si>
  <si>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</si>
  <si>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</si>
  <si>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</si>
  <si>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</si>
  <si>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</si>
  <si>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</si>
  <si>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</si>
  <si>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</si>
  <si>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</si>
  <si>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</si>
  <si>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</si>
  <si>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</si>
  <si>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</si>
  <si>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</si>
  <si>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</si>
  <si>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</si>
  <si>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</si>
  <si>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</si>
  <si>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</si>
  <si>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</si>
  <si>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</si>
  <si>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</si>
  <si>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</si>
  <si>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</si>
  <si>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</si>
  <si>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</si>
  <si>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</si>
  <si>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</si>
  <si>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</si>
  <si>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</si>
  <si>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</si>
  <si>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</si>
  <si>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</si>
  <si>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</si>
  <si>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</si>
  <si>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</si>
  <si>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</si>
  <si>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</si>
  <si>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</si>
  <si>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</si>
  <si>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</si>
  <si>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</si>
  <si>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</si>
  <si>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</si>
  <si>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</si>
  <si>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</si>
  <si>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</si>
  <si>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</si>
  <si>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</si>
  <si>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</si>
  <si>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</si>
  <si>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</si>
  <si>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</si>
  <si>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</si>
  <si>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</si>
  <si>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</si>
  <si>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</si>
  <si>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</si>
  <si>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</si>
  <si>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</si>
  <si>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</si>
  <si>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</si>
  <si>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</si>
  <si>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</si>
  <si>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</si>
  <si>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</si>
  <si>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</si>
  <si>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</si>
  <si>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</si>
  <si>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</si>
  <si>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</si>
  <si>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</si>
  <si>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</si>
  <si>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</si>
  <si>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</si>
  <si>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</si>
  <si>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</si>
  <si>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</si>
  <si>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</si>
  <si>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</si>
  <si>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</si>
  <si>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</si>
  <si>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</si>
  <si>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</si>
  <si>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</si>
  <si>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</si>
  <si>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</si>
  <si>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</si>
  <si>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</si>
  <si>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</si>
  <si>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</si>
  <si>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</si>
  <si>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</si>
  <si>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</si>
  <si>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</si>
  <si>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</si>
  <si>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</si>
  <si>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</si>
  <si>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</si>
  <si>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</si>
  <si>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</si>
  <si>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</si>
  <si>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</si>
  <si>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</si>
  <si>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</si>
  <si>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</si>
  <si>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</si>
  <si>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</si>
  <si>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</si>
  <si>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</si>
  <si>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</si>
  <si>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</si>
  <si>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</si>
  <si>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</si>
  <si>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</si>
  <si>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</si>
  <si>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</si>
  <si>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</si>
  <si>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</si>
  <si>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</si>
  <si>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</si>
  <si>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</si>
  <si>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</si>
  <si>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</si>
  <si>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</si>
  <si>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</si>
  <si>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</si>
  <si>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</si>
  <si>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</si>
  <si>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</si>
  <si>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</si>
  <si>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</si>
  <si>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</si>
  <si>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</si>
  <si>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</si>
  <si>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</si>
  <si>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</si>
  <si>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</si>
  <si>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</si>
  <si>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</si>
  <si>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</si>
  <si>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</si>
  <si>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</si>
  <si>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</si>
  <si>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</si>
  <si>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</si>
  <si>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</si>
  <si>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</si>
  <si>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</si>
  <si>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</si>
  <si>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</si>
  <si>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</si>
  <si>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</si>
  <si>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</si>
  <si>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</si>
  <si>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</si>
  <si>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</si>
  <si>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</si>
  <si>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</si>
  <si>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</si>
  <si>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</si>
  <si>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</si>
  <si>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</si>
  <si>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</si>
  <si>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</si>
  <si>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</si>
  <si>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</si>
  <si>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</si>
  <si>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</si>
  <si>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</si>
  <si>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</si>
  <si>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</si>
  <si>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</si>
  <si>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</si>
  <si>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</si>
  <si>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</si>
  <si>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</si>
  <si>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</si>
  <si>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</si>
  <si>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</si>
  <si>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</si>
  <si>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</si>
  <si>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</si>
  <si>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</si>
  <si>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</si>
  <si>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</si>
  <si>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</si>
  <si>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</si>
  <si>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</si>
  <si>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</si>
  <si>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</si>
  <si>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</si>
  <si>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</si>
  <si>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</si>
  <si>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</si>
  <si>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</si>
  <si>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</si>
  <si>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</si>
  <si>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</si>
  <si>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</si>
  <si>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</si>
  <si>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</si>
  <si>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</si>
  <si>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</si>
  <si>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</si>
  <si>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</si>
  <si>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</si>
  <si>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</si>
  <si>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</si>
  <si>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</si>
  <si>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</si>
  <si>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</si>
  <si>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</si>
  <si>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</si>
  <si>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</si>
  <si>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</si>
  <si>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</si>
  <si>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</si>
  <si>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</si>
  <si>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</si>
  <si>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</si>
  <si>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</si>
  <si>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</si>
  <si>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</si>
  <si>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</si>
  <si>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</si>
  <si>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</si>
  <si>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</si>
  <si>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</si>
  <si>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</si>
  <si>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</si>
  <si>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</si>
  <si>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</si>
  <si>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</si>
  <si>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</si>
  <si>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</si>
  <si>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</si>
  <si>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</si>
  <si>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</si>
  <si>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</si>
  <si>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</si>
  <si>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</si>
  <si>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</si>
  <si>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</si>
  <si>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</si>
  <si>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</si>
  <si>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</si>
  <si>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</si>
  <si>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</si>
  <si>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</si>
  <si>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</si>
  <si>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</si>
  <si>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</si>
  <si>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</si>
  <si>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</si>
  <si>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</si>
  <si>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</si>
  <si>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</si>
  <si>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</si>
  <si>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</si>
  <si>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</si>
  <si>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</si>
  <si>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</si>
  <si>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</si>
  <si>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</si>
  <si>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</si>
  <si>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</si>
  <si>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</si>
  <si>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</si>
  <si>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</si>
  <si>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</si>
  <si>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</si>
  <si>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</si>
  <si>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</si>
  <si>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</si>
  <si>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</si>
  <si>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</si>
  <si>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</si>
  <si>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</si>
  <si>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</si>
  <si>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</si>
  <si>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</si>
  <si>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</si>
  <si>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</si>
  <si>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</si>
  <si>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</si>
  <si>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</si>
  <si>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</si>
  <si>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</si>
  <si>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</si>
  <si>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</si>
  <si>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</si>
  <si>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</si>
  <si>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</si>
  <si>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</si>
  <si>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</si>
  <si>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</si>
  <si>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</si>
  <si>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</si>
  <si>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</si>
  <si>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</si>
  <si>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</si>
  <si>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</si>
  <si>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</si>
  <si>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</si>
  <si>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</si>
  <si>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</si>
  <si>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</si>
  <si>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</si>
  <si>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</si>
  <si>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</si>
  <si>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</si>
  <si>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</si>
  <si>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</si>
  <si>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</si>
  <si>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</si>
  <si>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</si>
  <si>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</si>
  <si>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</si>
  <si>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</si>
  <si>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</si>
  <si>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</si>
  <si>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</si>
  <si>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</si>
  <si>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</si>
  <si>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</si>
  <si>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</si>
  <si>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</si>
  <si>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</si>
  <si>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</si>
  <si>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</si>
  <si>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</si>
  <si>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</si>
  <si>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</si>
  <si>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</si>
  <si>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</si>
  <si>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</si>
  <si>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</si>
  <si>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</si>
  <si>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</si>
  <si>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</si>
  <si>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</si>
  <si>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</si>
  <si>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</si>
  <si>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</si>
  <si>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</si>
  <si>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</si>
  <si>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</si>
  <si>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</si>
  <si>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</si>
  <si>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</si>
  <si>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</si>
  <si>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</si>
  <si>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</si>
  <si>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</si>
  <si>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</si>
  <si>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</si>
  <si>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</si>
  <si>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</si>
  <si>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</si>
  <si>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</si>
  <si>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</si>
  <si>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</si>
  <si>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</si>
  <si>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</si>
  <si>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</si>
  <si>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</si>
  <si>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</si>
  <si>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</si>
  <si>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</si>
  <si>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</si>
  <si>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</si>
  <si>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</si>
  <si>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</si>
  <si>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</si>
  <si>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</si>
  <si>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</si>
  <si>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</si>
  <si>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</si>
  <si>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</si>
  <si>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</si>
  <si>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</si>
  <si>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</si>
  <si>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</si>
  <si>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</si>
  <si>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</si>
  <si>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</si>
  <si>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</si>
  <si>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</si>
  <si>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</si>
  <si>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</si>
  <si>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</si>
  <si>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</si>
  <si>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</si>
  <si>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</si>
  <si>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</si>
  <si>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</si>
  <si>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</si>
  <si>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</si>
  <si>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</si>
  <si>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</si>
  <si>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</si>
  <si>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</si>
  <si>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</si>
  <si>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</si>
  <si>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</si>
  <si>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</si>
  <si>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</si>
  <si>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</si>
  <si>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</si>
  <si>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</si>
  <si>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</si>
  <si>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</si>
  <si>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</si>
  <si>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</si>
  <si>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</si>
  <si>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</si>
  <si>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</si>
  <si>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</si>
  <si>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</si>
  <si>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</si>
  <si>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</si>
  <si>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</si>
  <si>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</si>
  <si>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</si>
  <si>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</si>
  <si>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</si>
  <si>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</si>
  <si>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</si>
  <si>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</si>
  <si>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</si>
  <si>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</si>
  <si>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</si>
  <si>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</si>
  <si>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</si>
  <si>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</si>
  <si>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</si>
  <si>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</si>
  <si>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</si>
  <si>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</si>
  <si>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</si>
  <si>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</si>
  <si>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</si>
  <si>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</si>
  <si>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</si>
  <si>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</si>
  <si>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</si>
  <si>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</si>
  <si>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</si>
  <si>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</si>
  <si>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</si>
  <si>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</si>
  <si>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</si>
  <si>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</si>
  <si>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</si>
  <si>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</si>
  <si>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</si>
  <si>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</si>
  <si>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</si>
  <si>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</si>
  <si>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</si>
  <si>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</si>
  <si>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</si>
  <si>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</si>
  <si>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</si>
  <si>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</si>
  <si>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</si>
  <si>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</si>
  <si>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</si>
  <si>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</si>
  <si>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</si>
  <si>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</si>
  <si>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</si>
  <si>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</si>
  <si>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</si>
  <si>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</si>
  <si>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</si>
  <si>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</si>
  <si>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</si>
  <si>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</si>
  <si>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</si>
  <si>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</si>
  <si>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</si>
  <si>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</si>
  <si>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</si>
  <si>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</si>
  <si>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</si>
  <si>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</si>
  <si>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</si>
  <si>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</si>
  <si>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</si>
  <si>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</si>
  <si>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</si>
  <si>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</si>
  <si>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</si>
  <si>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</si>
  <si>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</si>
  <si>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</si>
  <si>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</si>
  <si>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</si>
  <si>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</si>
  <si>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</si>
  <si>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</si>
  <si>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</si>
  <si>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</si>
  <si>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</si>
  <si>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</si>
  <si>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</si>
  <si>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</si>
  <si>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</si>
  <si>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</si>
  <si>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</si>
  <si>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</si>
  <si>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</si>
  <si>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</si>
  <si>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</si>
  <si>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</si>
  <si>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</si>
  <si>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</si>
  <si>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</si>
  <si>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</si>
  <si>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</si>
  <si>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</si>
  <si>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</si>
  <si>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</si>
  <si>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</si>
  <si>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</si>
  <si>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</si>
  <si>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</si>
  <si>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</si>
  <si>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</si>
  <si>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</si>
  <si>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</si>
  <si>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</si>
  <si>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</si>
  <si>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</si>
  <si>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</si>
  <si>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</si>
  <si>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</si>
  <si>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</si>
  <si>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</si>
  <si>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</si>
  <si>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</si>
  <si>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</si>
  <si>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</si>
  <si>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</si>
  <si>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</si>
  <si>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</si>
  <si>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</si>
  <si>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</si>
  <si>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</si>
  <si>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</si>
  <si>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</si>
  <si>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</si>
  <si>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</si>
  <si>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</si>
  <si>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</si>
  <si>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</si>
  <si>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</si>
  <si>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</si>
  <si>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</si>
  <si>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</si>
  <si>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</si>
  <si>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</si>
  <si>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</si>
  <si>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</si>
  <si>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</si>
  <si>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</si>
  <si>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</si>
  <si>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</si>
  <si>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</si>
  <si>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</si>
  <si>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</si>
  <si>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</si>
  <si>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</si>
  <si>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</si>
  <si>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</si>
  <si>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</si>
  <si>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</si>
  <si>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</si>
  <si>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</si>
  <si>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</si>
  <si>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</si>
  <si>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</si>
  <si>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</si>
  <si>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</si>
  <si>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</si>
  <si>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</si>
  <si>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</si>
  <si>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</si>
  <si>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</si>
  <si>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</si>
  <si>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</si>
  <si>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</si>
  <si>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</si>
  <si>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</si>
  <si>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</si>
  <si>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</si>
  <si>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</si>
  <si>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</si>
  <si>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</si>
  <si>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</si>
  <si>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</si>
  <si>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</si>
  <si>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</si>
  <si>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</si>
  <si>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</si>
  <si>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</si>
  <si>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</si>
  <si>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</si>
  <si>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</si>
  <si>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</si>
  <si>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</si>
  <si>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</si>
  <si>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</si>
  <si>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</si>
  <si>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</si>
  <si>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</si>
  <si>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</si>
  <si>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</si>
  <si>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</si>
  <si>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</si>
  <si>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</si>
  <si>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</si>
  <si>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</si>
  <si>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</si>
  <si>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</si>
  <si>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</si>
  <si>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</si>
  <si>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</si>
  <si>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</si>
  <si>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</si>
  <si>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</si>
  <si>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</si>
  <si>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</si>
  <si>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</si>
  <si>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</si>
  <si>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</si>
  <si>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</si>
  <si>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</si>
  <si>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</si>
  <si>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</si>
  <si>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</si>
  <si>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</si>
  <si>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</si>
  <si>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</si>
  <si>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</si>
  <si>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</si>
  <si>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</si>
  <si>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</si>
  <si>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</si>
  <si>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</si>
  <si>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</si>
  <si>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</si>
  <si>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</si>
  <si>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</si>
  <si>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</si>
  <si>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</si>
  <si>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</si>
  <si>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</si>
  <si>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</si>
  <si>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</si>
  <si>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</si>
  <si>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</si>
  <si>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</si>
  <si>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</si>
  <si>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</si>
  <si>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</si>
  <si>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</si>
  <si>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</si>
  <si>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</si>
  <si>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</si>
  <si>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</si>
  <si>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</si>
  <si>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</si>
  <si>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</si>
  <si>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</si>
  <si>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</si>
  <si>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</si>
  <si>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</si>
  <si>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</si>
  <si>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</si>
  <si>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</si>
  <si>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</si>
  <si>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</si>
  <si>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</si>
  <si>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</si>
  <si>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</si>
  <si>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</si>
  <si>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</si>
  <si>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</si>
  <si>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</si>
  <si>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</si>
  <si>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</si>
  <si>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</si>
  <si>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</si>
  <si>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</si>
  <si>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</si>
  <si>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</si>
  <si>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</si>
  <si>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</si>
  <si>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</si>
  <si>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</si>
  <si>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</si>
  <si>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</si>
  <si>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</si>
  <si>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</si>
  <si>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</si>
  <si>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</si>
  <si>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</si>
  <si>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</si>
  <si>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</si>
  <si>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</si>
  <si>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</si>
  <si>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</si>
  <si>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</si>
  <si>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</si>
  <si>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</si>
  <si>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</si>
  <si>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</si>
  <si>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</si>
  <si>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</si>
  <si>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</si>
  <si>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</si>
  <si>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</si>
  <si>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</si>
  <si>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</si>
  <si>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</si>
  <si>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</si>
  <si>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</si>
  <si>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</si>
  <si>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</si>
  <si>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</si>
  <si>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</si>
  <si>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</si>
  <si>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</si>
  <si>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</si>
  <si>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</si>
  <si>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</si>
  <si>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</si>
  <si>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</si>
  <si>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</si>
  <si>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</si>
  <si>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</si>
  <si>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</si>
  <si>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</si>
  <si>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</si>
  <si>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</si>
  <si>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</si>
  <si>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</si>
  <si>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</si>
  <si>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</si>
  <si>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</si>
  <si>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</si>
  <si>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</si>
  <si>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</si>
  <si>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</si>
  <si>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</si>
  <si>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</si>
  <si>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</si>
  <si>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</si>
  <si>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</si>
  <si>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</si>
  <si>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</si>
  <si>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</si>
  <si>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</si>
  <si>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</si>
  <si>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</si>
  <si>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</si>
  <si>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</si>
  <si>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</si>
  <si>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</si>
  <si>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</si>
  <si>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</si>
  <si>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</si>
  <si>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</si>
  <si>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</si>
  <si>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</si>
  <si>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</si>
  <si>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</si>
  <si>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</si>
  <si>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</si>
  <si>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</si>
  <si>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</si>
  <si>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</si>
  <si>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</si>
  <si>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</si>
  <si>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</si>
  <si>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</si>
  <si>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</si>
  <si>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</si>
  <si>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</si>
  <si>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</si>
  <si>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</si>
  <si>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</si>
  <si>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</si>
  <si>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</si>
  <si>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</si>
  <si>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</si>
  <si>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</si>
  <si>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</si>
  <si>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</si>
  <si>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</si>
  <si>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</si>
  <si>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</si>
  <si>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</si>
  <si>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</si>
  <si>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</si>
  <si>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</si>
  <si>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</si>
  <si>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</si>
  <si>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</si>
  <si>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</si>
  <si>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</si>
  <si>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</si>
  <si>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</si>
  <si>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</si>
  <si>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</si>
  <si>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</si>
  <si>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</si>
  <si>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</si>
  <si>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</si>
  <si>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</si>
  <si>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</si>
  <si>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</si>
  <si>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</si>
  <si>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</si>
  <si>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</si>
  <si>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</si>
  <si>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</si>
  <si>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</si>
  <si>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</si>
  <si>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</si>
  <si>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</si>
  <si>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</si>
  <si>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</si>
  <si>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</si>
  <si>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</si>
  <si>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</si>
  <si>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</si>
  <si>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</si>
  <si>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</si>
  <si>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</si>
  <si>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</si>
  <si>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</si>
  <si>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</si>
  <si>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</si>
  <si>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</si>
  <si>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</si>
  <si>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</si>
  <si>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</si>
  <si>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</si>
  <si>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</si>
  <si>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</si>
  <si>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</si>
  <si>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</si>
  <si>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</si>
  <si>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</si>
  <si>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</si>
  <si>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</si>
  <si>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</si>
  <si>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</si>
  <si>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</si>
  <si>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</si>
  <si>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</si>
  <si>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</si>
  <si>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</si>
  <si>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</si>
  <si>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</si>
  <si>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</si>
  <si>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</si>
  <si>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</si>
  <si>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</si>
  <si>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</si>
  <si>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</si>
  <si>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</si>
  <si>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</si>
  <si>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</si>
  <si>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</si>
  <si>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</si>
  <si>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</si>
  <si>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</si>
  <si>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</si>
  <si>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</si>
  <si>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</si>
  <si>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</si>
  <si>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</si>
  <si>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</si>
  <si>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</si>
  <si>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</si>
  <si>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</si>
  <si>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</si>
  <si>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</si>
  <si>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</si>
  <si>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</si>
  <si>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</si>
  <si>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</si>
  <si>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</si>
  <si>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</si>
  <si>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</si>
  <si>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</si>
  <si>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</si>
  <si>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</si>
  <si>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</si>
  <si>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</si>
  <si>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</si>
  <si>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</si>
  <si>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</si>
  <si>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</si>
  <si>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</si>
  <si>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</si>
  <si>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</si>
  <si>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</si>
  <si>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</si>
  <si>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</si>
  <si>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</si>
  <si>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</si>
  <si>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</si>
  <si>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</si>
  <si>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</si>
  <si>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</si>
  <si>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</si>
  <si>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</si>
  <si>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</si>
  <si>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</si>
  <si>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</si>
  <si>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</si>
  <si>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</si>
  <si>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</si>
  <si>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</si>
  <si>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</si>
  <si>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</si>
  <si>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</si>
  <si>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</si>
  <si>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</si>
  <si>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</si>
  <si>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</si>
  <si>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</si>
  <si>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</si>
  <si>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</si>
  <si>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</si>
  <si>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</si>
  <si>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</si>
  <si>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</si>
  <si>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</si>
  <si>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</si>
  <si>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</si>
  <si>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</si>
  <si>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</si>
  <si>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</si>
  <si>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</si>
  <si>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</si>
  <si>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</si>
  <si>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</si>
  <si>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</si>
  <si>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</si>
  <si>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</si>
  <si>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</si>
  <si>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</si>
  <si>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</si>
  <si>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</si>
  <si>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</si>
  <si>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</si>
  <si>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</si>
  <si>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</si>
  <si>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</si>
  <si>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</si>
  <si>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</si>
  <si>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</si>
  <si>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</si>
  <si>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</si>
  <si>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</si>
  <si>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</si>
  <si>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</si>
  <si>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</si>
  <si>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</si>
  <si>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</si>
  <si>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</si>
  <si>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</si>
  <si>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</si>
  <si>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</si>
  <si>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</si>
  <si>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</si>
  <si>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</si>
  <si>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</si>
  <si>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</si>
  <si>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</si>
  <si>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</si>
  <si>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</si>
  <si>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</si>
  <si>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</si>
  <si>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</si>
  <si>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</si>
  <si>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</si>
  <si>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</si>
  <si>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</si>
  <si>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</si>
  <si>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</si>
  <si>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</si>
  <si>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</si>
  <si>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</si>
  <si>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</si>
  <si>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</si>
  <si>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</si>
  <si>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</si>
  <si>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</si>
  <si>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</si>
  <si>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</si>
  <si>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</si>
  <si>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</si>
  <si>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</si>
  <si>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</si>
  <si>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</si>
  <si>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</si>
  <si>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</si>
  <si>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</si>
  <si>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</si>
  <si>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</si>
  <si>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</si>
  <si>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</si>
  <si>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</si>
  <si>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</si>
  <si>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</si>
  <si>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</si>
  <si>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</si>
  <si>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</si>
  <si>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</si>
  <si>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</si>
  <si>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</si>
  <si>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</si>
  <si>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</si>
  <si>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</si>
  <si>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</si>
  <si>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</si>
  <si>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</si>
  <si>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</si>
  <si>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</si>
  <si>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</si>
  <si>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</si>
  <si>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</si>
  <si>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</si>
  <si>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</si>
  <si>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</si>
  <si>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</si>
  <si>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</si>
  <si>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</si>
  <si>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</si>
  <si>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</si>
  <si>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</si>
  <si>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</si>
  <si>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</si>
  <si>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</si>
  <si>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</si>
  <si>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</si>
  <si>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</si>
  <si>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</si>
  <si>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</si>
  <si>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</si>
  <si>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</si>
  <si>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</si>
  <si>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</si>
  <si>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</si>
  <si>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</si>
  <si>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</si>
  <si>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</si>
  <si>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</si>
  <si>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</si>
  <si>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</si>
  <si>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</si>
  <si>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</si>
  <si>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</si>
  <si>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</si>
  <si>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</si>
  <si>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</si>
  <si>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</si>
  <si>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</si>
  <si>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</si>
  <si>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</si>
  <si>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</si>
  <si>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</si>
  <si>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</si>
  <si>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</si>
  <si>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</si>
  <si>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</si>
  <si>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</si>
  <si>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</si>
  <si>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</si>
  <si>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</si>
  <si>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</si>
  <si>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</si>
  <si>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</si>
  <si>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</si>
  <si>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</si>
  <si>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</si>
  <si>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</si>
  <si>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</si>
  <si>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</si>
  <si>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</si>
  <si>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</si>
  <si>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</si>
  <si>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</si>
  <si>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</si>
  <si>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</si>
  <si>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</si>
  <si>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</si>
  <si>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</si>
  <si>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</si>
  <si>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</si>
  <si>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</si>
  <si>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</si>
  <si>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</si>
  <si>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</si>
  <si>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</si>
  <si>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</si>
  <si>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</si>
  <si>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</si>
  <si>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</si>
  <si>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</si>
  <si>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</si>
  <si>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</si>
  <si>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</si>
  <si>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</si>
  <si>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</si>
  <si>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</si>
  <si>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</si>
  <si>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</si>
  <si>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</si>
  <si>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</si>
  <si>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</si>
  <si>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</si>
  <si>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</si>
  <si>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</si>
  <si>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</si>
  <si>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</si>
  <si>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</si>
  <si>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</si>
  <si>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</si>
  <si>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</si>
  <si>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</si>
  <si>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</si>
  <si>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</si>
  <si>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</si>
  <si>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</si>
  <si>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</si>
  <si>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</si>
  <si>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</si>
  <si>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</si>
  <si>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</si>
  <si>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</si>
  <si>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</si>
  <si>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</si>
  <si>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</si>
  <si>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</si>
  <si>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</si>
  <si>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</si>
  <si>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</si>
  <si>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</si>
  <si>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</si>
  <si>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</si>
  <si>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</si>
  <si>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</si>
  <si>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</si>
  <si>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</si>
  <si>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</si>
  <si>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</si>
  <si>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</si>
  <si>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</si>
  <si>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</si>
  <si>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</si>
  <si>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</si>
  <si>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</si>
  <si>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</si>
  <si>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</si>
  <si>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</si>
  <si>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</si>
  <si>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</si>
  <si>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</si>
  <si>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</si>
  <si>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</si>
  <si>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</si>
  <si>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</si>
  <si>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</si>
  <si>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</si>
  <si>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</si>
  <si>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</si>
  <si>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</si>
  <si>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</si>
  <si>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</si>
  <si>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</si>
  <si>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</si>
  <si>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</si>
  <si>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</si>
  <si>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</si>
  <si>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</si>
  <si>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</si>
  <si>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</si>
  <si>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</si>
  <si>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</si>
  <si>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</si>
  <si>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</si>
  <si>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</si>
  <si>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</si>
  <si>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</si>
  <si>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</si>
  <si>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</si>
  <si>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</si>
  <si>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</si>
  <si>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</si>
  <si>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</si>
  <si>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</si>
  <si>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</si>
  <si>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</si>
  <si>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</si>
  <si>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</si>
  <si>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</si>
  <si>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</si>
  <si>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</si>
  <si>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</si>
  <si>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</si>
  <si>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</si>
  <si>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</si>
  <si>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</si>
  <si>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</si>
  <si>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</si>
  <si>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</si>
  <si>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</si>
  <si>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</si>
  <si>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</si>
  <si>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</si>
  <si>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</si>
  <si>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</si>
  <si>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</si>
  <si>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</si>
  <si>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</si>
  <si>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</si>
  <si>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</si>
  <si>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</si>
  <si>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</si>
  <si>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</si>
  <si>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</si>
  <si>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</si>
  <si>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</si>
  <si>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</si>
  <si>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</si>
  <si>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</si>
  <si>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</si>
  <si>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</si>
  <si>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</si>
  <si>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</si>
  <si>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</si>
  <si>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</si>
  <si>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</si>
  <si>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</si>
  <si>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</si>
  <si>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</si>
  <si>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</si>
  <si>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</si>
  <si>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</si>
  <si>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</si>
  <si>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</si>
  <si>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</si>
  <si>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</si>
  <si>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</si>
  <si>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</si>
  <si>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</si>
  <si>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</si>
  <si>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</si>
  <si>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</si>
  <si>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</si>
  <si>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</si>
  <si>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</si>
  <si>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</si>
  <si>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</si>
  <si>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</si>
  <si>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</si>
  <si>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</si>
  <si>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</si>
  <si>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</si>
  <si>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</si>
  <si>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</si>
  <si>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</si>
  <si>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</si>
  <si>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</si>
  <si>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</si>
  <si>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</si>
  <si>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</si>
  <si>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</si>
  <si>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</si>
  <si>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</si>
  <si>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</si>
  <si>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</si>
  <si>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</si>
  <si>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</si>
  <si>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</si>
  <si>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</si>
  <si>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</si>
  <si>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</si>
  <si>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</si>
  <si>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</si>
  <si>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</si>
  <si>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</si>
  <si>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</si>
  <si>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</si>
  <si>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</si>
  <si>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</si>
  <si>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</si>
  <si>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</si>
  <si>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</si>
  <si>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</si>
  <si>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</si>
  <si>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</si>
  <si>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</si>
  <si>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</si>
  <si>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</si>
  <si>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</si>
  <si>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</si>
  <si>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</si>
  <si>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</si>
  <si>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</si>
  <si>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</si>
  <si>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</si>
  <si>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</si>
  <si>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</si>
  <si>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</si>
  <si>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</si>
  <si>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</si>
  <si>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</si>
  <si>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</si>
  <si>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</si>
  <si>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</si>
  <si>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</si>
  <si>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</si>
  <si>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</si>
  <si>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</si>
  <si>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</si>
  <si>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</si>
  <si>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</si>
  <si>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</si>
  <si>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</si>
  <si>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</si>
  <si>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</si>
  <si>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</si>
  <si>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</si>
  <si>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</si>
  <si>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</si>
  <si>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</si>
  <si>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</si>
  <si>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</si>
  <si>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</si>
  <si>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</si>
  <si>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</si>
  <si>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</si>
  <si>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</si>
  <si>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</si>
  <si>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</si>
  <si>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</si>
  <si>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</si>
  <si>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</si>
  <si>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</si>
  <si>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</si>
  <si>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</si>
  <si>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</si>
  <si>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</si>
  <si>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</si>
  <si>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</si>
  <si>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</si>
  <si>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</si>
  <si>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</si>
  <si>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</si>
  <si>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</si>
  <si>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</si>
  <si>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</si>
  <si>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</si>
  <si>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</si>
  <si>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</si>
  <si>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</si>
  <si>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</si>
  <si>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</si>
  <si>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</si>
  <si>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</si>
  <si>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</si>
  <si>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</si>
  <si>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</si>
  <si>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</si>
  <si>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</si>
  <si>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</si>
  <si>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</si>
  <si>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</si>
  <si>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</si>
  <si>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</si>
  <si>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</si>
  <si>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</si>
  <si>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</si>
  <si>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</si>
  <si>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</si>
  <si>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</si>
  <si>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</si>
  <si>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</si>
  <si>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</si>
  <si>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</si>
  <si>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</si>
  <si>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</si>
  <si>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</si>
  <si>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</si>
  <si>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</si>
  <si>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</si>
  <si>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</si>
  <si>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</si>
  <si>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</si>
  <si>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</si>
  <si>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</si>
  <si>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</si>
  <si>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</si>
  <si>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</si>
  <si>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</si>
  <si>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</si>
  <si>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</si>
  <si>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</si>
  <si>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</si>
  <si>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</si>
  <si>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</si>
  <si>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</si>
  <si>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</si>
  <si>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</si>
  <si>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</si>
  <si>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</si>
  <si>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</si>
  <si>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</si>
  <si>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</si>
  <si>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</si>
  <si>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</si>
  <si>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</si>
  <si>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</si>
  <si>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</si>
  <si>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</si>
  <si>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</si>
  <si>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</si>
  <si>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</si>
  <si>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</si>
  <si>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</si>
  <si>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</si>
  <si>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</si>
  <si>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</si>
  <si>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</si>
  <si>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</si>
  <si>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</si>
  <si>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</si>
  <si>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</si>
  <si>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</si>
  <si>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</si>
  <si>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</si>
  <si>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</si>
  <si>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</si>
  <si>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</si>
  <si>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</si>
  <si>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</si>
  <si>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</si>
  <si>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</si>
  <si>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</si>
  <si>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</si>
  <si>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</si>
  <si>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</si>
  <si>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</si>
  <si>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</si>
  <si>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</si>
  <si>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</si>
  <si>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</si>
  <si>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</si>
  <si>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</si>
  <si>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</si>
  <si>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</si>
  <si>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</si>
  <si>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</si>
  <si>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</si>
  <si>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</si>
  <si>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</si>
  <si>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</si>
  <si>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</si>
  <si>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</si>
  <si>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</si>
  <si>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</si>
  <si>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</si>
  <si>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</si>
  <si>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</si>
  <si>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</si>
  <si>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</si>
  <si>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</si>
  <si>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</si>
  <si>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</si>
  <si>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</si>
  <si>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</si>
  <si>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</si>
  <si>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</si>
  <si>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</si>
  <si>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</si>
  <si>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</si>
  <si>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</si>
  <si>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</si>
  <si>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</si>
  <si>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</si>
  <si>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</si>
  <si>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</si>
  <si>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</si>
  <si>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</si>
  <si>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</si>
  <si>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</si>
  <si>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</si>
  <si>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</si>
  <si>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</si>
  <si>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</si>
  <si>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</si>
  <si>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</si>
  <si>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</si>
  <si>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</si>
  <si>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</si>
  <si>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</si>
  <si>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</si>
  <si>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</si>
  <si>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</si>
  <si>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</si>
  <si>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</si>
  <si>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</si>
  <si>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</si>
  <si>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</si>
  <si>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</si>
  <si>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</si>
  <si>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</si>
  <si>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</si>
  <si>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</si>
  <si>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</si>
  <si>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</si>
  <si>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</si>
  <si>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</si>
  <si>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</si>
  <si>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</si>
  <si>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</si>
  <si>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</si>
  <si>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</si>
  <si>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</si>
  <si>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</si>
  <si>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</si>
  <si>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</si>
  <si>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</si>
  <si>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</si>
  <si>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</si>
  <si>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</si>
  <si>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</si>
  <si>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</si>
  <si>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</si>
  <si>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</si>
  <si>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</si>
  <si>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</si>
  <si>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</si>
  <si>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</si>
  <si>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</si>
  <si>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</si>
  <si>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</si>
  <si>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</si>
  <si>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</si>
  <si>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</si>
  <si>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</si>
  <si>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</si>
  <si>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</si>
  <si>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</si>
  <si>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</si>
  <si>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</si>
  <si>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</si>
  <si>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</si>
  <si>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</si>
  <si>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</si>
  <si>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</si>
  <si>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</si>
  <si>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</si>
  <si>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</si>
  <si>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</si>
  <si>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</si>
  <si>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</si>
  <si>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</si>
  <si>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</si>
  <si>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</si>
  <si>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</si>
  <si>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</si>
  <si>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</si>
  <si>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</si>
  <si>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</si>
  <si>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</si>
  <si>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</si>
  <si>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</si>
  <si>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</si>
  <si>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</si>
  <si>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</si>
  <si>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</si>
  <si>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</si>
  <si>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</si>
  <si>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</si>
  <si>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</si>
  <si>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</si>
  <si>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</si>
  <si>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</si>
  <si>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</si>
  <si>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</si>
  <si>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</si>
  <si>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</si>
  <si>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</si>
  <si>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</si>
  <si>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</si>
  <si>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</si>
  <si>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</si>
  <si>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</si>
  <si>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</si>
  <si>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</si>
  <si>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</si>
  <si>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</si>
  <si>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</si>
  <si>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</si>
  <si>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</si>
  <si>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</si>
  <si>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</si>
  <si>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</si>
  <si>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</si>
  <si>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</si>
  <si>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</si>
  <si>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</si>
  <si>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</si>
  <si>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</si>
  <si>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</si>
  <si>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</si>
  <si>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</si>
  <si>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</si>
  <si>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</si>
  <si>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</si>
  <si>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</si>
  <si>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</si>
  <si>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</si>
  <si>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</si>
  <si>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</si>
  <si>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</si>
  <si>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</si>
  <si>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</si>
  <si>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</si>
  <si>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</si>
  <si>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</si>
  <si>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</si>
  <si>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</si>
  <si>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</si>
  <si>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</si>
  <si>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</si>
  <si>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</si>
  <si>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</si>
  <si>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</si>
  <si>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</si>
  <si>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</si>
  <si>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</si>
  <si>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</si>
  <si>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</si>
  <si>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</si>
  <si>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</si>
  <si>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</si>
  <si>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</si>
  <si>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</si>
  <si>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</si>
  <si>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</si>
  <si>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</si>
  <si>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</si>
  <si>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</si>
  <si>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</si>
  <si>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</si>
  <si>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</si>
  <si>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</si>
  <si>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</si>
  <si>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</si>
  <si>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</si>
  <si>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</si>
  <si>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</si>
  <si>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</si>
  <si>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</si>
  <si>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</si>
  <si>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</si>
  <si>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</si>
  <si>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</si>
  <si>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</si>
  <si>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</si>
  <si>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</si>
  <si>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</si>
  <si>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</si>
  <si>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</si>
  <si>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</si>
  <si>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</si>
  <si>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</si>
  <si>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</si>
  <si>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</si>
  <si>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</si>
  <si>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</si>
  <si>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</si>
  <si>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</si>
  <si>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</si>
  <si>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</si>
  <si>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</si>
  <si>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</si>
  <si>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</si>
  <si>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</si>
  <si>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</si>
  <si>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</si>
  <si>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</si>
  <si>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</si>
  <si>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</si>
  <si>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</si>
  <si>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</si>
  <si>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</si>
  <si>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</si>
  <si>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</si>
  <si>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</si>
  <si>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</si>
  <si>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</si>
  <si>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</si>
  <si>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</si>
  <si>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</si>
  <si>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</si>
  <si>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</si>
  <si>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</si>
  <si>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</si>
  <si>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</si>
  <si>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</si>
  <si>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</si>
  <si>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</si>
  <si>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</si>
  <si>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</si>
  <si>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</si>
  <si>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</si>
  <si>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</si>
  <si>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</si>
  <si>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</si>
  <si>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</si>
  <si>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</si>
  <si>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</si>
  <si>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</si>
  <si>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</si>
  <si>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</si>
  <si>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</si>
  <si>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</si>
  <si>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</si>
  <si>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</si>
  <si>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</si>
  <si>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</si>
  <si>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</si>
  <si>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</si>
  <si>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</si>
  <si>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</si>
  <si>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</si>
  <si>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</si>
  <si>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</si>
  <si>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</si>
  <si>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</si>
  <si>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</si>
  <si>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</si>
  <si>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</si>
  <si>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</si>
  <si>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</si>
  <si>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</si>
  <si>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</si>
  <si>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</si>
  <si>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</si>
  <si>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</si>
  <si>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</si>
  <si>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</si>
  <si>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</si>
  <si>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</si>
  <si>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</si>
  <si>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</si>
  <si>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</si>
  <si>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</si>
  <si>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</si>
  <si>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</si>
  <si>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</si>
  <si>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</si>
  <si>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</si>
  <si>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</si>
  <si>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</si>
  <si>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</si>
  <si>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</si>
  <si>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</si>
  <si>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</si>
  <si>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</si>
  <si>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</si>
  <si>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</si>
  <si>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</si>
  <si>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</si>
  <si>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</si>
  <si>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</si>
  <si>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</si>
  <si>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</si>
  <si>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</si>
  <si>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</si>
  <si>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</si>
  <si>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</si>
  <si>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</si>
  <si>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</si>
  <si>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</si>
  <si>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</si>
  <si>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</si>
  <si>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</si>
  <si>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</si>
  <si>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</si>
  <si>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</si>
  <si>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</si>
  <si>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</si>
  <si>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</si>
  <si>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</si>
  <si>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</si>
  <si>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</si>
  <si>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</si>
  <si>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</si>
  <si>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</si>
  <si>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</si>
  <si>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</si>
  <si>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</si>
  <si>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</si>
  <si>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</si>
  <si>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</si>
  <si>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</si>
  <si>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</si>
  <si>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</si>
  <si>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</si>
  <si>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</si>
  <si>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</si>
  <si>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</si>
  <si>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</si>
  <si>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</si>
  <si>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</si>
  <si>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</si>
  <si>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</si>
  <si>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</si>
  <si>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</si>
  <si>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</si>
  <si>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</si>
  <si>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</si>
  <si>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</si>
  <si>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</si>
  <si>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</si>
  <si>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</si>
  <si>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</si>
  <si>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</si>
  <si>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</si>
  <si>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</si>
  <si>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</si>
  <si>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</si>
  <si>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</si>
  <si>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</si>
  <si>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</si>
  <si>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</si>
  <si>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</si>
  <si>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</si>
  <si>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</si>
  <si>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</si>
  <si>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</si>
  <si>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</si>
  <si>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</si>
  <si>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</si>
  <si>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</si>
  <si>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</si>
  <si>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</si>
  <si>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</si>
  <si>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</si>
  <si>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</si>
  <si>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</si>
  <si>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</si>
  <si>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</si>
  <si>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</si>
  <si>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</si>
  <si>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</si>
  <si>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</si>
  <si>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</si>
  <si>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</si>
  <si>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</si>
  <si>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</si>
  <si>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</si>
  <si>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</si>
  <si>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</si>
  <si>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</si>
  <si>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</si>
  <si>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</si>
  <si>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</si>
  <si>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</si>
  <si>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</si>
  <si>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</si>
  <si>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</si>
  <si>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</si>
  <si>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</si>
  <si>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</si>
  <si>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</si>
  <si>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</si>
  <si>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</si>
  <si>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</si>
  <si>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</si>
  <si>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</si>
  <si>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</si>
  <si>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</si>
  <si>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</si>
  <si>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</si>
  <si>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</si>
  <si>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</si>
  <si>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</si>
  <si>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</si>
  <si>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</si>
  <si>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</si>
  <si>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</si>
  <si>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</si>
  <si>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</si>
  <si>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</si>
  <si>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</si>
  <si>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</si>
  <si>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</si>
  <si>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</si>
  <si>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</si>
  <si>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</si>
  <si>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</si>
  <si>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</si>
  <si>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</si>
  <si>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</si>
  <si>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</si>
  <si>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</si>
  <si>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</si>
  <si>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</si>
  <si>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</si>
  <si>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</si>
  <si>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</si>
  <si>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</si>
  <si>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</si>
  <si>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</si>
  <si>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</si>
  <si>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</si>
  <si>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</si>
  <si>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</si>
  <si>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</si>
  <si>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</si>
  <si>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</si>
  <si>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</si>
  <si>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</si>
  <si>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</si>
  <si>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</si>
  <si>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</si>
  <si>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</si>
  <si>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</si>
  <si>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</si>
  <si>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</si>
  <si>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</si>
  <si>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</si>
  <si>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</si>
  <si>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</si>
  <si>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</si>
  <si>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</si>
  <si>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</si>
  <si>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</si>
  <si>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</si>
  <si>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</si>
  <si>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</si>
  <si>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</si>
  <si>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</si>
  <si>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</si>
  <si>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</si>
  <si>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</si>
  <si>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</si>
  <si>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</si>
  <si>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</si>
  <si>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</si>
  <si>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</si>
  <si>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</si>
  <si>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</si>
  <si>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</si>
  <si>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</si>
  <si>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</si>
  <si>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</si>
  <si>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</si>
  <si>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</si>
  <si>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</si>
  <si>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</si>
  <si>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</si>
  <si>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</si>
  <si>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</si>
  <si>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</si>
  <si>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</si>
  <si>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</si>
  <si>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</si>
  <si>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</si>
  <si>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</si>
  <si>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</si>
  <si>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</si>
  <si>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</si>
  <si>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</si>
  <si>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</si>
  <si>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</si>
  <si>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</si>
  <si>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</si>
  <si>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</si>
  <si>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</si>
  <si>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</si>
  <si>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</si>
  <si>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</si>
  <si>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</si>
  <si>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</si>
  <si>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</si>
  <si>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</si>
  <si>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</si>
  <si>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</si>
  <si>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</si>
  <si>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</si>
  <si>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</si>
  <si>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</si>
  <si>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</si>
  <si>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</si>
  <si>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</si>
  <si>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</si>
  <si>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</si>
  <si>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</si>
  <si>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</si>
  <si>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</si>
  <si>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</si>
  <si>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</si>
  <si>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</si>
  <si>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</si>
  <si>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</si>
  <si>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</si>
  <si>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</si>
  <si>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</si>
  <si>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</si>
  <si>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</si>
  <si>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</si>
  <si>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</si>
  <si>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</si>
  <si>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</si>
  <si>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</si>
  <si>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</si>
  <si>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</si>
  <si>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</si>
  <si>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</si>
  <si>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</si>
  <si>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</si>
  <si>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</si>
  <si>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</si>
  <si>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</si>
  <si>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</si>
  <si>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</si>
  <si>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</si>
  <si>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</si>
  <si>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</si>
  <si>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</si>
  <si>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</si>
  <si>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</si>
  <si>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</si>
  <si>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</si>
  <si>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</si>
  <si>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</si>
  <si>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</si>
  <si>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</si>
  <si>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</si>
  <si>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</si>
  <si>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</si>
  <si>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</si>
  <si>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</si>
  <si>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</si>
  <si>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</si>
  <si>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</si>
  <si>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</si>
  <si>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</si>
  <si>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</si>
  <si>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</si>
  <si>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</si>
  <si>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</si>
  <si>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</si>
  <si>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</si>
  <si>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</si>
  <si>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</si>
  <si>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</si>
  <si>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</si>
  <si>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</si>
  <si>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</si>
  <si>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</si>
  <si>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</si>
  <si>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</si>
  <si>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</si>
  <si>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</si>
  <si>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</si>
  <si>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</si>
  <si>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</si>
  <si>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</si>
  <si>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</si>
  <si>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</si>
  <si>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</si>
  <si>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</si>
  <si>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</si>
  <si>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</si>
  <si>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</si>
  <si>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</si>
  <si>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</si>
  <si>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</si>
  <si>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</si>
  <si>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</si>
  <si>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</si>
  <si>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</si>
  <si>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</si>
  <si>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</si>
  <si>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</si>
  <si>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</si>
  <si>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</si>
  <si>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</si>
  <si>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</si>
  <si>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</si>
  <si>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</si>
  <si>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</si>
  <si>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</si>
  <si>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</si>
  <si>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</si>
  <si>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</si>
  <si>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</si>
  <si>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</si>
  <si>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</si>
  <si>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</si>
  <si>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</si>
  <si>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</si>
  <si>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</si>
  <si>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</si>
  <si>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</si>
  <si>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</si>
  <si>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</si>
  <si>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</si>
  <si>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</si>
  <si>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</si>
  <si>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</si>
  <si>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</si>
  <si>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</si>
  <si>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</si>
  <si>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</si>
  <si>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</si>
  <si>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</si>
  <si>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</si>
  <si>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</si>
  <si>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</si>
  <si>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</si>
  <si>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</si>
  <si>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</si>
  <si>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</si>
  <si>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</si>
  <si>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</si>
  <si>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</si>
  <si>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</si>
  <si>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</si>
  <si>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</si>
  <si>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</si>
  <si>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</si>
  <si>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</si>
  <si>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</si>
  <si>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</si>
  <si>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</si>
  <si>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</si>
  <si>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</si>
  <si>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</si>
  <si>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</si>
  <si>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</si>
  <si>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</si>
  <si>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</si>
  <si>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</si>
  <si>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</si>
  <si>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</si>
  <si>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</si>
  <si>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</si>
  <si>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</si>
  <si>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</si>
  <si>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</si>
  <si>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</si>
  <si>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</si>
  <si>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</si>
  <si>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</si>
  <si>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</si>
  <si>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</si>
  <si>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</si>
  <si>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</si>
  <si>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</si>
  <si>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</si>
  <si>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</si>
  <si>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</si>
  <si>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</si>
  <si>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</si>
  <si>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</si>
  <si>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</si>
  <si>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</si>
  <si>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</si>
  <si>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</si>
  <si>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</si>
  <si>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</si>
  <si>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</si>
  <si>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</si>
  <si>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</si>
  <si>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</si>
  <si>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</si>
  <si>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</si>
  <si>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</si>
  <si>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</si>
  <si>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</si>
  <si>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</si>
  <si>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</si>
  <si>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</si>
  <si>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</si>
  <si>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</si>
  <si>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</si>
  <si>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</si>
  <si>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</si>
  <si>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</si>
  <si>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</si>
  <si>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</si>
  <si>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</si>
  <si>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</si>
  <si>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</si>
  <si>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</si>
  <si>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</si>
  <si>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</si>
  <si>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</si>
  <si>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</si>
  <si>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</si>
  <si>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</si>
  <si>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</si>
  <si>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</si>
  <si>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</si>
  <si>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</si>
  <si>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</si>
  <si>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</si>
  <si>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</si>
  <si>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</si>
  <si>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</si>
  <si>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</si>
  <si>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</si>
  <si>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</si>
  <si>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</si>
  <si>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</si>
  <si>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</si>
  <si>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</si>
  <si>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</si>
  <si>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</si>
  <si>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</si>
  <si>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</si>
  <si>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</si>
  <si>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</si>
  <si>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</si>
  <si>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</si>
  <si>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</si>
  <si>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</si>
  <si>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</si>
  <si>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</si>
  <si>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</si>
  <si>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</si>
  <si>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</si>
  <si>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</si>
  <si>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</si>
  <si>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</si>
  <si>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</si>
  <si>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</si>
  <si>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</si>
  <si>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</si>
  <si>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</si>
  <si>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</si>
  <si>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</si>
  <si>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</si>
  <si>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</si>
  <si>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</si>
  <si>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</si>
  <si>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</si>
  <si>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</si>
  <si>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</si>
  <si>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</si>
  <si>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</si>
  <si>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</si>
  <si>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</si>
  <si>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</si>
  <si>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</si>
  <si>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</si>
  <si>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</si>
  <si>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</si>
  <si>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</si>
  <si>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</si>
  <si>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</si>
  <si>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</si>
  <si>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</si>
  <si>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</si>
  <si>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</si>
  <si>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</si>
  <si>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</si>
  <si>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</si>
  <si>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</si>
  <si>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</si>
  <si>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</si>
  <si>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</si>
  <si>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</si>
  <si>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</si>
  <si>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</si>
  <si>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</si>
  <si>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</si>
  <si>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</si>
  <si>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</si>
  <si>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</si>
  <si>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</si>
  <si>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</si>
  <si>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</si>
  <si>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</si>
  <si>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</si>
  <si>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</si>
  <si>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</si>
  <si>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</si>
  <si>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</si>
  <si>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</si>
  <si>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</si>
  <si>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</si>
  <si>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</si>
  <si>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</si>
  <si>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</si>
  <si>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</si>
  <si>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</si>
  <si>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</si>
  <si>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</si>
  <si>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</si>
  <si>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</si>
  <si>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</si>
  <si>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</si>
  <si>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</si>
  <si>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</si>
  <si>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</si>
  <si>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</si>
  <si>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</si>
  <si>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</si>
  <si>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</si>
  <si>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</si>
  <si>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</si>
  <si>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</si>
  <si>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</si>
  <si>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</si>
  <si>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</si>
  <si>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</si>
  <si>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</si>
  <si>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</si>
  <si>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</si>
  <si>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</si>
  <si>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</si>
  <si>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</si>
  <si>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</si>
  <si>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</si>
  <si>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</si>
  <si>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</si>
  <si>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</si>
  <si>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</si>
  <si>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</si>
  <si>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</si>
  <si>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</si>
  <si>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</si>
  <si>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</si>
  <si>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</si>
  <si>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</si>
  <si>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</si>
  <si>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</si>
  <si>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</si>
  <si>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</si>
  <si>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</si>
  <si>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</si>
  <si>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</si>
  <si>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</si>
  <si>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</si>
  <si>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</si>
  <si>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</si>
  <si>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</si>
  <si>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</si>
  <si>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</si>
  <si>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</si>
  <si>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</si>
  <si>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</si>
  <si>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</si>
  <si>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</si>
  <si>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</si>
  <si>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</si>
  <si>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</si>
  <si>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</si>
  <si>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</si>
  <si>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</si>
  <si>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</si>
  <si>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</si>
  <si>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</si>
  <si>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</si>
  <si>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</si>
  <si>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</si>
  <si>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</si>
  <si>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</si>
  <si>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</si>
  <si>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</si>
  <si>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</si>
  <si>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</si>
  <si>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</si>
  <si>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</si>
  <si>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</si>
  <si>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</si>
  <si>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</si>
  <si>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</si>
  <si>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</si>
  <si>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</si>
  <si>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</si>
  <si>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</si>
  <si>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</si>
  <si>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</si>
  <si>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</si>
  <si>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</si>
  <si>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</si>
  <si>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</si>
  <si>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</si>
  <si>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</si>
  <si>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</si>
  <si>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</si>
  <si>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</si>
  <si>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</si>
  <si>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</si>
  <si>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</si>
  <si>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</si>
  <si>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</si>
  <si>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</si>
  <si>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</si>
  <si>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</si>
  <si>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</si>
  <si>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</si>
  <si>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</si>
  <si>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</si>
  <si>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</si>
  <si>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</si>
  <si>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</si>
  <si>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</si>
  <si>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</si>
  <si>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</si>
  <si>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</si>
  <si>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</si>
  <si>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</si>
  <si>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</si>
  <si>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</si>
  <si>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</si>
  <si>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</si>
  <si>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</si>
  <si>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</si>
  <si>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</si>
  <si>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</si>
  <si>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</si>
  <si>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</si>
  <si>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</si>
  <si>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</si>
  <si>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</si>
  <si>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</si>
  <si>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</si>
  <si>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</si>
  <si>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</si>
  <si>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</si>
  <si>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</si>
  <si>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</si>
  <si>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</si>
  <si>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</si>
  <si>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</si>
  <si>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</si>
  <si>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</si>
  <si>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</si>
  <si>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</si>
  <si>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</si>
  <si>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</si>
  <si>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</si>
  <si>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</si>
  <si>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</si>
  <si>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</si>
  <si>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</si>
  <si>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</si>
  <si>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</si>
  <si>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</si>
  <si>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</si>
  <si>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</si>
  <si>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</si>
  <si>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</si>
  <si>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</si>
  <si>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</si>
  <si>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</si>
  <si>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</si>
  <si>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</si>
  <si>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</si>
  <si>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</si>
  <si>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</si>
  <si>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</si>
  <si>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</si>
  <si>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</si>
  <si>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</si>
  <si>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</si>
  <si>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</si>
  <si>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</si>
  <si>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</si>
  <si>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</si>
  <si>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</si>
  <si>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</si>
  <si>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</si>
  <si>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</si>
  <si>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</si>
  <si>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</si>
  <si>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</si>
  <si>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</si>
  <si>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</si>
  <si>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</si>
  <si>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</si>
  <si>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</si>
  <si>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</si>
  <si>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</si>
  <si>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</si>
  <si>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</si>
  <si>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</si>
  <si>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</si>
  <si>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</si>
  <si>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</si>
  <si>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</si>
  <si>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</si>
  <si>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</si>
  <si>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</si>
  <si>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</si>
  <si>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</si>
  <si>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</si>
  <si>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</si>
  <si>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</si>
  <si>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</si>
  <si>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</si>
  <si>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</si>
  <si>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</si>
  <si>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</si>
  <si>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</si>
  <si>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</si>
  <si>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</si>
  <si>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</si>
  <si>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</si>
  <si>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</si>
  <si>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</si>
  <si>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</si>
  <si>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</si>
  <si>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</si>
  <si>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</si>
  <si>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</si>
  <si>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</si>
  <si>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</si>
  <si>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</si>
  <si>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</si>
  <si>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</si>
  <si>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</si>
  <si>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</si>
  <si>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</si>
  <si>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</si>
  <si>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</si>
  <si>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</si>
  <si>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</si>
  <si>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</si>
  <si>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</si>
  <si>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</si>
  <si>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</si>
  <si>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</si>
  <si>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</si>
  <si>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</si>
  <si>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</si>
  <si>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</si>
  <si>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</si>
  <si>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</si>
  <si>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</si>
  <si>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</si>
  <si>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</si>
  <si>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</si>
  <si>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</si>
  <si>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</si>
  <si>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</si>
  <si>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</si>
  <si>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</si>
  <si>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</si>
  <si>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</si>
  <si>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</si>
  <si>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</si>
  <si>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</si>
  <si>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</si>
  <si>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</si>
  <si>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</si>
  <si>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</si>
  <si>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</si>
  <si>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</si>
  <si>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</si>
  <si>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</si>
  <si>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</si>
  <si>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</si>
  <si>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</si>
  <si>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</si>
  <si>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</si>
  <si>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</si>
  <si>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</si>
  <si>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</si>
  <si>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</si>
  <si>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</si>
  <si>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</si>
  <si>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</si>
  <si>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</si>
  <si>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</si>
  <si>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</si>
  <si>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</si>
  <si>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</si>
  <si>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</si>
  <si>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</si>
  <si>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</si>
  <si>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</si>
  <si>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</si>
  <si>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</si>
  <si>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</si>
  <si>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</si>
  <si>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</si>
  <si>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</si>
  <si>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</si>
  <si>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</si>
  <si>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</si>
  <si>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</si>
  <si>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</si>
  <si>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</si>
  <si>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</si>
  <si>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</si>
  <si>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</si>
  <si>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</si>
  <si>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</si>
  <si>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</si>
  <si>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</si>
  <si>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</si>
  <si>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</si>
  <si>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</si>
  <si>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</si>
  <si>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</si>
  <si>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</si>
  <si>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</si>
  <si>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</si>
  <si>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</si>
  <si>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</si>
  <si>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</si>
  <si>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</si>
  <si>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</si>
  <si>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</si>
  <si>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</si>
  <si>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</si>
  <si>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</si>
  <si>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</si>
  <si>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</si>
  <si>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</si>
  <si>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</si>
  <si>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</si>
  <si>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</si>
  <si>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</si>
  <si>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</si>
  <si>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</si>
  <si>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</si>
  <si>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</si>
  <si>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</si>
  <si>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</si>
  <si>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</si>
  <si>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</si>
  <si>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</si>
  <si>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</si>
  <si>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</si>
  <si>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</si>
  <si>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</si>
  <si>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</si>
  <si>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</si>
  <si>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</si>
  <si>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</si>
  <si>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</si>
  <si>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</si>
  <si>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</si>
  <si>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</si>
  <si>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</si>
  <si>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</si>
  <si>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</si>
  <si>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</si>
  <si>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</si>
  <si>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</si>
  <si>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</si>
  <si>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</si>
  <si>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</si>
  <si>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</si>
  <si>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</si>
  <si>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</si>
  <si>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</si>
  <si>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</si>
  <si>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</si>
  <si>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</si>
  <si>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</si>
  <si>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</si>
  <si>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</si>
  <si>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</si>
  <si>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</si>
  <si>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</si>
  <si>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</si>
  <si>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</si>
  <si>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</si>
  <si>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</si>
  <si>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</si>
  <si>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</si>
  <si>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</si>
  <si>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</si>
  <si>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</si>
  <si>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</si>
  <si>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</si>
  <si>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</si>
  <si>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</si>
  <si>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</si>
  <si>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</si>
  <si>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</si>
  <si>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</si>
  <si>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</si>
  <si>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</si>
  <si>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</si>
  <si>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</si>
  <si>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</si>
  <si>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</si>
  <si>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</si>
  <si>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</si>
  <si>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</si>
  <si>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</si>
  <si>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</si>
  <si>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</si>
  <si>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</si>
  <si>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</si>
  <si>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</si>
  <si>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</si>
  <si>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</si>
  <si>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</si>
  <si>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</si>
  <si>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</si>
  <si>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</si>
  <si>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</si>
  <si>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</si>
  <si>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</si>
  <si>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</si>
  <si>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</si>
  <si>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</si>
  <si>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</si>
  <si>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</si>
  <si>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</si>
  <si>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</si>
  <si>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</si>
  <si>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</si>
  <si>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</si>
  <si>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</si>
  <si>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</si>
  <si>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</si>
  <si>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</si>
  <si>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</si>
  <si>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</si>
  <si>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</si>
  <si>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</si>
  <si>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</si>
  <si>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</si>
  <si>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</si>
  <si>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</si>
  <si>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</si>
  <si>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</si>
  <si>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</si>
  <si>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</si>
  <si>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</si>
  <si>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</si>
  <si>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</si>
  <si>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</si>
  <si>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</si>
  <si>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</si>
  <si>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</si>
  <si>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</si>
  <si>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</si>
  <si>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</si>
  <si>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</si>
  <si>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</si>
  <si>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</si>
  <si>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</si>
  <si>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</si>
  <si>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</si>
  <si>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</si>
  <si>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</si>
  <si>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</si>
  <si>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</si>
  <si>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</si>
  <si>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</si>
  <si>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</si>
  <si>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</si>
  <si>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</si>
  <si>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</si>
  <si>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</si>
  <si>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</si>
  <si>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</si>
  <si>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</si>
  <si>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</si>
  <si>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</si>
  <si>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</si>
  <si>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</si>
  <si>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</si>
  <si>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</si>
  <si>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</si>
  <si>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</si>
  <si>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</si>
  <si>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</si>
  <si>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</si>
  <si>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</si>
  <si>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</si>
  <si>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</si>
  <si>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</si>
  <si>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</si>
  <si>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</si>
  <si>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</si>
  <si>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</si>
  <si>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</si>
  <si>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</si>
  <si>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</si>
  <si>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</si>
  <si>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</si>
  <si>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</si>
  <si>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</si>
  <si>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</si>
  <si>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</si>
  <si>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</si>
  <si>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</si>
  <si>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</si>
  <si>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</si>
  <si>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</si>
  <si>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</si>
  <si>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</si>
  <si>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</si>
  <si>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</si>
  <si>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</si>
  <si>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</si>
  <si>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</si>
  <si>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</si>
  <si>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</si>
  <si>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</si>
  <si>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</si>
  <si>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</si>
  <si>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</si>
  <si>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</si>
  <si>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</si>
  <si>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</si>
  <si>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</si>
  <si>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</si>
  <si>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</si>
  <si>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</si>
  <si>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</si>
  <si>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</si>
  <si>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</si>
  <si>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</si>
  <si>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</si>
  <si>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</si>
  <si>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</si>
  <si>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</si>
  <si>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</si>
  <si>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</si>
  <si>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</si>
  <si>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</si>
  <si>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</si>
  <si>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</si>
  <si>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</si>
  <si>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</si>
  <si>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</si>
  <si>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</si>
  <si>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</si>
  <si>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</si>
  <si>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</si>
  <si>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</si>
  <si>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</si>
  <si>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</si>
  <si>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</si>
  <si>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</si>
  <si>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</si>
  <si>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</si>
  <si>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</si>
  <si>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</si>
  <si>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</si>
  <si>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</si>
  <si>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</si>
  <si>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</si>
  <si>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</si>
  <si>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</si>
  <si>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</si>
  <si>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</si>
  <si>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</si>
  <si>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</si>
  <si>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</si>
  <si>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</si>
  <si>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</si>
  <si>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</si>
  <si>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</si>
  <si>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</si>
  <si>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</si>
  <si>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</si>
  <si>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</si>
  <si>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</si>
  <si>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</si>
  <si>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</si>
  <si>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</si>
  <si>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</si>
  <si>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</si>
  <si>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</si>
  <si>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</si>
  <si>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</si>
  <si>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</si>
  <si>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</si>
  <si>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</si>
  <si>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</si>
  <si>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</si>
  <si>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</si>
  <si>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</si>
  <si>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</si>
  <si>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</si>
  <si>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</si>
  <si>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</si>
  <si>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</si>
  <si>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</si>
  <si>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</si>
  <si>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</si>
  <si>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</si>
  <si>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</si>
  <si>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</si>
  <si>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</si>
  <si>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</si>
  <si>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</si>
  <si>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</si>
  <si>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</si>
  <si>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</si>
  <si>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</si>
  <si>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</si>
  <si>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</si>
  <si>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</si>
  <si>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</si>
  <si>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</si>
  <si>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</si>
  <si>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</si>
  <si>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</si>
  <si>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</si>
  <si>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</si>
  <si>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</si>
  <si>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</si>
  <si>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</si>
  <si>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</si>
  <si>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</si>
  <si>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</si>
  <si>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</si>
  <si>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</si>
  <si>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</si>
  <si>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</si>
  <si>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</si>
  <si>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</si>
  <si>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</si>
  <si>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</si>
  <si>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</si>
  <si>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</si>
  <si>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</si>
  <si>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</si>
  <si>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</si>
  <si>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</si>
  <si>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</si>
  <si>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</si>
  <si>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</si>
  <si>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</si>
  <si>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</si>
  <si>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</si>
  <si>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</si>
  <si>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</si>
  <si>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</si>
  <si>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</si>
  <si>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</si>
  <si>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</si>
  <si>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</si>
  <si>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</si>
  <si>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</si>
  <si>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</si>
  <si>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</si>
  <si>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</si>
  <si>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</si>
  <si>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</si>
  <si>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</si>
  <si>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</si>
  <si>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</si>
  <si>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</si>
  <si>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</si>
  <si>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</si>
  <si>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</si>
  <si>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</si>
  <si>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</si>
  <si>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</si>
  <si>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</si>
  <si>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</si>
  <si>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</si>
  <si>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</si>
  <si>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</si>
  <si>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</si>
  <si>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</si>
  <si>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</si>
  <si>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</si>
  <si>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</si>
  <si>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</si>
  <si>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</si>
  <si>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</si>
  <si>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</si>
  <si>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</si>
  <si>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</si>
  <si>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</si>
  <si>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</si>
  <si>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</si>
  <si>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</si>
  <si>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</si>
  <si>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</si>
  <si>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</si>
  <si>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</si>
  <si>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</si>
  <si>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</si>
  <si>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</si>
  <si>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</si>
  <si>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</si>
  <si>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</si>
  <si>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</si>
  <si>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</si>
  <si>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</si>
  <si>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</si>
  <si>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</si>
  <si>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</si>
  <si>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</si>
  <si>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</si>
  <si>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</si>
  <si>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</si>
  <si>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</si>
  <si>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</si>
  <si>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</si>
  <si>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</si>
  <si>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</si>
  <si>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</si>
  <si>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</si>
  <si>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</si>
  <si>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</si>
  <si>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</si>
  <si>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</si>
  <si>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</si>
  <si>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</si>
  <si>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</si>
  <si>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</si>
  <si>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</si>
  <si>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</si>
  <si>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</si>
  <si>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</si>
  <si>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</si>
  <si>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</si>
  <si>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</si>
  <si>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</si>
  <si>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</si>
  <si>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</si>
  <si>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</si>
  <si>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</si>
  <si>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</si>
  <si>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</si>
  <si>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</si>
  <si>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</si>
  <si>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</si>
  <si>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</si>
  <si>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</si>
  <si>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</si>
  <si>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</si>
  <si>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</si>
  <si>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</si>
  <si>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</si>
  <si>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</si>
  <si>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</si>
  <si>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</si>
  <si>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</si>
  <si>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</si>
  <si>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</si>
  <si>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</si>
  <si>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</si>
  <si>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</si>
  <si>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</si>
  <si>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</si>
  <si>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</si>
  <si>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</si>
  <si>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</si>
  <si>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</si>
  <si>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</si>
  <si>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</si>
  <si>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</si>
  <si>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</si>
  <si>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</si>
  <si>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</si>
  <si>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</si>
  <si>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</si>
  <si>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</si>
  <si>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</si>
  <si>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</si>
  <si>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</si>
  <si>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</si>
  <si>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</si>
  <si>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</si>
  <si>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</si>
  <si>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</si>
  <si>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</si>
  <si>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</si>
  <si>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</si>
  <si>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</si>
  <si>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</si>
  <si>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</si>
  <si>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</si>
  <si>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</si>
  <si>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</si>
  <si>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</si>
  <si>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</si>
  <si>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</si>
  <si>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</si>
  <si>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</si>
  <si>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</si>
  <si>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</si>
  <si>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</si>
  <si>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</si>
  <si>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</si>
  <si>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</si>
  <si>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</si>
  <si>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</si>
  <si>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</si>
  <si>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</si>
  <si>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</si>
  <si>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</si>
  <si>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</si>
  <si>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</si>
  <si>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</si>
  <si>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</si>
  <si>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</si>
  <si>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</si>
  <si>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</si>
  <si>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</si>
  <si>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</si>
  <si>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</si>
  <si>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</si>
  <si>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</si>
  <si>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</si>
  <si>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</si>
  <si>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</si>
  <si>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</si>
  <si>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</si>
  <si>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</si>
  <si>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</si>
  <si>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</si>
  <si>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</si>
  <si>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</si>
  <si>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</si>
  <si>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</si>
  <si>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</si>
  <si>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</si>
  <si>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</si>
  <si>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</si>
  <si>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</si>
  <si>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</si>
  <si>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</si>
  <si>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</si>
  <si>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</si>
  <si>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</si>
  <si>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</si>
  <si>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</si>
  <si>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</si>
  <si>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</si>
  <si>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</si>
  <si>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</si>
  <si>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</si>
  <si>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</si>
  <si>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</si>
  <si>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</si>
  <si>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</si>
  <si>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</si>
  <si>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</si>
  <si>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</si>
  <si>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</si>
  <si>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</si>
  <si>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</si>
  <si>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</si>
  <si>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</si>
  <si>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</si>
  <si>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</si>
  <si>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</si>
  <si>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</si>
  <si>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</si>
  <si>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</si>
  <si>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</si>
  <si>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</si>
  <si>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</si>
  <si>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</si>
  <si>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</si>
  <si>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</si>
  <si>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</si>
  <si>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</si>
  <si>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</si>
  <si>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</si>
  <si>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</si>
  <si>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</si>
  <si>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</si>
  <si>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</si>
  <si>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</si>
  <si>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</si>
  <si>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</si>
  <si>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</si>
  <si>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</si>
  <si>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</si>
  <si>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</si>
  <si>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</si>
  <si>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</si>
  <si>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</si>
  <si>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</si>
  <si>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</si>
  <si>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</si>
  <si>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</si>
  <si>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</si>
  <si>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</si>
  <si>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</si>
  <si>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</si>
  <si>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</si>
  <si>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</si>
  <si>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</si>
  <si>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</si>
  <si>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</si>
  <si>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</si>
  <si>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</si>
  <si>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</si>
  <si>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</si>
  <si>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</si>
  <si>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</si>
  <si>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</si>
  <si>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</si>
  <si>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</si>
  <si>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</si>
  <si>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</si>
  <si>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</si>
  <si>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</si>
  <si>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</si>
  <si>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</si>
  <si>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</si>
  <si>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</si>
  <si>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</si>
  <si>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</si>
  <si>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</si>
  <si>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</si>
  <si>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</si>
  <si>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</si>
  <si>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</si>
  <si>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</si>
  <si>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</si>
  <si>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</si>
  <si>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</si>
  <si>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</si>
  <si>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</si>
  <si>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</si>
  <si>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</si>
  <si>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</si>
  <si>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</si>
  <si>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</si>
  <si>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</si>
  <si>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</si>
  <si>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</si>
  <si>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</si>
  <si>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</si>
  <si>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</si>
  <si>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</si>
  <si>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</si>
  <si>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</si>
  <si>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</si>
  <si>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</si>
  <si>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</si>
  <si>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</si>
  <si>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</si>
  <si>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</si>
  <si>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</si>
  <si>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</si>
  <si>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</si>
  <si>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</si>
  <si>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</si>
  <si>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</si>
  <si>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</si>
  <si>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</si>
  <si>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</si>
  <si>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</si>
  <si>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</si>
  <si>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</si>
  <si>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</si>
  <si>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</si>
  <si>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</si>
  <si>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</si>
  <si>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</si>
  <si>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</si>
  <si>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</si>
  <si>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</si>
  <si>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</si>
  <si>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</si>
  <si>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</si>
  <si>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</si>
  <si>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</si>
  <si>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</si>
  <si>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</si>
  <si>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</si>
  <si>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</si>
  <si>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</si>
  <si>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</si>
  <si>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</si>
  <si>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</si>
  <si>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</si>
  <si>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</si>
  <si>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</si>
  <si>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</si>
  <si>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</si>
  <si>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</si>
  <si>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</si>
  <si>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</si>
  <si>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</si>
  <si>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</si>
  <si>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</si>
  <si>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</si>
  <si>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</si>
  <si>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</si>
  <si>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</si>
  <si>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</si>
  <si>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</si>
  <si>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</si>
  <si>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</si>
  <si>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</si>
  <si>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</si>
  <si>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</si>
  <si>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</si>
  <si>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</si>
  <si>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</si>
  <si>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</si>
  <si>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</si>
  <si>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</si>
  <si>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</si>
  <si>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</si>
  <si>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</si>
  <si>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</si>
  <si>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</si>
  <si>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</si>
  <si>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</si>
  <si>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</si>
  <si>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</si>
  <si>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</si>
  <si>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</si>
  <si>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</si>
  <si>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</si>
  <si>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</si>
  <si>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</si>
  <si>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</si>
  <si>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</si>
  <si>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</si>
  <si>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</si>
  <si>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</si>
  <si>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</si>
  <si>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</si>
  <si>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</si>
  <si>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</si>
  <si>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</si>
  <si>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</si>
  <si>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</si>
  <si>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</si>
  <si>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</si>
  <si>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</si>
  <si>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</si>
  <si>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</si>
  <si>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</si>
  <si>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</si>
  <si>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</si>
  <si>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</si>
  <si>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</si>
  <si>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</si>
  <si>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</si>
  <si>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</si>
  <si>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</si>
  <si>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</si>
  <si>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</si>
  <si>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</si>
  <si>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</si>
  <si>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</si>
  <si>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</si>
  <si>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</si>
  <si>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</si>
  <si>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</si>
  <si>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</si>
  <si>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</si>
  <si>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</si>
  <si>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</si>
  <si>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</si>
  <si>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</si>
  <si>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</si>
  <si>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</si>
  <si>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</si>
  <si>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</si>
  <si>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</si>
  <si>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</si>
  <si>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</si>
  <si>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</si>
  <si>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</si>
  <si>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</si>
  <si>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</si>
  <si>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</si>
  <si>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</si>
  <si>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</si>
  <si>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</si>
  <si>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</si>
  <si>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</si>
  <si>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</si>
  <si>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</si>
  <si>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</si>
  <si>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</si>
  <si>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</si>
  <si>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</si>
  <si>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</si>
  <si>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</si>
  <si>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</si>
  <si>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</si>
  <si>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</si>
  <si>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</si>
  <si>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</si>
  <si>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</si>
  <si>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</si>
  <si>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</si>
  <si>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</si>
  <si>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</si>
  <si>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</si>
  <si>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</si>
  <si>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</si>
  <si>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</si>
  <si>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</si>
  <si>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</si>
  <si>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</si>
  <si>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</si>
  <si>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</si>
  <si>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</si>
  <si>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</si>
  <si>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</si>
  <si>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</si>
  <si>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</si>
  <si>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</si>
  <si>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</si>
  <si>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</si>
  <si>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</si>
  <si>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</si>
  <si>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</si>
  <si>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</si>
  <si>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</si>
  <si>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</si>
  <si>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</si>
  <si>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</si>
  <si>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</si>
  <si>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</si>
  <si>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</si>
  <si>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</si>
  <si>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</si>
  <si>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</si>
  <si>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</si>
  <si>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</si>
  <si>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</si>
  <si>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</si>
  <si>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</si>
  <si>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</si>
  <si>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</si>
  <si>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</si>
  <si>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</si>
  <si>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</si>
  <si>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</si>
  <si>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</si>
  <si>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</si>
  <si>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</si>
  <si>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</si>
  <si>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</si>
  <si>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</si>
  <si>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</si>
  <si>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</si>
  <si>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</si>
  <si>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</si>
  <si>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</si>
  <si>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</si>
  <si>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</si>
  <si>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</si>
  <si>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</si>
  <si>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</si>
  <si>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</si>
  <si>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</si>
  <si>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</si>
  <si>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</si>
  <si>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</si>
  <si>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</si>
  <si>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</si>
  <si>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</si>
  <si>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</si>
  <si>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</si>
  <si>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</si>
  <si>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</si>
  <si>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</si>
  <si>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</si>
  <si>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</si>
  <si>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</si>
  <si>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</si>
  <si>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</si>
  <si>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</si>
  <si>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</si>
  <si>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</si>
  <si>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</si>
  <si>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</si>
  <si>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</si>
  <si>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</si>
  <si>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</si>
  <si>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</si>
  <si>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</si>
  <si>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</si>
  <si>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</si>
  <si>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</si>
  <si>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</si>
  <si>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</si>
  <si>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</si>
  <si>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</si>
  <si>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</si>
  <si>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</si>
  <si>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</si>
  <si>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</si>
  <si>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</si>
  <si>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</si>
  <si>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</si>
  <si>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</si>
  <si>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</si>
  <si>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</si>
  <si>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</si>
  <si>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</si>
  <si>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</si>
  <si>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</si>
  <si>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</si>
  <si>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</si>
  <si>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</si>
  <si>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</si>
  <si>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</si>
  <si>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</si>
  <si>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</si>
  <si>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</si>
  <si>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</si>
  <si>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</si>
  <si>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</si>
  <si>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</si>
  <si>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</si>
  <si>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</si>
  <si>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</si>
  <si>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</si>
  <si>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</si>
  <si>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</si>
  <si>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</si>
  <si>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</si>
  <si>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</si>
  <si>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</si>
  <si>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</si>
  <si>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</si>
  <si>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</si>
  <si>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</si>
  <si>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</si>
  <si>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</si>
  <si>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</si>
  <si>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</si>
  <si>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</si>
  <si>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</si>
  <si>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</si>
  <si>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</si>
  <si>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</si>
  <si>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</si>
  <si>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</si>
  <si>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</si>
  <si>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</si>
  <si>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</si>
  <si>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</si>
  <si>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</si>
  <si>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</si>
  <si>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</si>
  <si>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</si>
  <si>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</si>
  <si>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</si>
  <si>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</si>
  <si>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</si>
  <si>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</si>
  <si>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</si>
  <si>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</si>
  <si>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</si>
  <si>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</si>
  <si>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</si>
  <si>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</si>
  <si>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</si>
  <si>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</si>
  <si>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</si>
  <si>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</si>
  <si>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</si>
  <si>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</si>
  <si>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</si>
  <si>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</si>
  <si>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</si>
  <si>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</si>
  <si>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</si>
  <si>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</si>
  <si>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</si>
  <si>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</si>
  <si>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</si>
  <si>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</si>
  <si>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</si>
  <si>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</si>
  <si>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</si>
  <si>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</si>
  <si>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</si>
  <si>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</si>
  <si>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</si>
  <si>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</si>
  <si>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</si>
  <si>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</si>
  <si>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</si>
  <si>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</si>
  <si>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</si>
  <si>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</si>
  <si>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</si>
  <si>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</si>
  <si>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</si>
  <si>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</si>
  <si>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</si>
  <si>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</si>
  <si>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</si>
  <si>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</si>
  <si>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</si>
  <si>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</si>
  <si>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</si>
  <si>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</si>
  <si>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</si>
  <si>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</si>
  <si>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</si>
  <si>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</si>
  <si>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</si>
  <si>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</si>
  <si>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</si>
  <si>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</si>
  <si>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</si>
  <si>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</si>
  <si>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</si>
  <si>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</si>
  <si>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</si>
  <si>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</si>
  <si>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</si>
  <si>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</si>
  <si>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</si>
  <si>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</si>
  <si>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</si>
  <si>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</si>
  <si>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</si>
  <si>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</si>
  <si>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</si>
  <si>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</si>
  <si>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</si>
  <si>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</si>
  <si>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</si>
  <si>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</si>
  <si>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</si>
  <si>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</si>
  <si>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</si>
  <si>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</si>
  <si>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</si>
  <si>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</si>
  <si>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</si>
  <si>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</si>
  <si>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</si>
  <si>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</si>
  <si>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</si>
  <si>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</si>
  <si>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</si>
  <si>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</si>
  <si>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</si>
  <si>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</si>
  <si>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</si>
  <si>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</si>
  <si>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</si>
  <si>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</si>
  <si>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</si>
  <si>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</si>
  <si>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</si>
  <si>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</si>
  <si>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</si>
  <si>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</si>
  <si>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</si>
  <si>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</si>
  <si>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</si>
  <si>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</si>
  <si>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</si>
  <si>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</si>
  <si>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</si>
  <si>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</si>
  <si>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</si>
  <si>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</si>
  <si>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</si>
  <si>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</si>
  <si>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</si>
  <si>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</si>
  <si>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</si>
  <si>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</si>
  <si>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</si>
  <si>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</si>
  <si>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</si>
  <si>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</si>
  <si>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</si>
  <si>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</si>
  <si>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</si>
  <si>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</si>
  <si>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</si>
  <si>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</si>
  <si>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</si>
  <si>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</si>
  <si>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</si>
  <si>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</si>
  <si>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</si>
  <si>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</si>
  <si>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</si>
  <si>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</si>
  <si>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</si>
  <si>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</si>
  <si>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</si>
  <si>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</si>
  <si>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</si>
  <si>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</si>
  <si>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</si>
  <si>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</si>
  <si>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</si>
  <si>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</si>
  <si>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</si>
  <si>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</si>
  <si>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</si>
  <si>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</si>
  <si>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</si>
  <si>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</si>
  <si>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</si>
  <si>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</si>
  <si>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</si>
  <si>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</si>
  <si>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</si>
  <si>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</si>
  <si>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</si>
  <si>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</si>
  <si>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</si>
  <si>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</si>
  <si>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</si>
  <si>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</si>
  <si>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</si>
  <si>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</si>
  <si>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</si>
  <si>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</si>
  <si>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</si>
  <si>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</si>
  <si>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</si>
  <si>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</si>
  <si>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</si>
  <si>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</si>
  <si>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</si>
  <si>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</si>
  <si>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</si>
  <si>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</si>
  <si>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</si>
  <si>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</si>
  <si>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</si>
  <si>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</si>
  <si>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</si>
  <si>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</si>
  <si>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</si>
  <si>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</si>
  <si>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</si>
  <si>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</si>
  <si>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</si>
  <si>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</si>
  <si>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</si>
  <si>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</si>
  <si>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</si>
  <si>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</si>
  <si>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</si>
  <si>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</si>
  <si>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</si>
  <si>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</si>
  <si>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</si>
  <si>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</si>
  <si>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</si>
  <si>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</si>
  <si>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</si>
  <si>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</si>
  <si>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</si>
  <si>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</si>
  <si>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</si>
  <si>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</si>
  <si>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</si>
  <si>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</si>
  <si>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</si>
  <si>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</si>
  <si>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</si>
  <si>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</si>
  <si>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</si>
  <si>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</si>
  <si>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</si>
  <si>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</si>
  <si>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</si>
  <si>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</si>
  <si>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</si>
  <si>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</si>
  <si>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</si>
  <si>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</si>
  <si>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</si>
  <si>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</si>
  <si>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</si>
  <si>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</si>
  <si>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</si>
  <si>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</si>
  <si>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</si>
  <si>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</si>
  <si>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</si>
  <si>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</si>
  <si>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</si>
  <si>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</si>
  <si>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</si>
  <si>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</si>
  <si>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</si>
  <si>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</si>
  <si>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</si>
  <si>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</si>
  <si>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</si>
  <si>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</si>
  <si>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</si>
  <si>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</si>
  <si>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</si>
  <si>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</si>
  <si>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</si>
  <si>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</si>
  <si>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</si>
  <si>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</si>
  <si>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</si>
  <si>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</si>
  <si>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</si>
  <si>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</si>
  <si>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</si>
  <si>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</si>
  <si>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</si>
  <si>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</si>
  <si>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</si>
  <si>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</si>
  <si>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</si>
  <si>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</si>
  <si>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</si>
  <si>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</si>
  <si>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</si>
  <si>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</si>
  <si>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</si>
  <si>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</si>
  <si>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</si>
  <si>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</si>
  <si>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</si>
  <si>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</si>
  <si>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</si>
  <si>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</si>
  <si>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</si>
  <si>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</si>
  <si>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</si>
  <si>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</si>
  <si>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</si>
  <si>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</si>
  <si>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</si>
  <si>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</si>
  <si>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</si>
  <si>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</si>
  <si>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</si>
  <si>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</si>
  <si>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</si>
  <si>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</si>
  <si>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</si>
  <si>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</si>
  <si>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</si>
  <si>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</si>
  <si>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</si>
  <si>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</si>
  <si>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</si>
  <si>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</si>
  <si>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</si>
  <si>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</si>
  <si>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</si>
  <si>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</si>
  <si>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</si>
  <si>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</si>
  <si>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</si>
  <si>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</si>
  <si>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</si>
  <si>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</si>
  <si>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</si>
  <si>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</si>
  <si>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</si>
  <si>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</si>
  <si>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</si>
  <si>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</si>
  <si>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</si>
  <si>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</si>
  <si>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</si>
  <si>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</si>
  <si>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</si>
  <si>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</si>
  <si>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</si>
  <si>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</si>
  <si>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</si>
  <si>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</si>
  <si>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</si>
  <si>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</si>
  <si>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</si>
  <si>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</si>
  <si>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</si>
  <si>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</si>
  <si>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</si>
  <si>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</si>
  <si>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</si>
  <si>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</si>
  <si>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</si>
  <si>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</si>
  <si>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</si>
  <si>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</si>
  <si>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</si>
  <si>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</si>
  <si>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</si>
  <si>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</si>
  <si>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</si>
  <si>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</si>
  <si>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</si>
  <si>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</si>
  <si>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</si>
  <si>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</si>
  <si>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</si>
  <si>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</si>
  <si>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</si>
  <si>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</si>
  <si>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</si>
  <si>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</si>
  <si>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</si>
  <si>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</si>
  <si>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</si>
  <si>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</si>
  <si>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</si>
  <si>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</si>
  <si>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</si>
  <si>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</si>
  <si>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</si>
  <si>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</si>
  <si>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</si>
  <si>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</si>
  <si>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</si>
  <si>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</si>
  <si>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</si>
  <si>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</si>
  <si>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</si>
  <si>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</si>
  <si>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</si>
  <si>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</si>
  <si>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</si>
  <si>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</si>
  <si>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</si>
  <si>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</si>
  <si>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</si>
  <si>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</si>
  <si>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</si>
  <si>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</si>
  <si>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</si>
  <si>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</si>
  <si>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</si>
  <si>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</si>
  <si>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</si>
  <si>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</si>
  <si>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</si>
  <si>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</si>
  <si>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</si>
  <si>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</si>
  <si>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</si>
  <si>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</si>
  <si>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</si>
  <si>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</si>
  <si>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</si>
  <si>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</si>
  <si>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</si>
  <si>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</si>
  <si>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</si>
  <si>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</si>
  <si>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</si>
  <si>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</si>
  <si>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</si>
  <si>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</si>
  <si>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</si>
  <si>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</si>
  <si>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</si>
  <si>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</si>
  <si>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</si>
  <si>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</si>
  <si>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</si>
  <si>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</si>
  <si>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</si>
  <si>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</si>
  <si>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</si>
  <si>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</si>
  <si>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</si>
  <si>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</si>
  <si>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</si>
  <si>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</si>
  <si>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</si>
  <si>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</si>
  <si>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</si>
  <si>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</si>
  <si>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</si>
  <si>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</si>
  <si>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</si>
  <si>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</si>
  <si>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</si>
  <si>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</si>
  <si>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</si>
  <si>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</si>
  <si>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</si>
  <si>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</si>
  <si>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</si>
  <si>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</si>
  <si>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</si>
  <si>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</si>
  <si>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</si>
  <si>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</si>
  <si>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</si>
  <si>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</si>
  <si>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</si>
  <si>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</si>
  <si>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</si>
  <si>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</si>
  <si>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</si>
  <si>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</si>
  <si>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</si>
  <si>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</si>
  <si>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</si>
  <si>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</si>
  <si>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</si>
  <si>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</si>
  <si>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</si>
  <si>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</si>
  <si>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</si>
  <si>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</si>
  <si>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</si>
  <si>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</si>
  <si>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</si>
  <si>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</si>
  <si>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</si>
  <si>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</si>
  <si>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</si>
  <si>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</si>
  <si>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</si>
  <si>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</si>
  <si>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</si>
  <si>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</si>
  <si>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</si>
  <si>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</si>
  <si>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</si>
  <si>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</si>
  <si>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</si>
  <si>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</si>
  <si>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</si>
  <si>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</si>
  <si>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</si>
  <si>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</si>
  <si>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</si>
  <si>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</si>
  <si>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</si>
  <si>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</si>
  <si>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</si>
  <si>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</si>
  <si>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</si>
  <si>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</si>
  <si>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</si>
  <si>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</si>
  <si>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</si>
  <si>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</si>
  <si>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</si>
  <si>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</si>
  <si>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</si>
  <si>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</si>
  <si>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</si>
  <si>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</si>
  <si>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</si>
  <si>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</si>
  <si>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</si>
  <si>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</si>
  <si>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</si>
  <si>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</si>
  <si>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</si>
  <si>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</si>
  <si>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</si>
  <si>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</si>
  <si>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</si>
  <si>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</si>
  <si>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</si>
  <si>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</si>
  <si>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</si>
  <si>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</si>
  <si>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</si>
  <si>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</si>
  <si>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</si>
  <si>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</si>
  <si>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</si>
  <si>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</si>
  <si>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</si>
  <si>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</si>
  <si>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</si>
  <si>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</si>
  <si>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</si>
  <si>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</si>
  <si>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</si>
  <si>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</si>
  <si>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</si>
  <si>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</si>
  <si>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</si>
  <si>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</si>
  <si>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</si>
  <si>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</si>
  <si>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</si>
  <si>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</si>
  <si>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</si>
  <si>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</si>
  <si>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</si>
  <si>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</si>
  <si>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</si>
  <si>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</si>
  <si>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</si>
  <si>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</si>
  <si>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</si>
  <si>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</si>
  <si>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</si>
  <si>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</si>
  <si>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</si>
  <si>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</si>
  <si>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</si>
  <si>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</si>
  <si>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</si>
  <si>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</si>
  <si>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</si>
  <si>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</si>
  <si>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</si>
  <si>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</si>
  <si>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</si>
  <si>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</si>
  <si>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</si>
  <si>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</si>
  <si>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</si>
  <si>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</si>
  <si>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</si>
  <si>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</si>
  <si>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</si>
  <si>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</si>
  <si>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</si>
  <si>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</si>
  <si>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</si>
  <si>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</si>
  <si>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</si>
  <si>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</si>
  <si>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</si>
  <si>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</si>
  <si>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</si>
  <si>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</si>
  <si>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</si>
  <si>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</si>
  <si>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</si>
  <si>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</si>
  <si>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</si>
  <si>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</si>
  <si>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</si>
  <si>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</si>
  <si>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</si>
  <si>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</si>
  <si>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</si>
  <si>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</si>
  <si>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</si>
  <si>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</si>
  <si>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</si>
  <si>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</si>
  <si>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</si>
  <si>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</si>
  <si>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</si>
  <si>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</si>
  <si>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</si>
  <si>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</si>
  <si>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</si>
  <si>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</si>
  <si>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</si>
  <si>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</si>
  <si>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</si>
  <si>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</si>
  <si>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</si>
  <si>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</si>
  <si>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</si>
  <si>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</si>
  <si>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</si>
  <si>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</si>
  <si>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</si>
  <si>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</si>
  <si>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</si>
  <si>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</si>
  <si>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</si>
  <si>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</si>
  <si>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</si>
  <si>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</si>
  <si>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</si>
  <si>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</si>
  <si>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</si>
  <si>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</si>
  <si>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</si>
  <si>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</si>
  <si>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</si>
  <si>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</si>
  <si>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</si>
  <si>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</si>
  <si>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</si>
  <si>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</si>
  <si>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</si>
  <si>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</si>
  <si>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</si>
  <si>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</si>
  <si>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</si>
  <si>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</si>
  <si>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</si>
  <si>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</si>
  <si>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</si>
  <si>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</si>
  <si>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</si>
  <si>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</si>
  <si>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</si>
  <si>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</si>
  <si>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</si>
  <si>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</si>
  <si>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</si>
  <si>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</si>
  <si>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</si>
  <si>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</si>
  <si>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</si>
  <si>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</si>
  <si>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</si>
  <si>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</si>
  <si>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</si>
  <si>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</si>
  <si>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</si>
  <si>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</si>
  <si>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</si>
  <si>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</si>
  <si>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</si>
  <si>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</si>
  <si>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</si>
  <si>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</si>
  <si>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</si>
  <si>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</si>
  <si>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</si>
  <si>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</si>
  <si>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</si>
  <si>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</si>
  <si>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</si>
  <si>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</si>
  <si>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</si>
  <si>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</si>
  <si>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</si>
  <si>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</si>
  <si>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</si>
  <si>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</si>
  <si>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</si>
  <si>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</si>
  <si>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</si>
  <si>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</si>
  <si>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</si>
  <si>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</si>
  <si>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</si>
  <si>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</si>
  <si>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</si>
  <si>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</si>
  <si>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</si>
  <si>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</si>
  <si>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</si>
  <si>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</si>
  <si>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</si>
  <si>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</si>
  <si>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</si>
  <si>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</si>
  <si>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</si>
  <si>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</si>
  <si>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</si>
  <si>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</si>
  <si>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</si>
  <si>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</si>
  <si>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</si>
  <si>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</si>
  <si>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</si>
  <si>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</si>
  <si>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</si>
  <si>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</si>
  <si>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</si>
  <si>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</si>
  <si>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</si>
  <si>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</si>
  <si>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</si>
  <si>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</si>
  <si>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</si>
  <si>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</si>
  <si>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</si>
  <si>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</si>
  <si>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</si>
  <si>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</si>
  <si>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</si>
  <si>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</si>
  <si>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</si>
  <si>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</si>
  <si>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</si>
  <si>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</si>
  <si>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</si>
  <si>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</si>
  <si>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</si>
  <si>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</si>
  <si>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</si>
  <si>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</si>
  <si>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</si>
  <si>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</si>
  <si>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</si>
  <si>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</si>
  <si>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</si>
  <si>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</si>
  <si>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</si>
  <si>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</si>
  <si>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</si>
  <si>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</si>
  <si>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</si>
  <si>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</si>
  <si>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</si>
  <si>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</si>
  <si>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</si>
  <si>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</si>
  <si>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</si>
  <si>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</si>
  <si>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</si>
  <si>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</si>
  <si>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</si>
  <si>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</si>
  <si>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</si>
  <si>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</si>
  <si>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</si>
  <si>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</si>
  <si>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</si>
  <si>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</si>
  <si>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</si>
  <si>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</si>
  <si>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</si>
  <si>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</si>
  <si>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</si>
  <si>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</si>
  <si>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</si>
  <si>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</si>
  <si>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</si>
  <si>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</si>
  <si>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</si>
  <si>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</si>
  <si>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</si>
  <si>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</si>
  <si>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</si>
  <si>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</si>
  <si>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</si>
  <si>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</si>
  <si>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</si>
  <si>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</si>
  <si>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</si>
  <si>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</si>
  <si>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</si>
  <si>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</si>
  <si>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</si>
  <si>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</si>
  <si>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</si>
  <si>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</si>
  <si>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</si>
  <si>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</si>
  <si>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</si>
  <si>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</si>
  <si>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</si>
  <si>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</si>
  <si>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</si>
  <si>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</si>
  <si>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</si>
  <si>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</si>
  <si>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</si>
  <si>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</si>
  <si>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</si>
  <si>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</si>
  <si>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</si>
  <si>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</si>
  <si>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</si>
  <si>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</si>
  <si>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</si>
  <si>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</si>
  <si>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</si>
  <si>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</si>
  <si>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</si>
  <si>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</si>
  <si>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</si>
  <si>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</si>
  <si>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</si>
  <si>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</si>
  <si>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</si>
  <si>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</si>
  <si>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</si>
  <si>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</si>
  <si>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</si>
  <si>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</si>
  <si>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</si>
  <si>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</si>
  <si>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</si>
  <si>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</si>
  <si>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</si>
  <si>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</si>
  <si>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</si>
  <si>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</si>
  <si>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</si>
  <si>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</si>
  <si>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</si>
  <si>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</si>
  <si>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</si>
  <si>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</si>
  <si>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</si>
  <si>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</si>
  <si>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</si>
  <si>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</si>
  <si>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</si>
  <si>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</si>
  <si>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</si>
  <si>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</si>
  <si>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</si>
  <si>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</si>
  <si>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</si>
  <si>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</si>
  <si>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</si>
  <si>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</si>
  <si>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</si>
  <si>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</si>
  <si>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</si>
  <si>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</si>
  <si>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</si>
  <si>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</si>
  <si>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</si>
  <si>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</si>
  <si>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</si>
  <si>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</si>
  <si>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</si>
  <si>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</si>
  <si>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</si>
  <si>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</si>
  <si>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</si>
  <si>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</si>
  <si>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</si>
  <si>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</si>
  <si>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</si>
  <si>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</si>
  <si>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</si>
  <si>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</si>
  <si>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</si>
  <si>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</si>
  <si>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</si>
  <si>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</si>
  <si>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</si>
  <si>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</si>
  <si>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</si>
  <si>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</si>
  <si>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</si>
  <si>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</si>
  <si>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</si>
  <si>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</si>
  <si>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</si>
  <si>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</si>
  <si>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</si>
  <si>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</si>
  <si>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</si>
  <si>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</si>
  <si>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</si>
  <si>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</si>
  <si>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</si>
  <si>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</si>
  <si>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</si>
  <si>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</si>
  <si>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</si>
  <si>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</si>
  <si>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</si>
  <si>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</si>
  <si>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</si>
  <si>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</si>
  <si>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</si>
  <si>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</si>
  <si>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</si>
  <si>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</si>
  <si>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</si>
  <si>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</si>
  <si>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</si>
  <si>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</si>
  <si>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</si>
  <si>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</si>
  <si>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</si>
  <si>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</si>
  <si>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</si>
  <si>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</si>
  <si>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</si>
  <si>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</si>
  <si>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</si>
  <si>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</si>
  <si>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</si>
  <si>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</si>
  <si>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</si>
  <si>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</si>
  <si>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</si>
  <si>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</si>
  <si>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</si>
  <si>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</si>
  <si>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</si>
  <si>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</si>
  <si>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</si>
  <si>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</si>
  <si>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</si>
  <si>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</si>
  <si>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</si>
  <si>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</si>
  <si>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</si>
  <si>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</si>
  <si>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</si>
  <si>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</si>
  <si>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</si>
  <si>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</si>
  <si>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</si>
  <si>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</si>
  <si>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</si>
  <si>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</si>
  <si>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</si>
  <si>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</si>
  <si>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</si>
  <si>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</si>
  <si>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</si>
  <si>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</si>
  <si>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</si>
  <si>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</si>
  <si>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</si>
  <si>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</si>
  <si>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</si>
  <si>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</si>
  <si>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</si>
  <si>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</si>
  <si>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</si>
  <si>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</si>
  <si>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</si>
  <si>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</si>
  <si>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</si>
  <si>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</si>
  <si>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</si>
  <si>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</si>
  <si>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</si>
  <si>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</si>
  <si>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</si>
  <si>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</si>
  <si>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</si>
  <si>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</si>
  <si>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</si>
  <si>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</si>
  <si>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</si>
  <si>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</si>
  <si>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</si>
  <si>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</si>
  <si>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</si>
  <si>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</si>
  <si>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</si>
  <si>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</si>
  <si>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</si>
  <si>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</si>
  <si>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</si>
  <si>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</si>
  <si>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</si>
  <si>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</si>
  <si>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</si>
  <si>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</si>
  <si>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</si>
  <si>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</si>
  <si>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</si>
  <si>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</si>
  <si>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</si>
  <si>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</si>
  <si>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</si>
  <si>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</si>
  <si>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</si>
  <si>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</si>
  <si>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</si>
  <si>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</si>
  <si>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</si>
  <si>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</si>
  <si>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</si>
  <si>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</si>
  <si>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</si>
  <si>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</si>
  <si>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</si>
  <si>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</si>
  <si>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</si>
  <si>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</si>
  <si>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</si>
  <si>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</si>
  <si>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</si>
  <si>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</si>
  <si>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</si>
  <si>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</si>
  <si>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</si>
  <si>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</si>
  <si>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</si>
  <si>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</si>
  <si>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</si>
  <si>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</si>
  <si>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</si>
  <si>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</si>
  <si>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</si>
  <si>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</si>
  <si>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</si>
  <si>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</si>
  <si>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</si>
  <si>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</si>
  <si>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</si>
  <si>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</si>
  <si>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</si>
  <si>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</si>
  <si>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</si>
  <si>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</si>
  <si>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</si>
  <si>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</si>
  <si>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</si>
  <si>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</si>
  <si>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</si>
  <si>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</si>
  <si>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</si>
  <si>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</si>
  <si>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</si>
  <si>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</si>
  <si>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</si>
  <si>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</si>
  <si>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</si>
  <si>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</si>
  <si>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</si>
  <si>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</si>
  <si>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</si>
  <si>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</si>
  <si>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</si>
  <si>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</si>
  <si>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</si>
  <si>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</si>
  <si>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</si>
  <si>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</si>
  <si>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</si>
  <si>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</si>
  <si>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</si>
  <si>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</si>
  <si>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</si>
  <si>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</si>
  <si>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</si>
  <si>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</si>
  <si>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</si>
  <si>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</si>
  <si>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</si>
  <si>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</si>
  <si>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</si>
  <si>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</si>
  <si>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</si>
  <si>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</si>
  <si>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</si>
  <si>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</si>
  <si>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</si>
  <si>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</si>
  <si>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</si>
  <si>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</si>
  <si>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</si>
  <si>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</si>
  <si>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</si>
  <si>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</si>
  <si>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</si>
  <si>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</si>
  <si>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</si>
  <si>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</si>
  <si>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</si>
  <si>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</si>
  <si>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</si>
  <si>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</si>
  <si>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</si>
  <si>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</si>
  <si>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</si>
  <si>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</si>
  <si>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</si>
  <si>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</si>
  <si>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</si>
  <si>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</si>
  <si>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</si>
  <si>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</si>
  <si>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</si>
  <si>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</si>
  <si>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</si>
  <si>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</si>
  <si>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</si>
  <si>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</si>
  <si>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</si>
  <si>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</si>
  <si>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</si>
  <si>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</si>
  <si>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</si>
  <si>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</si>
  <si>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</si>
  <si>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</si>
  <si>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</si>
  <si>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</si>
  <si>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</si>
  <si>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</si>
  <si>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</si>
  <si>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</si>
  <si>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</si>
  <si>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</si>
  <si>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</si>
  <si>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</si>
  <si>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</si>
  <si>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</si>
  <si>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</si>
  <si>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</si>
  <si>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</si>
  <si>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</si>
  <si>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</si>
  <si>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</si>
  <si>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</si>
  <si>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</si>
  <si>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</si>
  <si>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</si>
  <si>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</si>
  <si>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</si>
  <si>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</si>
  <si>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</si>
  <si>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</si>
  <si>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</si>
  <si>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</si>
  <si>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</si>
  <si>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</si>
  <si>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</si>
  <si>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</si>
  <si>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</si>
  <si>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</si>
  <si>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</si>
  <si>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</si>
  <si>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</si>
  <si>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</si>
  <si>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</si>
  <si>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</si>
  <si>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</si>
  <si>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</si>
  <si>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</si>
  <si>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</si>
  <si>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</si>
  <si>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</si>
  <si>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</si>
  <si>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</si>
  <si>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</si>
  <si>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</si>
  <si>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</si>
  <si>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</si>
  <si>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</si>
  <si>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</si>
  <si>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</si>
  <si>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</si>
  <si>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</si>
  <si>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</si>
  <si>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</si>
  <si>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</si>
  <si>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</si>
  <si>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</si>
  <si>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</si>
  <si>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</si>
  <si>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</si>
  <si>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</si>
  <si>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</si>
  <si>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</si>
  <si>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</si>
  <si>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</si>
  <si>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</si>
  <si>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</si>
  <si>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</si>
  <si>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</si>
  <si>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</si>
  <si>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</si>
  <si>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</si>
  <si>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</si>
  <si>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</si>
  <si>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</si>
  <si>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</si>
  <si>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</si>
  <si>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</si>
  <si>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</si>
  <si>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</si>
  <si>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</si>
  <si>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</si>
  <si>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</si>
  <si>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</si>
  <si>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</si>
  <si>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</si>
  <si>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</si>
  <si>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</si>
  <si>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</si>
  <si>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</si>
  <si>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</si>
  <si>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</si>
  <si>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</si>
  <si>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</si>
  <si>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</si>
  <si>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</si>
  <si>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</si>
  <si>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</si>
  <si>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</si>
  <si>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</si>
  <si>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</si>
  <si>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</si>
  <si>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</si>
  <si>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</si>
  <si>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</si>
  <si>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</si>
  <si>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</si>
  <si>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</si>
  <si>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</si>
  <si>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</si>
  <si>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</si>
  <si>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</si>
  <si>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</si>
  <si>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</si>
  <si>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</si>
  <si>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</si>
  <si>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</si>
  <si>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</si>
  <si>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</si>
  <si>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</si>
  <si>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</si>
  <si>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</si>
  <si>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</si>
  <si>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</si>
  <si>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</si>
  <si>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</si>
  <si>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</si>
  <si>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</si>
  <si>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</si>
  <si>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</si>
  <si>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</si>
  <si>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</si>
  <si>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</si>
  <si>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</si>
  <si>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</si>
  <si>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</si>
  <si>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</si>
  <si>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</si>
  <si>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</si>
  <si>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</si>
  <si>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</si>
  <si>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</si>
  <si>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</si>
  <si>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</si>
  <si>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</si>
  <si>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</si>
  <si>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</si>
  <si>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</si>
  <si>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</si>
  <si>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</si>
  <si>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</si>
  <si>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</si>
  <si>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</si>
  <si>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</si>
  <si>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</si>
  <si>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</si>
  <si>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</si>
  <si>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</si>
  <si>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</si>
  <si>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</si>
  <si>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</si>
  <si>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</si>
  <si>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</si>
  <si>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</si>
  <si>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</si>
  <si>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</si>
  <si>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</si>
  <si>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</si>
  <si>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</si>
  <si>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</si>
  <si>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</si>
  <si>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</si>
  <si>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</si>
  <si>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</si>
  <si>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</si>
  <si>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</si>
  <si>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</si>
  <si>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</si>
  <si>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</si>
  <si>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</si>
  <si>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</si>
  <si>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</si>
  <si>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</si>
  <si>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</si>
  <si>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</si>
  <si>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</si>
  <si>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</si>
  <si>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</si>
  <si>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</si>
  <si>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</si>
  <si>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</si>
  <si>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</si>
  <si>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</si>
  <si>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</si>
  <si>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</si>
  <si>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</si>
  <si>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</si>
  <si>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</si>
  <si>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</si>
  <si>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</si>
  <si>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</si>
  <si>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</si>
  <si>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</si>
  <si>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</si>
  <si>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</si>
  <si>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</si>
  <si>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</si>
  <si>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</si>
  <si>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</si>
  <si>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</si>
  <si>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</si>
  <si>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</si>
  <si>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</si>
  <si>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</si>
  <si>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</si>
  <si>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</si>
  <si>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</si>
  <si>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</si>
  <si>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</si>
  <si>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</si>
  <si>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</si>
  <si>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</si>
  <si>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</si>
  <si>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</si>
  <si>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</si>
  <si>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</si>
  <si>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</si>
  <si>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</si>
  <si>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</si>
  <si>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</si>
  <si>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</si>
  <si>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</si>
  <si>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</si>
  <si>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</si>
  <si>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</si>
  <si>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</si>
  <si>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</si>
  <si>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</si>
  <si>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</si>
  <si>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</si>
  <si>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</si>
  <si>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</si>
  <si>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</si>
  <si>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</si>
  <si>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</si>
  <si>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</si>
  <si>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</si>
  <si>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</si>
  <si>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</si>
  <si>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</si>
  <si>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</si>
  <si>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</si>
  <si>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</si>
  <si>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</si>
  <si>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</si>
  <si>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</si>
  <si>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</si>
  <si>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</si>
  <si>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</si>
  <si>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</si>
  <si>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</si>
  <si>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</si>
  <si>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</si>
  <si>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</si>
  <si>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</si>
  <si>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</si>
  <si>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</si>
  <si>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</si>
  <si>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</si>
  <si>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</si>
  <si>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</si>
  <si>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</si>
  <si>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</si>
  <si>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</si>
  <si>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</si>
  <si>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</si>
  <si>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</si>
  <si>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</si>
  <si>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</si>
  <si>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</si>
  <si>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</si>
  <si>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</si>
  <si>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</si>
  <si>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</si>
  <si>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</si>
  <si>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</si>
  <si>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</si>
  <si>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</si>
  <si>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</si>
  <si>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</si>
  <si>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</si>
  <si>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</si>
  <si>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</si>
  <si>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</si>
  <si>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</si>
  <si>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</si>
  <si>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</si>
  <si>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</si>
  <si>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</si>
  <si>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</si>
  <si>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</si>
  <si>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</si>
  <si>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</si>
  <si>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</si>
  <si>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</si>
  <si>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</si>
  <si>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</si>
  <si>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</si>
  <si>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</si>
  <si>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</si>
  <si>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</si>
  <si>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</si>
  <si>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</si>
  <si>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</si>
  <si>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</si>
  <si>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</si>
  <si>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</si>
  <si>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</si>
  <si>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</si>
  <si>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</si>
  <si>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</si>
  <si>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</si>
  <si>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</si>
  <si>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</si>
  <si>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</si>
  <si>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</si>
  <si>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</si>
  <si>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</si>
  <si>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</si>
  <si>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</si>
  <si>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</si>
  <si>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</si>
  <si>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</si>
  <si>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</si>
  <si>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</si>
  <si>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</si>
  <si>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</si>
  <si>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</si>
  <si>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</si>
  <si>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</si>
  <si>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</si>
  <si>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</si>
  <si>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</si>
  <si>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</si>
  <si>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</si>
  <si>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</si>
  <si>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</si>
  <si>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</si>
  <si>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</si>
  <si>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</si>
  <si>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</si>
  <si>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</si>
  <si>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</si>
  <si>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</si>
  <si>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</si>
  <si>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</si>
  <si>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</si>
  <si>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</si>
  <si>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</si>
  <si>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</si>
  <si>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</si>
  <si>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</si>
  <si>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</si>
  <si>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</si>
  <si>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</si>
  <si>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</si>
  <si>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</si>
  <si>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</si>
  <si>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</si>
  <si>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</si>
  <si>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</si>
  <si>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</si>
  <si>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</si>
  <si>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</si>
  <si>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</si>
  <si>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</si>
  <si>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</si>
  <si>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</si>
  <si>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</si>
  <si>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</si>
  <si>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</si>
  <si>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</si>
  <si>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</si>
  <si>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</si>
  <si>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</si>
  <si>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</si>
  <si>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</si>
  <si>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</si>
  <si>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</si>
  <si>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</si>
  <si>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</si>
  <si>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</si>
  <si>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</si>
  <si>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</si>
  <si>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</si>
  <si>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</si>
  <si>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</si>
  <si>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</si>
  <si>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</si>
  <si>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</si>
  <si>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</si>
  <si>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</si>
  <si>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</si>
  <si>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</si>
  <si>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</si>
  <si>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</si>
  <si>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</si>
  <si>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</si>
  <si>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</si>
  <si>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</si>
  <si>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</si>
  <si>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</si>
  <si>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</si>
  <si>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</si>
  <si>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</si>
  <si>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</si>
  <si>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</si>
  <si>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</si>
  <si>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</si>
  <si>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</si>
  <si>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</si>
  <si>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</si>
  <si>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</si>
  <si>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</si>
  <si>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</si>
  <si>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</si>
  <si>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</si>
  <si>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</si>
  <si>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</si>
  <si>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</si>
  <si>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</si>
  <si>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</si>
  <si>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</si>
  <si>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</si>
  <si>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</si>
  <si>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</si>
  <si>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</si>
  <si>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</si>
  <si>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</si>
  <si>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</si>
  <si>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</si>
  <si>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</si>
  <si>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</si>
  <si>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</si>
  <si>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</si>
  <si>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</si>
  <si>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</si>
  <si>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</si>
  <si>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</si>
  <si>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</si>
  <si>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</si>
  <si>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</si>
  <si>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</si>
  <si>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</si>
  <si>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</si>
  <si>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</si>
  <si>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</si>
  <si>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</si>
  <si>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</si>
  <si>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</si>
  <si>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</si>
  <si>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</si>
  <si>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</si>
  <si>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</si>
  <si>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</si>
  <si>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</si>
  <si>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</si>
  <si>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</si>
  <si>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</si>
  <si>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</si>
  <si>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</si>
  <si>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</si>
  <si>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</si>
  <si>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</si>
  <si>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</si>
  <si>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</si>
  <si>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</si>
  <si>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</si>
  <si>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</si>
  <si>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</si>
  <si>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</si>
  <si>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</si>
  <si>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</si>
  <si>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</si>
  <si>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</si>
  <si>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</si>
  <si>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</si>
  <si>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</si>
  <si>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</si>
  <si>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</si>
  <si>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</si>
  <si>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</si>
  <si>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</si>
  <si>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</si>
  <si>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</si>
  <si>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</si>
  <si>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</si>
  <si>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</si>
  <si>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</si>
  <si>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</si>
  <si>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</si>
  <si>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</si>
  <si>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</si>
  <si>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</si>
  <si>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</si>
  <si>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</si>
  <si>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</si>
  <si>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</si>
  <si>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</si>
  <si>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</si>
  <si>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</si>
  <si>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</si>
  <si>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</si>
  <si>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</si>
  <si>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</si>
  <si>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</si>
  <si>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</si>
  <si>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</si>
  <si>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</si>
  <si>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</si>
  <si>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</si>
  <si>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</si>
  <si>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</si>
  <si>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</si>
  <si>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</si>
  <si>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</si>
  <si>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</si>
  <si>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</si>
  <si>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</si>
  <si>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</si>
  <si>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</si>
  <si>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</si>
  <si>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</si>
  <si>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</si>
  <si>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</si>
  <si>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</si>
  <si>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</si>
  <si>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</si>
  <si>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</si>
  <si>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</si>
  <si>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</si>
  <si>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</si>
  <si>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</si>
  <si>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</si>
  <si>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</si>
  <si>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</si>
  <si>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</si>
  <si>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</si>
  <si>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</si>
  <si>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</si>
  <si>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</si>
  <si>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</si>
  <si>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</si>
  <si>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</si>
  <si>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</si>
  <si>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</si>
  <si>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</si>
  <si>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</si>
  <si>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</si>
  <si>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</si>
  <si>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</si>
  <si>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</si>
  <si>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</si>
  <si>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</si>
  <si>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</si>
  <si>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</si>
  <si>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</si>
  <si>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</si>
  <si>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</si>
  <si>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</si>
  <si>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</si>
  <si>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</si>
  <si>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</si>
  <si>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</si>
  <si>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</si>
  <si>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</si>
  <si>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</si>
  <si>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</si>
  <si>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</si>
  <si>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</si>
  <si>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</si>
  <si>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</si>
  <si>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</si>
  <si>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</si>
  <si>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</si>
  <si>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</si>
  <si>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</si>
  <si>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</si>
  <si>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</si>
  <si>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</si>
  <si>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</si>
  <si>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</si>
  <si>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</si>
  <si>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</si>
  <si>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</si>
  <si>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</si>
  <si>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</si>
  <si>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</si>
  <si>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</si>
  <si>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</si>
  <si>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</si>
  <si>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</si>
  <si>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</si>
  <si>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</si>
  <si>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</si>
  <si>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</si>
  <si>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</si>
  <si>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</si>
  <si>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</si>
  <si>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</si>
  <si>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</si>
  <si>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</si>
  <si>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</si>
  <si>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</si>
  <si>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</si>
  <si>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</si>
  <si>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</si>
  <si>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</si>
  <si>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</si>
  <si>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</si>
  <si>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</si>
  <si>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</si>
  <si>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</si>
  <si>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</si>
  <si>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</si>
  <si>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</si>
  <si>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</si>
  <si>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</si>
  <si>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</si>
  <si>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</si>
  <si>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</si>
  <si>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</si>
  <si>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</si>
  <si>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</si>
  <si>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</si>
  <si>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</si>
  <si>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</si>
  <si>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</si>
  <si>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</si>
  <si>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</si>
  <si>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</si>
  <si>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</si>
  <si>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</si>
  <si>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</si>
  <si>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</si>
  <si>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</si>
  <si>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</si>
  <si>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</si>
  <si>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</si>
  <si>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</si>
  <si>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</si>
  <si>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</si>
  <si>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</si>
  <si>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</si>
  <si>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</si>
  <si>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</si>
  <si>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</si>
  <si>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</si>
  <si>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</si>
  <si>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</si>
  <si>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</si>
  <si>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</si>
  <si>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</si>
  <si>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</si>
  <si>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</si>
  <si>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</si>
  <si>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</si>
  <si>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</si>
  <si>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</si>
  <si>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</si>
  <si>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</si>
  <si>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</si>
  <si>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</si>
  <si>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</si>
  <si>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</si>
  <si>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</si>
  <si>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</si>
  <si>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</si>
  <si>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</si>
  <si>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</si>
  <si>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</si>
  <si>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</si>
  <si>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</si>
  <si>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</si>
  <si>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</si>
  <si>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</si>
  <si>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</si>
  <si>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</si>
  <si>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</si>
  <si>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</si>
  <si>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</si>
  <si>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</si>
  <si>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</si>
  <si>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</si>
  <si>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</si>
  <si>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</si>
  <si>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</si>
  <si>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</si>
  <si>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</si>
  <si>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</si>
  <si>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</si>
  <si>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</si>
  <si>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</si>
  <si>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</si>
  <si>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</si>
  <si>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</si>
  <si>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</si>
  <si>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</si>
  <si>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</si>
  <si>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</si>
  <si>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</si>
  <si>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</si>
  <si>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</si>
  <si>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</si>
  <si>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</si>
  <si>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</si>
  <si>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</si>
  <si>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</si>
  <si>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</si>
  <si>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</si>
  <si>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</si>
  <si>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</si>
  <si>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</si>
  <si>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</si>
  <si>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</si>
  <si>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</si>
  <si>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</si>
  <si>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</si>
  <si>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</si>
  <si>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</si>
  <si>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</si>
  <si>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</si>
  <si>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</si>
  <si>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</si>
  <si>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</si>
  <si>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</si>
  <si>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</si>
  <si>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</si>
  <si>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</si>
  <si>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</si>
  <si>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</si>
  <si>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</si>
  <si>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</si>
  <si>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</si>
  <si>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</si>
  <si>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</si>
  <si>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</si>
  <si>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</si>
  <si>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</si>
  <si>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</si>
  <si>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</si>
  <si>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</si>
  <si>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</si>
  <si>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</si>
  <si>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</si>
  <si>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</si>
  <si>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</si>
  <si>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</si>
  <si>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</si>
  <si>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</si>
  <si>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</si>
  <si>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</si>
  <si>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</si>
  <si>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</si>
  <si>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</si>
  <si>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</si>
  <si>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</si>
  <si>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</si>
  <si>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</si>
  <si>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</si>
  <si>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</si>
  <si>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</si>
  <si>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</si>
  <si>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</si>
  <si>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</si>
  <si>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</si>
  <si>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</si>
  <si>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</si>
  <si>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</si>
  <si>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</si>
  <si>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</si>
  <si>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</si>
  <si>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</si>
  <si>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</si>
  <si>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</si>
  <si>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</si>
  <si>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</si>
  <si>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</si>
  <si>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</si>
  <si>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</si>
  <si>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</si>
  <si>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</si>
  <si>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</si>
  <si>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</si>
  <si>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</si>
  <si>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</si>
  <si>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</si>
  <si>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</si>
  <si>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</si>
  <si>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</si>
  <si>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</si>
  <si>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</si>
  <si>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</si>
  <si>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</si>
  <si>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</si>
  <si>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</si>
  <si>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</si>
  <si>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</si>
  <si>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</si>
  <si>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</si>
  <si>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</si>
  <si>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</si>
  <si>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</si>
  <si>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</si>
  <si>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</si>
  <si>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</si>
  <si>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</si>
  <si>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</si>
  <si>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</si>
  <si>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</si>
  <si>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</si>
  <si>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</si>
  <si>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</si>
  <si>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</si>
  <si>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</si>
  <si>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</si>
  <si>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</si>
  <si>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</si>
  <si>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</si>
  <si>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</si>
  <si>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</si>
  <si>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</si>
  <si>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</si>
  <si>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</si>
  <si>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</si>
  <si>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</si>
  <si>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</si>
  <si>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</si>
  <si>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</si>
  <si>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</si>
  <si>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</si>
  <si>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</si>
  <si>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</si>
  <si>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</si>
  <si>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</si>
  <si>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</si>
  <si>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</si>
  <si>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</si>
  <si>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</si>
  <si>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</si>
  <si>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</si>
  <si>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</si>
  <si>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</si>
  <si>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</si>
  <si>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</si>
  <si>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</si>
  <si>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</si>
  <si>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</si>
  <si>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</si>
  <si>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</si>
  <si>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</si>
  <si>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</si>
  <si>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</si>
  <si>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</si>
  <si>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</si>
  <si>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</si>
  <si>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</si>
  <si>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</si>
  <si>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</si>
  <si>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</si>
  <si>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</si>
  <si>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</si>
  <si>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</si>
  <si>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</si>
  <si>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</si>
  <si>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</si>
  <si>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</si>
  <si>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</si>
  <si>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</si>
  <si>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</si>
  <si>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</si>
  <si>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</si>
  <si>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</si>
  <si>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</si>
  <si>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</si>
  <si>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</si>
  <si>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</si>
  <si>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</si>
  <si>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</si>
  <si>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</si>
  <si>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</si>
  <si>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</si>
  <si>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</si>
  <si>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</si>
  <si>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</si>
  <si>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</si>
  <si>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</si>
  <si>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</si>
  <si>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</si>
  <si>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</si>
  <si>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</si>
  <si>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</si>
  <si>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</si>
  <si>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</si>
  <si>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</si>
  <si>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</si>
  <si>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</si>
  <si>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</si>
  <si>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</si>
  <si>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</si>
  <si>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</si>
  <si>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</si>
  <si>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</si>
  <si>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</si>
  <si>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</si>
  <si>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</si>
  <si>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</si>
  <si>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</si>
  <si>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</si>
  <si>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</si>
  <si>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</si>
  <si>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</si>
  <si>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</si>
  <si>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</si>
  <si>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</si>
  <si>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</si>
  <si>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</si>
  <si>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</si>
  <si>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</si>
  <si>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</si>
  <si>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</si>
  <si>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</si>
  <si>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</si>
  <si>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</si>
  <si>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</si>
  <si>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</si>
  <si>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</si>
  <si>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</si>
  <si>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</si>
  <si>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</si>
  <si>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</si>
  <si>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</si>
  <si>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</si>
  <si>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</si>
  <si>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</si>
  <si>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</si>
  <si>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</si>
  <si>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</si>
  <si>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</si>
  <si>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</si>
  <si>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</si>
  <si>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</si>
  <si>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</si>
  <si>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</si>
  <si>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</si>
  <si>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</si>
  <si>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</si>
  <si>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</si>
  <si>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</si>
  <si>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</si>
  <si>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</si>
  <si>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</si>
  <si>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</si>
  <si>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</si>
  <si>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</si>
  <si>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</si>
  <si>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</si>
  <si>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</si>
  <si>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</si>
  <si>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</si>
  <si>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</si>
  <si>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</si>
  <si>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</si>
  <si>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</si>
  <si>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</si>
  <si>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</si>
  <si>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</si>
  <si>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</si>
  <si>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</si>
  <si>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</si>
  <si>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</si>
  <si>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</si>
  <si>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</si>
  <si>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</si>
  <si>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</si>
  <si>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</si>
  <si>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</si>
  <si>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</si>
  <si>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</si>
  <si>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</si>
  <si>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</si>
  <si>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</si>
  <si>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</si>
  <si>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</si>
  <si>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</si>
  <si>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</si>
  <si>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</si>
  <si>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</si>
  <si>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</si>
  <si>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</si>
  <si>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</si>
  <si>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</si>
  <si>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</si>
  <si>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</si>
  <si>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</si>
  <si>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</si>
  <si>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</si>
  <si>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</si>
  <si>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</si>
  <si>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</si>
  <si>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</si>
  <si>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</si>
  <si>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</si>
  <si>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</si>
  <si>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</si>
  <si>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</si>
  <si>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</si>
  <si>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</si>
  <si>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</si>
  <si>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</si>
  <si>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</si>
  <si>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</si>
  <si>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</si>
  <si>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</si>
  <si>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</si>
  <si>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</si>
  <si>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</si>
  <si>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</si>
  <si>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</si>
  <si>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</si>
  <si>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</si>
  <si>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</si>
  <si>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</si>
  <si>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</si>
  <si>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</si>
  <si>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</si>
  <si>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</si>
  <si>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</si>
  <si>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</si>
  <si>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</si>
  <si>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</si>
  <si>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</si>
  <si>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</si>
  <si>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</si>
  <si>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</si>
  <si>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</si>
  <si>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</si>
  <si>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</si>
  <si>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</si>
  <si>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</si>
  <si>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</si>
  <si>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</si>
  <si>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</si>
  <si>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</si>
  <si>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</si>
  <si>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</si>
  <si>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</si>
  <si>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</si>
  <si>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</si>
  <si>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</si>
  <si>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</si>
  <si>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</si>
  <si>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</si>
  <si>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</si>
  <si>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</si>
  <si>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</si>
  <si>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</si>
  <si>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</si>
  <si>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</si>
  <si>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</si>
  <si>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</si>
  <si>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</si>
  <si>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</si>
  <si>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</si>
  <si>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</si>
  <si>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</si>
  <si>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</si>
  <si>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</si>
  <si>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</si>
  <si>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</si>
  <si>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</si>
  <si>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</si>
  <si>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</si>
  <si>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</si>
  <si>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</si>
  <si>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</si>
  <si>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</si>
  <si>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</si>
  <si>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</si>
  <si>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</si>
  <si>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</si>
  <si>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</si>
  <si>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</si>
  <si>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</si>
  <si>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</si>
  <si>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</si>
  <si>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</si>
  <si>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</si>
  <si>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</si>
  <si>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</si>
  <si>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</si>
  <si>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</si>
  <si>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</si>
  <si>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</si>
  <si>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</si>
  <si>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</si>
  <si>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</si>
  <si>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</si>
  <si>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</si>
  <si>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</si>
  <si>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</si>
  <si>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</si>
  <si>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</si>
  <si>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</si>
  <si>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</si>
  <si>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</si>
  <si>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</si>
  <si>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</si>
  <si>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</si>
  <si>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</si>
  <si>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</si>
  <si>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</si>
  <si>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</si>
  <si>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</si>
  <si>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</si>
  <si>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</si>
  <si>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</si>
  <si>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</si>
  <si>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</si>
  <si>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</si>
  <si>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</si>
  <si>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</si>
  <si>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</si>
  <si>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</si>
  <si>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</si>
  <si>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</si>
  <si>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</si>
  <si>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</si>
  <si>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</si>
  <si>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</si>
  <si>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</si>
  <si>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</si>
  <si>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</si>
  <si>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</si>
  <si>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</si>
  <si>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</si>
  <si>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</si>
  <si>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</si>
  <si>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</si>
  <si>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</si>
  <si>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</si>
  <si>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</si>
  <si>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</si>
  <si>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</si>
  <si>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</si>
  <si>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</si>
  <si>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</si>
  <si>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</si>
  <si>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</si>
  <si>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</si>
  <si>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</si>
  <si>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</si>
  <si>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</si>
  <si>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</si>
  <si>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</si>
  <si>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</si>
  <si>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</si>
  <si>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</si>
  <si>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</si>
  <si>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</si>
  <si>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</si>
  <si>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</si>
  <si>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</si>
  <si>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</si>
  <si>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</si>
  <si>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</si>
  <si>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</si>
  <si>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</si>
  <si>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</si>
  <si>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</si>
  <si>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</si>
  <si>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</si>
  <si>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</si>
  <si>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</si>
  <si>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</si>
  <si>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</si>
  <si>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</si>
  <si>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</si>
  <si>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</si>
  <si>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</si>
  <si>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</si>
  <si>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</si>
  <si>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</si>
  <si>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</si>
  <si>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</si>
  <si>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</si>
  <si>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</si>
  <si>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</si>
  <si>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</si>
  <si>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</si>
  <si>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</si>
  <si>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</si>
  <si>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</si>
  <si>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</si>
  <si>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</si>
  <si>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</si>
  <si>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</si>
  <si>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</si>
  <si>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</si>
  <si>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</si>
  <si>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</si>
  <si>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</si>
  <si>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</si>
  <si>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</si>
  <si>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</si>
  <si>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</si>
  <si>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</si>
  <si>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</si>
  <si>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</si>
  <si>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</si>
  <si>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</si>
  <si>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</si>
  <si>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</si>
  <si>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</si>
  <si>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</si>
  <si>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</si>
  <si>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</si>
  <si>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</si>
  <si>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</si>
  <si>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</si>
  <si>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</si>
  <si>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</si>
  <si>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</si>
  <si>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</si>
  <si>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</si>
  <si>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</si>
  <si>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</si>
  <si>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</si>
  <si>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</si>
  <si>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</si>
  <si>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</si>
  <si>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</si>
  <si>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</si>
  <si>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</si>
  <si>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</si>
  <si>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</si>
  <si>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</si>
  <si>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</si>
  <si>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</si>
  <si>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</si>
  <si>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</si>
  <si>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</si>
  <si>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</si>
  <si>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</si>
  <si>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</si>
  <si>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</si>
  <si>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</si>
  <si>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</si>
  <si>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</si>
  <si>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</si>
  <si>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</si>
  <si>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</si>
  <si>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</si>
  <si>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</si>
  <si>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</si>
  <si>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</si>
  <si>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</si>
  <si>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</si>
  <si>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</si>
  <si>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</si>
  <si>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</si>
  <si>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</si>
  <si>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</si>
  <si>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</si>
  <si>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</si>
  <si>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</si>
  <si>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</si>
  <si>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</si>
  <si>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</si>
  <si>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</si>
  <si>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</si>
  <si>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</si>
  <si>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</si>
  <si>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</si>
  <si>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</si>
  <si>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</si>
  <si>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</si>
  <si>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</si>
  <si>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</si>
  <si>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</si>
  <si>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</si>
  <si>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</si>
  <si>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</si>
  <si>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</si>
  <si>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</si>
  <si>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</si>
  <si>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</si>
  <si>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</si>
  <si>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</si>
  <si>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</si>
  <si>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</si>
  <si>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</si>
  <si>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</si>
  <si>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</si>
  <si>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</si>
  <si>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</si>
  <si>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</si>
  <si>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</si>
  <si>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</si>
  <si>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</si>
  <si>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</si>
  <si>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</si>
  <si>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</si>
  <si>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</si>
  <si>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</si>
  <si>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</si>
  <si>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</si>
  <si>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</si>
  <si>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</si>
  <si>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</si>
  <si>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</si>
  <si>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</si>
  <si>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</si>
  <si>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</si>
  <si>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</si>
  <si>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</si>
  <si>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</si>
  <si>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</si>
  <si>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</si>
  <si>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</si>
  <si>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</si>
  <si>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</si>
  <si>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</si>
  <si>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</si>
  <si>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</si>
  <si>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</si>
  <si>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</si>
  <si>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</si>
  <si>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</si>
  <si>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</si>
  <si>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</si>
  <si>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</si>
  <si>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</si>
  <si>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</si>
  <si>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</si>
  <si>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</si>
  <si>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</si>
  <si>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</si>
  <si>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</si>
  <si>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</si>
  <si>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</si>
  <si>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</si>
  <si>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</si>
  <si>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</si>
  <si>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</si>
  <si>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</si>
  <si>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</si>
  <si>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</si>
  <si>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</si>
  <si>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</si>
  <si>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</si>
  <si>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</si>
  <si>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</si>
  <si>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</si>
  <si>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</si>
  <si>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</si>
  <si>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</si>
  <si>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</si>
  <si>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</si>
  <si>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</si>
  <si>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</si>
  <si>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</si>
  <si>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</si>
  <si>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</si>
  <si>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</si>
  <si>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</si>
  <si>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</si>
  <si>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</si>
  <si>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</si>
  <si>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</si>
  <si>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</si>
  <si>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</si>
  <si>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</si>
  <si>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</si>
  <si>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</si>
  <si>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</si>
  <si>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</si>
  <si>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</si>
  <si>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</si>
  <si>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</si>
  <si>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</si>
  <si>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</si>
  <si>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</si>
  <si>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</si>
  <si>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</si>
  <si>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</si>
  <si>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</si>
  <si>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</si>
  <si>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</si>
  <si>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</si>
  <si>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</si>
  <si>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</si>
  <si>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</si>
  <si>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</si>
  <si>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</si>
  <si>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</si>
  <si>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</si>
  <si>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</si>
  <si>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</si>
  <si>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</si>
  <si>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</si>
  <si>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</si>
  <si>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</si>
  <si>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</si>
  <si>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</si>
  <si>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</si>
  <si>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</si>
  <si>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</si>
  <si>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</si>
  <si>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</si>
  <si>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</si>
  <si>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</si>
  <si>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</si>
  <si>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</si>
  <si>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</si>
  <si>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</si>
  <si>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</si>
  <si>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</si>
  <si>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</si>
  <si>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</si>
  <si>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</si>
  <si>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</si>
  <si>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</si>
  <si>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</si>
  <si>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</si>
  <si>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</si>
  <si>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</si>
  <si>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</si>
  <si>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</si>
  <si>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</si>
  <si>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</si>
  <si>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</si>
  <si>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</si>
  <si>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</si>
  <si>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</si>
  <si>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</si>
  <si>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</si>
  <si>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</si>
  <si>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</si>
  <si>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</si>
  <si>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</si>
  <si>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</si>
  <si>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</si>
  <si>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</si>
  <si>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</si>
  <si>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</si>
  <si>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</si>
  <si>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</si>
  <si>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</si>
  <si>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</si>
  <si>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</si>
  <si>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</si>
  <si>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</si>
  <si>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</si>
  <si>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</si>
  <si>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</si>
  <si>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</si>
  <si>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</si>
  <si>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</si>
  <si>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</si>
  <si>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</si>
  <si>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</si>
  <si>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</si>
  <si>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</si>
  <si>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</si>
  <si>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</si>
  <si>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</si>
  <si>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</si>
  <si>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</si>
  <si>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</si>
  <si>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</si>
  <si>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</si>
  <si>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</si>
  <si>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</si>
  <si>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</si>
  <si>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</si>
  <si>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</si>
  <si>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</si>
  <si>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</si>
  <si>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</si>
  <si>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</si>
  <si>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</si>
  <si>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</si>
  <si>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</si>
  <si>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</si>
  <si>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</si>
  <si>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</si>
  <si>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</si>
  <si>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</si>
  <si>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</si>
  <si>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</si>
  <si>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</si>
  <si>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</si>
  <si>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</si>
  <si>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</si>
  <si>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</si>
  <si>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</si>
  <si>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</si>
  <si>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</si>
  <si>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</si>
  <si>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</si>
  <si>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</si>
  <si>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</si>
  <si>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</si>
  <si>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</si>
  <si>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</si>
  <si>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</si>
  <si>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</si>
  <si>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</si>
  <si>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</si>
  <si>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</si>
  <si>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</si>
  <si>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</si>
  <si>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</si>
  <si>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</si>
  <si>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</si>
  <si>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</si>
  <si>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</si>
  <si>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</si>
  <si>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</si>
  <si>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</si>
  <si>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</si>
  <si>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</si>
  <si>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</si>
  <si>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</si>
  <si>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</si>
  <si>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</si>
  <si>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</si>
  <si>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</si>
  <si>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</si>
  <si>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</si>
  <si>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</si>
  <si>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</si>
  <si>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</si>
  <si>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</si>
  <si>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</si>
  <si>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</si>
  <si>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</si>
  <si>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</si>
  <si>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</si>
  <si>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</si>
  <si>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</si>
  <si>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</si>
  <si>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</si>
  <si>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</si>
  <si>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</si>
  <si>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</si>
  <si>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</si>
  <si>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</si>
  <si>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</si>
  <si>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</si>
  <si>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</si>
  <si>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</si>
  <si>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</si>
  <si>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</si>
  <si>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</si>
  <si>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</si>
  <si>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</si>
  <si>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</si>
  <si>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</si>
  <si>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</si>
  <si>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</si>
  <si>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</si>
  <si>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</si>
  <si>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</si>
  <si>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</si>
  <si>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</si>
  <si>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</si>
  <si>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</si>
  <si>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</si>
  <si>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</si>
  <si>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</si>
  <si>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</si>
  <si>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</si>
  <si>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</si>
  <si>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</si>
  <si>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</si>
  <si>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</si>
  <si>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</si>
  <si>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</si>
  <si>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</si>
  <si>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</si>
  <si>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</si>
  <si>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</si>
  <si>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</si>
  <si>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</si>
  <si>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</si>
  <si>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</si>
  <si>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</si>
  <si>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</si>
  <si>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</si>
  <si>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</si>
  <si>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</si>
  <si>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</si>
  <si>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</si>
  <si>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</si>
  <si>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</si>
  <si>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</si>
  <si>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</si>
  <si>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</si>
  <si>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</si>
  <si>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</si>
  <si>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</si>
  <si>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</si>
  <si>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</si>
  <si>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</si>
  <si>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</si>
  <si>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</si>
  <si>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</si>
  <si>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</si>
  <si>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</si>
  <si>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</si>
  <si>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</si>
  <si>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</si>
  <si>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</si>
  <si>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</si>
  <si>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</si>
  <si>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</si>
  <si>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</si>
  <si>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</si>
  <si>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</si>
  <si>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</si>
  <si>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</si>
  <si>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</si>
  <si>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</si>
  <si>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</si>
  <si>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</si>
  <si>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</si>
  <si>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</si>
  <si>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</si>
  <si>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</si>
  <si>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</si>
  <si>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</si>
  <si>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</si>
  <si>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</si>
  <si>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</si>
  <si>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</si>
  <si>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</si>
  <si>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</si>
  <si>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</si>
  <si>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</si>
  <si>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</si>
  <si>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</si>
  <si>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</si>
  <si>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</si>
  <si>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</si>
  <si>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</si>
  <si>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</si>
  <si>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</si>
  <si>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</si>
  <si>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</si>
  <si>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</si>
  <si>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</si>
  <si>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</si>
  <si>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</si>
  <si>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</si>
  <si>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</si>
  <si>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</si>
  <si>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</si>
  <si>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</si>
  <si>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</si>
  <si>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</si>
  <si>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</si>
  <si>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</si>
  <si>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</si>
  <si>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</si>
  <si>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</si>
  <si>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</si>
  <si>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</si>
  <si>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</si>
  <si>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</si>
  <si>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</si>
  <si>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</si>
  <si>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</si>
  <si>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</si>
  <si>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</si>
  <si>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</si>
  <si>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</si>
  <si>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</si>
  <si>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</si>
  <si>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</si>
  <si>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</si>
  <si>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</si>
  <si>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</si>
  <si>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</si>
  <si>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</si>
  <si>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</si>
  <si>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</si>
  <si>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</si>
  <si>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</si>
  <si>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</si>
  <si>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</si>
  <si>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</si>
  <si>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</si>
  <si>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</si>
  <si>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</si>
  <si>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</si>
  <si>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</si>
  <si>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</si>
  <si>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</si>
  <si>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</si>
  <si>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</si>
  <si>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</si>
  <si>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</si>
  <si>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</si>
  <si>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</si>
  <si>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</si>
  <si>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</si>
  <si>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</si>
  <si>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</si>
  <si>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</si>
  <si>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</si>
  <si>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</si>
  <si>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</si>
  <si>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</si>
  <si>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</si>
  <si>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</si>
  <si>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</si>
  <si>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</si>
  <si>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</si>
  <si>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</si>
  <si>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</si>
  <si>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</si>
  <si>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</si>
  <si>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</si>
  <si>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</si>
  <si>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</si>
  <si>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</si>
  <si>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</si>
  <si>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</si>
  <si>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</si>
  <si>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</si>
  <si>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</si>
  <si>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</si>
  <si>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</si>
  <si>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</si>
  <si>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</si>
  <si>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</si>
  <si>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</si>
  <si>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</si>
  <si>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</si>
  <si>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</si>
  <si>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</si>
  <si>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</si>
  <si>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</si>
  <si>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</si>
  <si>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</si>
  <si>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</si>
  <si>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</si>
  <si>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</si>
  <si>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</si>
  <si>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</si>
  <si>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</si>
  <si>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</si>
  <si>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</si>
  <si>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</si>
  <si>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</si>
  <si>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</si>
  <si>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</si>
  <si>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</si>
  <si>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</si>
  <si>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</si>
  <si>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</si>
  <si>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</si>
  <si>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</si>
  <si>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</si>
  <si>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</si>
  <si>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</si>
  <si>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</si>
  <si>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</si>
  <si>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</si>
  <si>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</si>
  <si>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</si>
  <si>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</si>
  <si>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</si>
  <si>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</si>
  <si>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</si>
  <si>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</si>
  <si>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</si>
  <si>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</si>
  <si>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</si>
  <si>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</si>
  <si>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</si>
  <si>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</si>
  <si>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</si>
  <si>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</si>
  <si>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</si>
  <si>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</si>
  <si>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</si>
  <si>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</si>
  <si>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</si>
  <si>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</si>
  <si>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</si>
  <si>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</si>
  <si>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</si>
  <si>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</si>
  <si>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</si>
  <si>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</si>
  <si>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</si>
  <si>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</si>
  <si>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</si>
  <si>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</si>
  <si>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</si>
  <si>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</si>
  <si>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</si>
  <si>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</si>
  <si>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</si>
  <si>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</si>
  <si>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</si>
  <si>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</si>
  <si>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</si>
  <si>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</si>
  <si>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</si>
  <si>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</si>
  <si>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</si>
  <si>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</si>
  <si>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</si>
  <si>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</si>
  <si>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</si>
  <si>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</si>
  <si>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</si>
  <si>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</si>
  <si>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</si>
  <si>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</si>
  <si>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</si>
  <si>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</si>
  <si>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</si>
  <si>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</si>
  <si>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</si>
  <si>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</si>
  <si>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</si>
  <si>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</si>
  <si>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</si>
  <si>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</si>
  <si>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</si>
  <si>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</si>
  <si>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</si>
  <si>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</si>
  <si>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</si>
  <si>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</si>
  <si>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</si>
  <si>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</si>
  <si>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</si>
  <si>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</si>
  <si>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</si>
  <si>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</si>
  <si>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</si>
  <si>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</si>
  <si>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</si>
  <si>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</si>
  <si>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</si>
  <si>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</si>
  <si>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</si>
  <si>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</si>
  <si>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</si>
  <si>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</si>
  <si>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</si>
  <si>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</si>
  <si>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</si>
  <si>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</si>
  <si>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</si>
  <si>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</si>
  <si>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</si>
  <si>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</si>
  <si>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</si>
  <si>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</si>
  <si>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</si>
  <si>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</si>
  <si>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</si>
  <si>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</si>
  <si>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</si>
  <si>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</si>
  <si>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</si>
  <si>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</si>
  <si>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</si>
  <si>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</si>
  <si>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</si>
  <si>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</si>
  <si>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</si>
  <si>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</si>
  <si>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</si>
  <si>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</si>
  <si>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</si>
  <si>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</si>
  <si>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</si>
  <si>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</si>
  <si>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</si>
  <si>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</si>
  <si>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</si>
  <si>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</si>
  <si>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</si>
  <si>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</si>
  <si>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</si>
  <si>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</si>
  <si>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</si>
  <si>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</si>
  <si>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</si>
  <si>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</si>
  <si>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</si>
  <si>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</si>
  <si>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</si>
  <si>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</si>
  <si>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</si>
  <si>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</si>
  <si>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</si>
  <si>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</si>
  <si>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</si>
  <si>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Outcomes Based on Goals 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</si>
  <si>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</si>
  <si>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</si>
  <si>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</si>
  <si>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</si>
  <si>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</si>
  <si>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</si>
  <si>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</si>
  <si>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</si>
  <si>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</si>
  <si>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</si>
  <si>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</si>
  <si>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</si>
  <si>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</si>
  <si>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</si>
  <si>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</si>
  <si>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</si>
  <si>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</si>
  <si>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 (%)</t>
  </si>
  <si>
    <t>Percentage Failed (%)</t>
  </si>
  <si>
    <t>Percentage Canceled (%)</t>
  </si>
  <si>
    <t>Time Difference (days)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</si>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</sst>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3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Goals'!$F$4:$F$15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E-4F51-99EE-FAC36BCBD06C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E-4F51-99EE-FAC36BCBD06C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E-4F51-99EE-FAC36BCBD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7616"/>
        <c:axId val="466609256"/>
      </c:lineChart>
      <c:catAx>
        <c:axId val="46660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  <a:r>
                  <a:rPr lang="en-US" baseline="0"/>
                  <a:t> ($)</a:t>
                </a:r>
              </a:p>
            </c:rich>
          </c:tx>
          <c:layout>
            <c:manualLayout>
              <c:xMode val="edge"/>
              <c:yMode val="edge"/>
              <c:x val="0.49417352327795366"/>
              <c:y val="0.8791821957507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09256"/>
        <c:crosses val="autoZero"/>
        <c:auto val="1"/>
        <c:lblAlgn val="ctr"/>
        <c:lblOffset val="100"/>
        <c:noMultiLvlLbl val="0"/>
      </c:catAx>
      <c:valAx>
        <c:axId val="46660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 (%)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463376944861064E-2"/>
              <c:y val="0.286816037093803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[Module1.xlsx]Outcomes Based on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259570881426322"/>
          <c:y val="0.11394485645425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8-4A21-9487-02F5E5F59A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CF-42CD-88F1-E09C894D58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CF-42CD-88F1-E09C894D58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CF-42CD-88F1-E09C894D5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424640"/>
        <c:axId val="434426608"/>
      </c:lineChart>
      <c:catAx>
        <c:axId val="43442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6608"/>
        <c:crosses val="autoZero"/>
        <c:auto val="1"/>
        <c:lblAlgn val="ctr"/>
        <c:lblOffset val="100"/>
        <c:noMultiLvlLbl val="0"/>
      </c:catAx>
      <c:valAx>
        <c:axId val="4344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 (ea)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6284987277353689E-2"/>
              <c:y val="0.369988678940285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2246168</xdr:colOff>
      <xdr:row>15</xdr:row>
      <xdr:rowOff>134648</xdr:rowOff>
    </xdr:from>
    <xdr:to>
      <xdr:col>7</xdr:col>
      <xdr:colOff>1108364</xdr:colOff>
      <xdr:row>39</xdr:row>
      <xdr:rowOff>181841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83667-08B7-451B-8C68-F7A969663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3</xdr:row>
      <xdr:rowOff>185736</xdr:rowOff>
    </xdr:from>
    <xdr:to>
      <xdr:col>17</xdr:col>
      <xdr:colOff>390524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17BDE-F2D7-427E-AA7E-48AC609C9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arrios" refreshedDate="43962.857676273146" createdVersion="6" refreshedVersion="6" minRefreshableVersion="3" recordCount="4114" xr:uid="{A3367C58-48F2-4424-98BE-E5B46B3D89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arrios" refreshedDate="43967.790498495371" createdVersion="6" refreshedVersion="6" minRefreshableVersion="3" recordCount="4114" xr:uid="{79BEB05E-0A36-4790-A1E7-CECCE5CCC9C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ime Difference (days)" numFmtId="0">
      <sharedItems containsSemiMixedTypes="0" containsString="0" containsNumber="1" containsInteger="1" minValue="1" maxValue="90" count="7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3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4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5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6"/>
    <n v="146.88"/>
    <x v="0"/>
    <s v="television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7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8"/>
    <n v="291.79000000000002"/>
    <x v="0"/>
    <s v="television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9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7"/>
    <n v="158.68"/>
    <x v="0"/>
    <s v="television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10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11"/>
    <n v="59.96"/>
    <x v="0"/>
    <s v="television"/>
    <x v="12"/>
    <d v="2014-07-16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12"/>
    <n v="109.78"/>
    <x v="0"/>
    <s v="television"/>
    <x v="13"/>
    <d v="2016-06-23T20:27:00"/>
    <x v="8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7"/>
    <n v="147.71"/>
    <x v="0"/>
    <s v="television"/>
    <x v="14"/>
    <d v="2014-07-13T13:59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13"/>
    <n v="21.76"/>
    <x v="0"/>
    <s v="television"/>
    <x v="15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8"/>
    <n v="171.84"/>
    <x v="0"/>
    <s v="television"/>
    <x v="16"/>
    <d v="2014-06-16T05:30:00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7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14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8"/>
    <n v="80.16"/>
    <x v="0"/>
    <s v="television"/>
    <x v="20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15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16"/>
    <n v="51.25"/>
    <x v="0"/>
    <s v="television"/>
    <x v="22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17"/>
    <n v="103.04"/>
    <x v="0"/>
    <s v="television"/>
    <x v="23"/>
    <d v="2015-04-30T15:20:00"/>
    <x v="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15"/>
    <n v="66.349999999999994"/>
    <x v="0"/>
    <s v="television"/>
    <x v="24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18"/>
    <n v="57.14"/>
    <x v="0"/>
    <s v="television"/>
    <x v="25"/>
    <d v="2016-01-09T00:36:01"/>
    <x v="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19"/>
    <n v="102.11"/>
    <x v="0"/>
    <s v="television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20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8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4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7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8"/>
    <n v="13"/>
    <x v="0"/>
    <s v="television"/>
    <x v="31"/>
    <d v="2016-01-25T19:00:34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8"/>
    <n v="320.45"/>
    <x v="0"/>
    <s v="television"/>
    <x v="32"/>
    <d v="2016-05-13T03:59:00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21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22"/>
    <n v="49.88"/>
    <x v="0"/>
    <s v="television"/>
    <x v="34"/>
    <d v="2014-08-05T07:43:21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23"/>
    <n v="59.46"/>
    <x v="0"/>
    <s v="television"/>
    <x v="35"/>
    <d v="2015-04-28T00:00:00"/>
    <x v="17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24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25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5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26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7"/>
    <n v="126.69"/>
    <x v="0"/>
    <s v="television"/>
    <x v="40"/>
    <d v="2014-06-19T04:00:00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8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24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27"/>
    <n v="117.36"/>
    <x v="0"/>
    <s v="television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8"/>
    <n v="133.33000000000001"/>
    <x v="0"/>
    <s v="television"/>
    <x v="44"/>
    <d v="2014-10-07T02:22:17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28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3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29"/>
    <n v="76.87"/>
    <x v="0"/>
    <s v="television"/>
    <x v="4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8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8"/>
    <n v="27.27"/>
    <x v="0"/>
    <s v="television"/>
    <x v="50"/>
    <d v="2015-01-30T17:00:00"/>
    <x v="1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30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31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5"/>
    <n v="28.11"/>
    <x v="0"/>
    <s v="television"/>
    <x v="53"/>
    <d v="2014-04-04T22:00:00"/>
    <x v="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7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32"/>
    <n v="128.94999999999999"/>
    <x v="0"/>
    <s v="television"/>
    <x v="55"/>
    <d v="2016-05-27T23:15:16"/>
    <x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13"/>
    <n v="49.32"/>
    <x v="0"/>
    <s v="television"/>
    <x v="56"/>
    <d v="2015-06-08T16:00:00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21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3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8"/>
    <n v="606.82000000000005"/>
    <x v="0"/>
    <s v="television"/>
    <x v="59"/>
    <d v="2015-09-14T21:00:00"/>
    <x v="2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33"/>
    <n v="43.04"/>
    <x v="0"/>
    <s v="shorts"/>
    <x v="60"/>
    <d v="2014-03-23T00:00:00"/>
    <x v="2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34"/>
    <n v="322.39"/>
    <x v="0"/>
    <s v="shorts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19"/>
    <n v="96.71"/>
    <x v="0"/>
    <s v="shorts"/>
    <x v="62"/>
    <d v="2013-03-03T19:11:18"/>
    <x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35"/>
    <n v="35.47"/>
    <x v="0"/>
    <s v="shorts"/>
    <x v="63"/>
    <d v="2013-12-28T04:59:00"/>
    <x v="2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36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29"/>
    <n v="132.05000000000001"/>
    <x v="0"/>
    <s v="shorts"/>
    <x v="65"/>
    <d v="2014-08-11T05:59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17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31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3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38"/>
    <n v="62.33"/>
    <x v="0"/>
    <s v="shorts"/>
    <x v="69"/>
    <d v="2011-10-02T06:59:00"/>
    <x v="2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37"/>
    <n v="37.409999999999997"/>
    <x v="0"/>
    <s v="shorts"/>
    <x v="70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39"/>
    <n v="69.72"/>
    <x v="0"/>
    <s v="shorts"/>
    <x v="71"/>
    <d v="2012-05-28T06:30:57"/>
    <x v="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29"/>
    <n v="58.17"/>
    <x v="0"/>
    <s v="shorts"/>
    <x v="72"/>
    <d v="2012-11-15T00:00:00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8"/>
    <n v="50"/>
    <x v="0"/>
    <s v="shorts"/>
    <x v="73"/>
    <d v="2011-05-03T03:59:00"/>
    <x v="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40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41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42"/>
    <n v="30.67"/>
    <x v="0"/>
    <s v="shorts"/>
    <x v="76"/>
    <d v="2011-12-27T17:35:58"/>
    <x v="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43"/>
    <n v="60.38"/>
    <x v="0"/>
    <s v="shorts"/>
    <x v="77"/>
    <d v="2012-05-21T02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3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13"/>
    <n v="273.83"/>
    <x v="0"/>
    <s v="shorts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45"/>
    <n v="53.04"/>
    <x v="0"/>
    <s v="shorts"/>
    <x v="81"/>
    <d v="2012-07-14T03:02:00"/>
    <x v="2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8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33"/>
    <n v="15.77"/>
    <x v="0"/>
    <s v="shorts"/>
    <x v="83"/>
    <d v="2015-02-22T11:30:00"/>
    <x v="1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8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9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6"/>
    <n v="375.76"/>
    <x v="0"/>
    <s v="shorts"/>
    <x v="86"/>
    <d v="2015-12-27T14:20:45"/>
    <x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2"/>
    <n v="104.6"/>
    <x v="0"/>
    <s v="shorts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33"/>
    <n v="60"/>
    <x v="0"/>
    <s v="shorts"/>
    <x v="88"/>
    <d v="2014-06-22T15:48:51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41"/>
    <n v="123.29"/>
    <x v="0"/>
    <s v="shorts"/>
    <x v="89"/>
    <d v="2013-06-02T18:03:12"/>
    <x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8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28"/>
    <n v="78.260000000000005"/>
    <x v="0"/>
    <s v="shorts"/>
    <x v="91"/>
    <d v="2011-05-17T09:39:24"/>
    <x v="3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2"/>
    <n v="122.33"/>
    <x v="0"/>
    <s v="shorts"/>
    <x v="92"/>
    <d v="2017-02-01T08:00:00"/>
    <x v="3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38"/>
    <n v="73.73"/>
    <x v="0"/>
    <s v="shorts"/>
    <x v="93"/>
    <d v="2012-07-03T21:00:00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3"/>
    <n v="21.67"/>
    <x v="0"/>
    <s v="shorts"/>
    <x v="94"/>
    <d v="2014-04-07T17:13:42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26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41"/>
    <n v="50.59"/>
    <x v="0"/>
    <s v="shorts"/>
    <x v="96"/>
    <d v="2010-08-01T03:00:00"/>
    <x v="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6"/>
    <n v="56.67"/>
    <x v="0"/>
    <s v="shorts"/>
    <x v="98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8"/>
    <n v="192.31"/>
    <x v="0"/>
    <s v="shorts"/>
    <x v="100"/>
    <d v="2012-11-04T19:04:46"/>
    <x v="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8"/>
    <n v="100"/>
    <x v="0"/>
    <s v="shorts"/>
    <x v="101"/>
    <d v="2013-01-24T18:38:30"/>
    <x v="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30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2"/>
    <n v="27.9"/>
    <x v="0"/>
    <s v="shorts"/>
    <x v="103"/>
    <d v="2014-03-07T19:20:30"/>
    <x v="26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28"/>
    <n v="60"/>
    <x v="0"/>
    <s v="shorts"/>
    <x v="104"/>
    <d v="2011-04-03T01:00:00"/>
    <x v="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13"/>
    <n v="39.380000000000003"/>
    <x v="0"/>
    <s v="shorts"/>
    <x v="105"/>
    <d v="2016-05-14T00:00:00"/>
    <x v="1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7"/>
    <n v="186.11"/>
    <x v="0"/>
    <s v="shorts"/>
    <x v="106"/>
    <d v="2012-04-02T18:38:21"/>
    <x v="2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21"/>
    <n v="111.38"/>
    <x v="0"/>
    <s v="shorts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46"/>
    <n v="78.72"/>
    <x v="0"/>
    <s v="shorts"/>
    <x v="108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47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26"/>
    <n v="65.38"/>
    <x v="0"/>
    <s v="shorts"/>
    <x v="110"/>
    <d v="2013-11-14T05:59:00"/>
    <x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19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3"/>
    <n v="64.2"/>
    <x v="0"/>
    <s v="shorts"/>
    <x v="112"/>
    <d v="2014-04-13T02:00:00"/>
    <x v="1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48"/>
    <n v="90.38"/>
    <x v="0"/>
    <s v="shorts"/>
    <x v="113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33"/>
    <n v="88.57"/>
    <x v="0"/>
    <s v="shorts"/>
    <x v="114"/>
    <d v="2012-01-13T06:34:48"/>
    <x v="12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49"/>
    <n v="28.73"/>
    <x v="0"/>
    <s v="shorts"/>
    <x v="115"/>
    <d v="2012-02-04T17:44:04"/>
    <x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35"/>
    <n v="69.790000000000006"/>
    <x v="0"/>
    <s v="shorts"/>
    <x v="116"/>
    <d v="2011-04-08T10:55:5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8"/>
    <n v="167.49"/>
    <x v="0"/>
    <s v="shorts"/>
    <x v="117"/>
    <d v="2010-06-09T19:00:00"/>
    <x v="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40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2"/>
    <n v="91.84"/>
    <x v="0"/>
    <s v="shorts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5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50"/>
    <n v="1"/>
    <x v="0"/>
    <s v="science fiction"/>
    <x v="121"/>
    <d v="2015-04-18T10:16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50"/>
    <n v="0"/>
    <x v="0"/>
    <s v="science fiction"/>
    <x v="122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5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50"/>
    <n v="0"/>
    <x v="0"/>
    <s v="science fiction"/>
    <x v="124"/>
    <d v="2015-05-15T22:17:22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51"/>
    <n v="11.67"/>
    <x v="0"/>
    <s v="science fiction"/>
    <x v="125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52"/>
    <n v="106.69"/>
    <x v="0"/>
    <s v="science fiction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53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53"/>
    <n v="311.17"/>
    <x v="0"/>
    <s v="science fiction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50"/>
    <n v="0"/>
    <x v="0"/>
    <s v="science fiction"/>
    <x v="129"/>
    <d v="2014-10-30T22:29:43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50"/>
    <n v="0"/>
    <x v="0"/>
    <s v="science fiction"/>
    <x v="130"/>
    <d v="2014-06-16T20:16:00"/>
    <x v="3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50"/>
    <n v="0"/>
    <x v="0"/>
    <s v="science fiction"/>
    <x v="131"/>
    <d v="2016-07-06T00:00:00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54"/>
    <n v="94.51"/>
    <x v="0"/>
    <s v="science fiction"/>
    <x v="132"/>
    <d v="2014-11-07T20:30:07"/>
    <x v="1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50"/>
    <n v="0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5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55"/>
    <n v="80.599999999999994"/>
    <x v="0"/>
    <s v="science fiction"/>
    <x v="135"/>
    <d v="2014-07-01T19:00:00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50"/>
    <n v="0"/>
    <x v="0"/>
    <s v="science fiction"/>
    <x v="136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50"/>
    <n v="0"/>
    <x v="0"/>
    <s v="science fiction"/>
    <x v="137"/>
    <d v="2015-10-12T13:46:33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8"/>
    <n v="500"/>
    <x v="0"/>
    <s v="science fiction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50"/>
    <n v="0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57"/>
    <n v="46.18"/>
    <x v="0"/>
    <s v="science fiction"/>
    <x v="141"/>
    <d v="2015-05-31T03:40:23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50"/>
    <n v="10"/>
    <x v="0"/>
    <s v="science fiction"/>
    <x v="142"/>
    <d v="2014-11-16T22:26:18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50"/>
    <n v="0"/>
    <x v="0"/>
    <s v="science fiction"/>
    <x v="143"/>
    <d v="2016-09-03T05:55:00"/>
    <x v="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58"/>
    <n v="55.95"/>
    <x v="0"/>
    <s v="science fiction"/>
    <x v="144"/>
    <d v="2015-04-13T17:17:52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59"/>
    <n v="37.56"/>
    <x v="0"/>
    <s v="science fiction"/>
    <x v="145"/>
    <d v="2015-08-11T13:00:52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60"/>
    <n v="38.33"/>
    <x v="0"/>
    <s v="science fiction"/>
    <x v="146"/>
    <d v="2017-01-18T00:23:18"/>
    <x v="1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50"/>
    <n v="0"/>
    <x v="0"/>
    <s v="science fiction"/>
    <x v="147"/>
    <d v="2015-01-08T18:18:00"/>
    <x v="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5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60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61"/>
    <n v="449.43"/>
    <x v="0"/>
    <s v="science fiction"/>
    <x v="150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50"/>
    <n v="28"/>
    <x v="0"/>
    <s v="science fiction"/>
    <x v="151"/>
    <d v="2015-06-18T13:13:11"/>
    <x v="1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5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60"/>
    <n v="35.9"/>
    <x v="0"/>
    <s v="science fiction"/>
    <x v="153"/>
    <d v="2014-12-02T15:04:04"/>
    <x v="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56"/>
    <n v="13.33"/>
    <x v="0"/>
    <s v="science fiction"/>
    <x v="154"/>
    <d v="2015-06-03T13:08:15"/>
    <x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5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62"/>
    <n v="119"/>
    <x v="0"/>
    <s v="science fiction"/>
    <x v="156"/>
    <d v="2014-08-03T02:59:56"/>
    <x v="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5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5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5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50"/>
    <n v="0"/>
    <x v="0"/>
    <s v="drama"/>
    <x v="160"/>
    <d v="2015-08-15T21:54:51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5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63"/>
    <n v="43.5"/>
    <x v="0"/>
    <s v="drama"/>
    <x v="162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50"/>
    <n v="0"/>
    <x v="0"/>
    <s v="drama"/>
    <x v="163"/>
    <d v="2015-10-01T00:00:00"/>
    <x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60"/>
    <n v="91.43"/>
    <x v="0"/>
    <s v="drama"/>
    <x v="164"/>
    <d v="2014-09-19T18:18:21"/>
    <x v="12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5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64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50"/>
    <n v="5.5"/>
    <x v="0"/>
    <s v="drama"/>
    <x v="167"/>
    <d v="2015-08-04T22:15:35"/>
    <x v="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65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66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56"/>
    <n v="32.5"/>
    <x v="0"/>
    <s v="drama"/>
    <x v="170"/>
    <d v="2015-08-30T05:28:00"/>
    <x v="4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50"/>
    <n v="1"/>
    <x v="0"/>
    <s v="drama"/>
    <x v="171"/>
    <d v="2016-08-12T04:20:14"/>
    <x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50"/>
    <n v="0"/>
    <x v="0"/>
    <s v="drama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5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50"/>
    <n v="0"/>
    <x v="0"/>
    <s v="drama"/>
    <x v="174"/>
    <d v="2015-05-08T18:12:56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52"/>
    <n v="49.88"/>
    <x v="0"/>
    <s v="drama"/>
    <x v="175"/>
    <d v="2014-08-29T18:40:11"/>
    <x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5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67"/>
    <n v="25.71"/>
    <x v="0"/>
    <s v="drama"/>
    <x v="177"/>
    <d v="2015-03-24T00:08:46"/>
    <x v="4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5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68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69"/>
    <n v="30.85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70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5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71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56"/>
    <n v="25.5"/>
    <x v="0"/>
    <s v="drama"/>
    <x v="184"/>
    <d v="2014-09-01T03:59:00"/>
    <x v="39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52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63"/>
    <n v="160"/>
    <x v="0"/>
    <s v="drama"/>
    <x v="187"/>
    <d v="2015-07-21T06:59:00"/>
    <x v="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5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50"/>
    <n v="69"/>
    <x v="0"/>
    <s v="drama"/>
    <x v="189"/>
    <d v="2016-09-03T16:34:37"/>
    <x v="1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62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5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50"/>
    <n v="0"/>
    <x v="0"/>
    <s v="drama"/>
    <x v="193"/>
    <d v="2014-11-28T23:26:06"/>
    <x v="1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50"/>
    <n v="1"/>
    <x v="0"/>
    <s v="drama"/>
    <x v="194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50"/>
    <n v="0"/>
    <x v="0"/>
    <s v="drama"/>
    <x v="195"/>
    <d v="2015-07-10T16:05:32"/>
    <x v="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72"/>
    <n v="77.11"/>
    <x v="0"/>
    <s v="drama"/>
    <x v="196"/>
    <d v="2015-10-10T21:00:00"/>
    <x v="3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54"/>
    <n v="32.75"/>
    <x v="0"/>
    <s v="drama"/>
    <x v="197"/>
    <d v="2017-02-17T21:00:00"/>
    <x v="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60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5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73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74"/>
    <n v="54.29"/>
    <x v="0"/>
    <s v="drama"/>
    <x v="201"/>
    <d v="2015-02-08T19:38:49"/>
    <x v="18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5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75"/>
    <n v="93.25"/>
    <x v="0"/>
    <s v="drama"/>
    <x v="203"/>
    <d v="2015-01-29T20:21:04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76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63"/>
    <n v="76.47"/>
    <x v="0"/>
    <s v="drama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50"/>
    <n v="0"/>
    <x v="0"/>
    <s v="drama"/>
    <x v="206"/>
    <d v="2016-08-06T00:06:23"/>
    <x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77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5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5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78"/>
    <n v="91.82"/>
    <x v="0"/>
    <s v="drama"/>
    <x v="210"/>
    <d v="2015-10-01T05:00:00"/>
    <x v="4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79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50"/>
    <n v="1"/>
    <x v="0"/>
    <s v="drama"/>
    <x v="212"/>
    <d v="2016-04-16T20:08:40"/>
    <x v="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5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50"/>
    <n v="1"/>
    <x v="0"/>
    <s v="drama"/>
    <x v="214"/>
    <d v="2015-03-06T15:22:29"/>
    <x v="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50"/>
    <n v="10"/>
    <x v="0"/>
    <s v="drama"/>
    <x v="215"/>
    <d v="2016-02-17T23:59:00"/>
    <x v="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80"/>
    <n v="331.54"/>
    <x v="0"/>
    <s v="drama"/>
    <x v="216"/>
    <d v="2015-04-22T22:00:37"/>
    <x v="38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81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53"/>
    <n v="100"/>
    <x v="0"/>
    <s v="drama"/>
    <x v="218"/>
    <d v="2015-05-15T15:04:49"/>
    <x v="12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82"/>
    <n v="115.99"/>
    <x v="0"/>
    <s v="drama"/>
    <x v="219"/>
    <d v="2016-04-01T06:59:00"/>
    <x v="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60"/>
    <n v="120"/>
    <x v="0"/>
    <s v="drama"/>
    <x v="220"/>
    <d v="2015-08-20T20:06:00"/>
    <x v="43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50"/>
    <n v="0"/>
    <x v="0"/>
    <s v="drama"/>
    <x v="221"/>
    <d v="2015-03-28T19:06:04"/>
    <x v="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55"/>
    <n v="65"/>
    <x v="0"/>
    <s v="drama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50"/>
    <n v="0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50"/>
    <n v="0"/>
    <x v="0"/>
    <s v="drama"/>
    <x v="224"/>
    <d v="2015-07-10T05:38:46"/>
    <x v="1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5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60"/>
    <n v="125"/>
    <x v="0"/>
    <s v="drama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5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50"/>
    <n v="0"/>
    <x v="0"/>
    <s v="drama"/>
    <x v="228"/>
    <d v="2015-06-01T16:28:25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5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5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5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56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5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67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5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50"/>
    <n v="0"/>
    <x v="0"/>
    <s v="drama"/>
    <x v="236"/>
    <d v="2016-01-05T00:00:00"/>
    <x v="28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50"/>
    <n v="50"/>
    <x v="0"/>
    <s v="drama"/>
    <x v="237"/>
    <d v="2016-03-08T13:51:09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50"/>
    <n v="0"/>
    <x v="0"/>
    <s v="drama"/>
    <x v="238"/>
    <d v="2016-12-30T09:00:00"/>
    <x v="1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78"/>
    <n v="50"/>
    <x v="0"/>
    <s v="drama"/>
    <x v="239"/>
    <d v="2015-11-08T12:00:00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29"/>
    <n v="117.85"/>
    <x v="0"/>
    <s v="documentary"/>
    <x v="240"/>
    <d v="2013-05-05T17:00:11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40"/>
    <n v="109.04"/>
    <x v="0"/>
    <s v="documentary"/>
    <x v="241"/>
    <d v="2014-12-21T16:45:04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3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35"/>
    <n v="47.4"/>
    <x v="0"/>
    <s v="documentary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3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83"/>
    <n v="68.489999999999995"/>
    <x v="0"/>
    <s v="documentary"/>
    <x v="246"/>
    <d v="2010-12-18T09:43:25"/>
    <x v="3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84"/>
    <n v="108.15"/>
    <x v="0"/>
    <s v="documentary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7"/>
    <n v="589.95000000000005"/>
    <x v="0"/>
    <s v="documentary"/>
    <x v="248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40"/>
    <n v="48.05"/>
    <x v="0"/>
    <s v="documentary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9"/>
    <n v="57.08"/>
    <x v="0"/>
    <s v="documentary"/>
    <x v="251"/>
    <d v="2012-05-16T19:00:00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85"/>
    <n v="85.44"/>
    <x v="0"/>
    <s v="documentary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7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16"/>
    <n v="89.39"/>
    <x v="0"/>
    <s v="documentary"/>
    <x v="25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13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86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13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87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88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6"/>
    <n v="120.91"/>
    <x v="0"/>
    <s v="documentary"/>
    <x v="260"/>
    <d v="2010-07-17T09:59:00"/>
    <x v="3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13"/>
    <n v="97.64"/>
    <x v="0"/>
    <s v="documentary"/>
    <x v="261"/>
    <d v="2012-06-07T14:55:00"/>
    <x v="3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89"/>
    <n v="41.38"/>
    <x v="0"/>
    <s v="documentary"/>
    <x v="262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90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90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38"/>
    <n v="95.78"/>
    <x v="0"/>
    <s v="documentary"/>
    <x v="265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91"/>
    <n v="40.42"/>
    <x v="0"/>
    <s v="documentary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88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38"/>
    <n v="50.18"/>
    <x v="0"/>
    <s v="documentary"/>
    <x v="26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42"/>
    <n v="57.54"/>
    <x v="0"/>
    <s v="documentary"/>
    <x v="270"/>
    <d v="2011-05-25T04:00:00"/>
    <x v="3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2"/>
    <n v="109.42"/>
    <x v="0"/>
    <s v="documentary"/>
    <x v="271"/>
    <d v="2014-01-02T08:00:00"/>
    <x v="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93"/>
    <n v="81.89"/>
    <x v="0"/>
    <s v="documentary"/>
    <x v="272"/>
    <d v="2010-04-28T18:49:0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29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94"/>
    <n v="55.22"/>
    <x v="0"/>
    <s v="documentary"/>
    <x v="274"/>
    <d v="2012-04-05T06:59:00"/>
    <x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29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34"/>
    <n v="95.23"/>
    <x v="0"/>
    <s v="documentary"/>
    <x v="276"/>
    <d v="2012-04-28T00:57:54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5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95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96"/>
    <n v="87.69"/>
    <x v="0"/>
    <s v="documentary"/>
    <x v="279"/>
    <d v="2017-02-27T02:01:00"/>
    <x v="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94"/>
    <n v="54.75"/>
    <x v="0"/>
    <s v="documentary"/>
    <x v="280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10"/>
    <n v="83.95"/>
    <x v="0"/>
    <s v="documentary"/>
    <x v="281"/>
    <d v="2009-08-10T19:26:00"/>
    <x v="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7"/>
    <n v="254.39"/>
    <x v="0"/>
    <s v="documentary"/>
    <x v="282"/>
    <d v="2010-02-22T22:00:00"/>
    <x v="46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35"/>
    <n v="101.83"/>
    <x v="0"/>
    <s v="documentary"/>
    <x v="283"/>
    <d v="2011-06-01T04:59:00"/>
    <x v="2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2"/>
    <n v="55.07"/>
    <x v="0"/>
    <s v="documentary"/>
    <x v="284"/>
    <d v="2012-01-21T17:43:00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97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15"/>
    <n v="121.28"/>
    <x v="0"/>
    <s v="documentary"/>
    <x v="286"/>
    <d v="2013-03-25T18:35:24"/>
    <x v="1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98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3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2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13"/>
    <n v="28.58"/>
    <x v="0"/>
    <s v="documentary"/>
    <x v="290"/>
    <d v="2011-02-02T07:59:00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28"/>
    <n v="46.88"/>
    <x v="0"/>
    <s v="documentary"/>
    <x v="291"/>
    <d v="2013-05-01T00:01:00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21"/>
    <n v="154.41999999999999"/>
    <x v="0"/>
    <s v="documentary"/>
    <x v="292"/>
    <d v="2011-10-29T03:59:00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7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8"/>
    <n v="10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18"/>
    <n v="100.08"/>
    <x v="0"/>
    <s v="documentary"/>
    <x v="295"/>
    <d v="2013-11-01T00:00:00"/>
    <x v="1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17"/>
    <n v="230.09"/>
    <x v="0"/>
    <s v="documentary"/>
    <x v="296"/>
    <d v="2012-09-07T11:24:43"/>
    <x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7"/>
    <n v="141.75"/>
    <x v="0"/>
    <s v="documentary"/>
    <x v="297"/>
    <d v="2015-05-01T03:59:0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15"/>
    <n v="56.34"/>
    <x v="0"/>
    <s v="documentary"/>
    <x v="298"/>
    <d v="2014-05-09T21:00:0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9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21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8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100"/>
    <n v="106.43"/>
    <x v="0"/>
    <s v="documentary"/>
    <x v="304"/>
    <d v="2012-09-01T02:00:00"/>
    <x v="1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22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101"/>
    <n v="36.61"/>
    <x v="0"/>
    <s v="documentary"/>
    <x v="306"/>
    <d v="2013-03-20T19:05:33"/>
    <x v="18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38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6"/>
    <n v="62.71"/>
    <x v="0"/>
    <s v="documentary"/>
    <x v="308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17"/>
    <n v="89.96"/>
    <x v="0"/>
    <s v="documentary"/>
    <x v="309"/>
    <d v="2012-09-03T18:02:14"/>
    <x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3"/>
    <n v="28.92"/>
    <x v="0"/>
    <s v="documentary"/>
    <x v="310"/>
    <d v="2011-10-20T02:00:00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3"/>
    <n v="138.80000000000001"/>
    <x v="0"/>
    <s v="documentary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20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102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7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35"/>
    <n v="108.01"/>
    <x v="0"/>
    <s v="documentary"/>
    <x v="316"/>
    <d v="2014-12-11T04:59:00"/>
    <x v="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7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103"/>
    <n v="49.88"/>
    <x v="0"/>
    <s v="documentary"/>
    <x v="318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40"/>
    <n v="110.47"/>
    <x v="0"/>
    <s v="documentary"/>
    <x v="319"/>
    <d v="2010-02-02T07:59:00"/>
    <x v="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13"/>
    <n v="134.91"/>
    <x v="0"/>
    <s v="documentary"/>
    <x v="320"/>
    <d v="2015-12-22T23:00:00"/>
    <x v="4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33"/>
    <n v="106.62"/>
    <x v="0"/>
    <s v="documentary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29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4"/>
    <n v="114.59"/>
    <x v="0"/>
    <s v="documentary"/>
    <x v="323"/>
    <d v="2016-12-21T07:59:00"/>
    <x v="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21"/>
    <n v="105.32"/>
    <x v="0"/>
    <s v="documentary"/>
    <x v="324"/>
    <d v="2015-08-01T15:01:48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3"/>
    <n v="70.92"/>
    <x v="0"/>
    <s v="documentary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40"/>
    <n v="147.16999999999999"/>
    <x v="0"/>
    <s v="documentary"/>
    <x v="326"/>
    <d v="2017-03-14T22:57:00"/>
    <x v="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104"/>
    <n v="160.47"/>
    <x v="0"/>
    <s v="documentary"/>
    <x v="327"/>
    <d v="2015-03-22T08:00:00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3"/>
    <n v="156.05000000000001"/>
    <x v="0"/>
    <s v="documentary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6"/>
    <n v="63.17"/>
    <x v="0"/>
    <s v="documentary"/>
    <x v="329"/>
    <d v="2015-11-07T04:00:00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21"/>
    <n v="104.82"/>
    <x v="0"/>
    <s v="documentary"/>
    <x v="330"/>
    <d v="2013-05-17T03:59:00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13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40"/>
    <n v="203.63"/>
    <x v="0"/>
    <s v="documentary"/>
    <x v="332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10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7"/>
    <n v="146.65"/>
    <x v="0"/>
    <s v="documentary"/>
    <x v="334"/>
    <d v="2015-05-15T19:00:00"/>
    <x v="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16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7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5"/>
    <n v="70"/>
    <x v="0"/>
    <s v="documentary"/>
    <x v="338"/>
    <d v="2016-09-03T01:00:00"/>
    <x v="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29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13"/>
    <n v="67.91"/>
    <x v="0"/>
    <s v="documentary"/>
    <x v="341"/>
    <d v="2014-10-01T03:59:00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8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21"/>
    <n v="58.41"/>
    <x v="0"/>
    <s v="documentary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21"/>
    <n v="119.99"/>
    <x v="0"/>
    <s v="documentary"/>
    <x v="34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4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106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20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3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41"/>
    <n v="129.82"/>
    <x v="0"/>
    <s v="documentary"/>
    <x v="350"/>
    <d v="2016-09-11T03:59:00"/>
    <x v="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37"/>
    <n v="44.91"/>
    <x v="0"/>
    <s v="documentary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16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15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3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31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3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107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33"/>
    <n v="193.05"/>
    <x v="0"/>
    <s v="documentary"/>
    <x v="358"/>
    <d v="2016-06-15T15:00:00"/>
    <x v="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2"/>
    <n v="84.02"/>
    <x v="0"/>
    <s v="documentary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7"/>
    <n v="139.83000000000001"/>
    <x v="0"/>
    <s v="documentary"/>
    <x v="36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38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39"/>
    <n v="139.53"/>
    <x v="0"/>
    <s v="documentary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7"/>
    <n v="347.85"/>
    <x v="0"/>
    <s v="documentary"/>
    <x v="363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5"/>
    <n v="68.239999999999995"/>
    <x v="0"/>
    <s v="documentary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3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7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3"/>
    <n v="81.849999999999994"/>
    <x v="0"/>
    <s v="documentary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5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108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35"/>
    <n v="161.26"/>
    <x v="0"/>
    <s v="documentary"/>
    <x v="371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105"/>
    <n v="41.78"/>
    <x v="0"/>
    <s v="documentary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13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26"/>
    <n v="45.05"/>
    <x v="0"/>
    <s v="documentary"/>
    <x v="374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28"/>
    <n v="42.86"/>
    <x v="0"/>
    <s v="documentary"/>
    <x v="375"/>
    <d v="2014-03-01T17:18:00"/>
    <x v="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35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20"/>
    <n v="40.4"/>
    <x v="0"/>
    <s v="documentary"/>
    <x v="378"/>
    <d v="2016-01-25T23:52:00"/>
    <x v="1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31"/>
    <n v="116.86"/>
    <x v="0"/>
    <s v="documentary"/>
    <x v="379"/>
    <d v="2012-05-03T16:31: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24"/>
    <n v="115.51"/>
    <x v="0"/>
    <s v="documentary"/>
    <x v="380"/>
    <d v="2016-01-23T17:16:32"/>
    <x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2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109"/>
    <n v="69.77"/>
    <x v="0"/>
    <s v="documentary"/>
    <x v="382"/>
    <d v="2012-09-06T17:01:40"/>
    <x v="2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110"/>
    <n v="43.02"/>
    <x v="0"/>
    <s v="documentary"/>
    <x v="383"/>
    <d v="2014-05-19T02:49:19"/>
    <x v="2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20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8"/>
    <n v="46.23"/>
    <x v="0"/>
    <s v="documentary"/>
    <x v="386"/>
    <d v="2015-08-10T22:49:51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9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112"/>
    <n v="81.75"/>
    <x v="0"/>
    <s v="documentary"/>
    <x v="389"/>
    <d v="2014-03-07T22:59:00"/>
    <x v="2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8"/>
    <n v="71.430000000000007"/>
    <x v="0"/>
    <s v="documentary"/>
    <x v="390"/>
    <d v="2015-05-08T00:52:52"/>
    <x v="1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7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7"/>
    <n v="90.62"/>
    <x v="0"/>
    <s v="documentary"/>
    <x v="392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5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20"/>
    <n v="105.18"/>
    <x v="0"/>
    <s v="documentary"/>
    <x v="394"/>
    <d v="2016-04-17T18:38:02"/>
    <x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29"/>
    <n v="58.72"/>
    <x v="0"/>
    <s v="documentary"/>
    <x v="395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13"/>
    <n v="81.63"/>
    <x v="0"/>
    <s v="documentary"/>
    <x v="39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3"/>
    <n v="56.46"/>
    <x v="0"/>
    <s v="documentary"/>
    <x v="397"/>
    <d v="2010-09-01T03:44:00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105"/>
    <n v="140.1"/>
    <x v="0"/>
    <s v="documentary"/>
    <x v="398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13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20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3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24"/>
    <n v="65.88"/>
    <x v="0"/>
    <s v="documentary"/>
    <x v="402"/>
    <d v="2015-11-05T13:56:57"/>
    <x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2"/>
    <n v="75.19"/>
    <x v="0"/>
    <s v="documentary"/>
    <x v="403"/>
    <d v="2011-08-10T07:08:00"/>
    <x v="5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33"/>
    <n v="133.13999999999999"/>
    <x v="0"/>
    <s v="documentary"/>
    <x v="404"/>
    <d v="2014-02-05T23:04:00"/>
    <x v="4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29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29"/>
    <n v="86.16"/>
    <x v="0"/>
    <s v="documentary"/>
    <x v="406"/>
    <d v="2011-05-09T05:59:00"/>
    <x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21"/>
    <n v="92.32"/>
    <x v="0"/>
    <s v="documentary"/>
    <x v="407"/>
    <d v="2011-11-19T21:54:10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30"/>
    <n v="183.29"/>
    <x v="0"/>
    <s v="documentary"/>
    <x v="410"/>
    <d v="2015-06-18T23:33:1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7"/>
    <n v="125.79"/>
    <x v="0"/>
    <s v="documentary"/>
    <x v="411"/>
    <d v="2013-12-22T05:00:00"/>
    <x v="2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37"/>
    <n v="57.65"/>
    <x v="0"/>
    <s v="documentary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2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3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21"/>
    <n v="68.099999999999994"/>
    <x v="0"/>
    <s v="documentary"/>
    <x v="415"/>
    <d v="2014-10-17T12:00:00"/>
    <x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28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8"/>
    <n v="202.42"/>
    <x v="0"/>
    <s v="documentary"/>
    <x v="417"/>
    <d v="2013-04-08T04:33:00"/>
    <x v="5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7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8"/>
    <n v="110.07"/>
    <x v="0"/>
    <s v="documentary"/>
    <x v="419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5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53"/>
    <n v="50.17"/>
    <x v="0"/>
    <s v="animation"/>
    <x v="421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60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60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113"/>
    <n v="40.78"/>
    <x v="0"/>
    <s v="animation"/>
    <x v="424"/>
    <d v="2012-03-26T08:01:39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50"/>
    <n v="3"/>
    <x v="0"/>
    <s v="animation"/>
    <x v="425"/>
    <d v="2015-11-27T21:40:04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60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50"/>
    <n v="0"/>
    <x v="0"/>
    <s v="animation"/>
    <x v="427"/>
    <d v="2015-10-22T18:59:00"/>
    <x v="2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52"/>
    <n v="52"/>
    <x v="0"/>
    <s v="animation"/>
    <x v="428"/>
    <d v="2014-06-16T22:00:00"/>
    <x v="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50"/>
    <n v="0"/>
    <x v="0"/>
    <s v="animation"/>
    <x v="429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53"/>
    <n v="4.8"/>
    <x v="0"/>
    <s v="animation"/>
    <x v="430"/>
    <d v="2013-09-11T02:34:27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51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54"/>
    <n v="71.25"/>
    <x v="0"/>
    <s v="animation"/>
    <x v="432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50"/>
    <n v="0"/>
    <x v="0"/>
    <s v="animation"/>
    <x v="433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62"/>
    <n v="62.5"/>
    <x v="0"/>
    <s v="animation"/>
    <x v="434"/>
    <d v="2013-12-01T21:01:42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5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5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50"/>
    <n v="0"/>
    <x v="0"/>
    <s v="animation"/>
    <x v="437"/>
    <d v="2016-10-08T07:38:46"/>
    <x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114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5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5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5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115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5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62"/>
    <n v="50"/>
    <x v="0"/>
    <s v="animation"/>
    <x v="444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50"/>
    <n v="1"/>
    <x v="0"/>
    <s v="animation"/>
    <x v="445"/>
    <d v="2015-05-21T08:02:55"/>
    <x v="1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113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50"/>
    <n v="5"/>
    <x v="0"/>
    <s v="animation"/>
    <x v="447"/>
    <d v="2013-03-23T12:19:23"/>
    <x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56"/>
    <n v="20.5"/>
    <x v="0"/>
    <s v="animation"/>
    <x v="448"/>
    <d v="2014-05-14T18:11:35"/>
    <x v="1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53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60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5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116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50"/>
    <n v="13"/>
    <x v="0"/>
    <s v="animation"/>
    <x v="453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60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50"/>
    <n v="22.5"/>
    <x v="0"/>
    <s v="animation"/>
    <x v="455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60"/>
    <n v="20.329999999999998"/>
    <x v="0"/>
    <s v="animation"/>
    <x v="456"/>
    <d v="2013-10-22T03:59:00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5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59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50"/>
    <n v="25"/>
    <x v="0"/>
    <s v="animation"/>
    <x v="459"/>
    <d v="2011-11-13T16:22:07"/>
    <x v="12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50"/>
    <n v="12.5"/>
    <x v="0"/>
    <s v="animation"/>
    <x v="460"/>
    <d v="2014-06-01T04:00:0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50"/>
    <n v="0"/>
    <x v="0"/>
    <s v="animation"/>
    <x v="461"/>
    <d v="2013-06-02T20:19:27"/>
    <x v="1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50"/>
    <n v="0"/>
    <x v="0"/>
    <s v="animation"/>
    <x v="462"/>
    <d v="2011-08-10T03:02:21"/>
    <x v="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53"/>
    <n v="113.64"/>
    <x v="0"/>
    <s v="animation"/>
    <x v="463"/>
    <d v="2011-09-24T17:02:33"/>
    <x v="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50"/>
    <n v="1"/>
    <x v="0"/>
    <s v="animation"/>
    <x v="464"/>
    <d v="2016-05-18T20:22:15"/>
    <x v="18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60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66"/>
    <n v="110.64"/>
    <x v="0"/>
    <s v="animation"/>
    <x v="467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50"/>
    <n v="0"/>
    <x v="0"/>
    <s v="animation"/>
    <x v="468"/>
    <d v="2012-07-11T03:51:05"/>
    <x v="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50"/>
    <n v="0"/>
    <x v="0"/>
    <s v="animation"/>
    <x v="469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60"/>
    <n v="25.5"/>
    <x v="0"/>
    <s v="animation"/>
    <x v="470"/>
    <d v="2014-01-16T04:00:00"/>
    <x v="3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81"/>
    <n v="38.479999999999997"/>
    <x v="0"/>
    <s v="animation"/>
    <x v="471"/>
    <d v="2014-04-19T16:19:39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82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56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5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53"/>
    <n v="39.57"/>
    <x v="0"/>
    <s v="animation"/>
    <x v="476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50"/>
    <n v="0"/>
    <x v="0"/>
    <s v="animation"/>
    <x v="477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5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69"/>
    <n v="88.8"/>
    <x v="0"/>
    <s v="animation"/>
    <x v="479"/>
    <d v="2014-11-21T10:47:15"/>
    <x v="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118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52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50"/>
    <n v="10"/>
    <x v="0"/>
    <s v="animation"/>
    <x v="482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119"/>
    <n v="51.22"/>
    <x v="0"/>
    <s v="animation"/>
    <x v="483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50"/>
    <n v="13.55"/>
    <x v="0"/>
    <s v="animation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66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5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50"/>
    <n v="0"/>
    <x v="0"/>
    <s v="animation"/>
    <x v="487"/>
    <d v="2016-12-25T15:16:34"/>
    <x v="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5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5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5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5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50"/>
    <n v="0"/>
    <x v="0"/>
    <s v="animation"/>
    <x v="492"/>
    <d v="2016-10-13T00:50:30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5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50"/>
    <n v="10.33"/>
    <x v="0"/>
    <s v="animation"/>
    <x v="494"/>
    <d v="2014-07-03T03:00:00"/>
    <x v="2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5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50"/>
    <n v="1"/>
    <x v="0"/>
    <s v="animation"/>
    <x v="496"/>
    <d v="2014-02-10T22:21:14"/>
    <x v="12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60"/>
    <n v="10"/>
    <x v="0"/>
    <s v="animation"/>
    <x v="497"/>
    <d v="2014-12-25T05:00:00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62"/>
    <n v="136.09"/>
    <x v="0"/>
    <s v="animation"/>
    <x v="498"/>
    <d v="2011-12-23T18:17:29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54"/>
    <n v="73.459999999999994"/>
    <x v="0"/>
    <s v="animation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56"/>
    <n v="53.75"/>
    <x v="0"/>
    <s v="animation"/>
    <x v="500"/>
    <d v="2010-05-08T22:16:00"/>
    <x v="5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5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60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53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60"/>
    <n v="67"/>
    <x v="0"/>
    <s v="animation"/>
    <x v="504"/>
    <d v="2012-04-10T22:36:27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50"/>
    <n v="3.71"/>
    <x v="0"/>
    <s v="animation"/>
    <x v="505"/>
    <d v="2015-12-25T02:21:26"/>
    <x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5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56"/>
    <n v="64"/>
    <x v="0"/>
    <s v="animation"/>
    <x v="50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60"/>
    <n v="133.33000000000001"/>
    <x v="0"/>
    <s v="animation"/>
    <x v="508"/>
    <d v="2012-05-25T14:14:00"/>
    <x v="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5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5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56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50"/>
    <n v="5.5"/>
    <x v="0"/>
    <s v="animation"/>
    <x v="512"/>
    <d v="2016-11-20T18:48:47"/>
    <x v="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51"/>
    <n v="102.38"/>
    <x v="0"/>
    <s v="animation"/>
    <x v="513"/>
    <d v="2016-08-15T07:00:00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56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78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50"/>
    <n v="0"/>
    <x v="0"/>
    <s v="animation"/>
    <x v="516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5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61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21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2"/>
    <n v="93.43"/>
    <x v="1"/>
    <s v="plays"/>
    <x v="521"/>
    <d v="2016-11-01T04:59:00"/>
    <x v="4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41"/>
    <n v="110.97"/>
    <x v="1"/>
    <s v="plays"/>
    <x v="522"/>
    <d v="2016-03-20T23:58:45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0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5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8"/>
    <n v="1000"/>
    <x v="1"/>
    <s v="plays"/>
    <x v="525"/>
    <d v="2014-09-13T09:37:2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31"/>
    <n v="44.33"/>
    <x v="1"/>
    <s v="plays"/>
    <x v="528"/>
    <d v="2015-06-21T21:20:00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22"/>
    <n v="86.94"/>
    <x v="1"/>
    <s v="plays"/>
    <x v="529"/>
    <d v="2017-01-11T05:00:00"/>
    <x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29"/>
    <n v="126.55"/>
    <x v="1"/>
    <s v="plays"/>
    <x v="530"/>
    <d v="2015-06-24T02:00:0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8"/>
    <n v="129.03"/>
    <x v="1"/>
    <s v="plays"/>
    <x v="531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4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8"/>
    <n v="117.88"/>
    <x v="1"/>
    <s v="plays"/>
    <x v="533"/>
    <d v="2016-05-16T10:26:05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2"/>
    <n v="327.08"/>
    <x v="1"/>
    <s v="plays"/>
    <x v="534"/>
    <d v="2015-11-01T23:00:00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3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90"/>
    <n v="100.06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0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20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7"/>
    <n v="25.16"/>
    <x v="1"/>
    <s v="plays"/>
    <x v="539"/>
    <d v="2016-07-05T01:11:47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5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60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50"/>
    <n v="1"/>
    <x v="2"/>
    <s v="web"/>
    <x v="542"/>
    <d v="2016-05-03T16:41:56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5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60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117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50"/>
    <n v="26"/>
    <x v="2"/>
    <s v="web"/>
    <x v="546"/>
    <d v="2015-10-17T16:01:5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5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5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56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60"/>
    <n v="8.75"/>
    <x v="2"/>
    <s v="web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62"/>
    <n v="135.04"/>
    <x v="2"/>
    <s v="web"/>
    <x v="551"/>
    <d v="2015-08-01T17:53:00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50"/>
    <n v="0"/>
    <x v="2"/>
    <s v="web"/>
    <x v="552"/>
    <d v="2016-01-09T14:48:16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5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121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5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56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60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5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5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5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50"/>
    <n v="27.5"/>
    <x v="2"/>
    <s v="web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5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5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5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5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5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5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60"/>
    <n v="49"/>
    <x v="2"/>
    <s v="web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60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5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50"/>
    <n v="53"/>
    <x v="2"/>
    <s v="web"/>
    <x v="571"/>
    <d v="2015-07-27T03:59:00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5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50"/>
    <n v="38.44"/>
    <x v="2"/>
    <s v="web"/>
    <x v="573"/>
    <d v="2015-01-18T01:12:00"/>
    <x v="5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60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5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50"/>
    <n v="1"/>
    <x v="2"/>
    <s v="web"/>
    <x v="576"/>
    <d v="2015-03-28T10:19:12"/>
    <x v="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50"/>
    <n v="10"/>
    <x v="2"/>
    <s v="web"/>
    <x v="577"/>
    <d v="2016-05-20T14:08:22"/>
    <x v="1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50"/>
    <n v="2"/>
    <x v="2"/>
    <s v="web"/>
    <x v="578"/>
    <d v="2015-09-07T13:53:13"/>
    <x v="1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60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5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5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50"/>
    <n v="0"/>
    <x v="2"/>
    <s v="web"/>
    <x v="582"/>
    <d v="2015-03-15T18:00:00"/>
    <x v="2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5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60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50"/>
    <n v="0"/>
    <x v="2"/>
    <s v="web"/>
    <x v="585"/>
    <d v="2015-12-01T00:00:00"/>
    <x v="5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60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114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56"/>
    <n v="150.5"/>
    <x v="2"/>
    <s v="web"/>
    <x v="588"/>
    <d v="2016-11-17T19:28:06"/>
    <x v="1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50"/>
    <n v="1"/>
    <x v="2"/>
    <s v="web"/>
    <x v="58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65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5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56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61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5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50"/>
    <n v="53.25"/>
    <x v="2"/>
    <s v="web"/>
    <x v="595"/>
    <d v="2015-05-04T01:40:38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5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50"/>
    <n v="10"/>
    <x v="2"/>
    <s v="web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122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50"/>
    <n v="15.5"/>
    <x v="2"/>
    <s v="web"/>
    <x v="599"/>
    <d v="2015-03-08T15:16:00"/>
    <x v="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53"/>
    <n v="100"/>
    <x v="2"/>
    <s v="web"/>
    <x v="600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60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5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65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5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56"/>
    <n v="16.38"/>
    <x v="2"/>
    <s v="web"/>
    <x v="605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50"/>
    <n v="10"/>
    <x v="2"/>
    <s v="web"/>
    <x v="606"/>
    <d v="2015-05-24T15:00:00"/>
    <x v="3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5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60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60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5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50"/>
    <n v="0"/>
    <x v="2"/>
    <s v="web"/>
    <x v="611"/>
    <d v="2016-01-19T13:27:17"/>
    <x v="1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5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5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5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56"/>
    <n v="20"/>
    <x v="2"/>
    <s v="web"/>
    <x v="617"/>
    <d v="2015-05-08T08:14:03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5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50"/>
    <n v="1"/>
    <x v="2"/>
    <s v="web"/>
    <x v="619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60"/>
    <n v="300"/>
    <x v="2"/>
    <s v="web"/>
    <x v="620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60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52"/>
    <n v="37.89"/>
    <x v="2"/>
    <s v="web"/>
    <x v="622"/>
    <d v="2016-07-01T18:35:38"/>
    <x v="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5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5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123"/>
    <n v="111.41"/>
    <x v="2"/>
    <s v="web"/>
    <x v="626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50"/>
    <n v="90"/>
    <x v="2"/>
    <s v="web"/>
    <x v="627"/>
    <d v="2016-03-14T23:00:00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5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5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5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60"/>
    <n v="76.67"/>
    <x v="2"/>
    <s v="web"/>
    <x v="631"/>
    <d v="2016-05-28T18:32:09"/>
    <x v="4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5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81"/>
    <n v="49.8"/>
    <x v="2"/>
    <s v="web"/>
    <x v="633"/>
    <d v="2016-06-17T23:00:00"/>
    <x v="2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5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5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5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50"/>
    <n v="0"/>
    <x v="2"/>
    <s v="web"/>
    <x v="637"/>
    <d v="2017-02-25T23:04:00"/>
    <x v="4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50"/>
    <n v="3"/>
    <x v="2"/>
    <s v="web"/>
    <x v="638"/>
    <d v="2017-03-25T13:14:22"/>
    <x v="1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50"/>
    <n v="1"/>
    <x v="2"/>
    <s v="web"/>
    <x v="639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124"/>
    <n v="50.5"/>
    <x v="2"/>
    <s v="wearables"/>
    <x v="640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17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125"/>
    <n v="134.36000000000001"/>
    <x v="2"/>
    <s v="wearables"/>
    <x v="642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6"/>
    <n v="174.03"/>
    <x v="2"/>
    <s v="wearables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126"/>
    <n v="73.489999999999995"/>
    <x v="2"/>
    <s v="wearables"/>
    <x v="644"/>
    <d v="2014-10-29T01:00:00"/>
    <x v="16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127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88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13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37"/>
    <n v="1644"/>
    <x v="2"/>
    <s v="wearables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49"/>
    <n v="42.67"/>
    <x v="2"/>
    <s v="wearables"/>
    <x v="649"/>
    <d v="2014-09-16T21:53:33"/>
    <x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0"/>
    <n v="35.130000000000003"/>
    <x v="2"/>
    <s v="wearables"/>
    <x v="650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7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8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48"/>
    <n v="95.83"/>
    <x v="2"/>
    <s v="wearables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128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92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111"/>
    <n v="122.74"/>
    <x v="2"/>
    <s v="wearables"/>
    <x v="656"/>
    <d v="2016-04-17T18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9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3"/>
    <n v="109.34"/>
    <x v="2"/>
    <s v="wearables"/>
    <x v="658"/>
    <d v="2015-07-26T18:00:00"/>
    <x v="15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7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56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60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5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5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59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118"/>
    <n v="155.33000000000001"/>
    <x v="2"/>
    <s v="wearables"/>
    <x v="665"/>
    <d v="2017-01-13T17:04:21"/>
    <x v="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5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54"/>
    <n v="178.93"/>
    <x v="2"/>
    <s v="wearables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62"/>
    <n v="27.36"/>
    <x v="2"/>
    <s v="wearables"/>
    <x v="668"/>
    <d v="2015-05-11T19:57:02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66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129"/>
    <n v="85"/>
    <x v="2"/>
    <s v="wearables"/>
    <x v="670"/>
    <d v="2016-06-19T08:10:00"/>
    <x v="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115"/>
    <n v="788.53"/>
    <x v="2"/>
    <s v="wearables"/>
    <x v="671"/>
    <d v="2015-01-14T04:00:00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66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50"/>
    <n v="68.33"/>
    <x v="2"/>
    <s v="wearables"/>
    <x v="673"/>
    <d v="2014-09-01T20:10:17"/>
    <x v="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50"/>
    <n v="7.5"/>
    <x v="2"/>
    <s v="wearables"/>
    <x v="674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77"/>
    <n v="34.270000000000003"/>
    <x v="2"/>
    <s v="wearables"/>
    <x v="675"/>
    <d v="2015-01-01T06:59:00"/>
    <x v="4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60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73"/>
    <n v="133.25"/>
    <x v="2"/>
    <s v="wearables"/>
    <x v="677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65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77"/>
    <n v="93.9"/>
    <x v="2"/>
    <s v="wearables"/>
    <x v="67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73"/>
    <n v="150.65"/>
    <x v="2"/>
    <s v="wearables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5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60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113"/>
    <n v="177.39"/>
    <x v="2"/>
    <s v="wearables"/>
    <x v="684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58"/>
    <n v="55.3"/>
    <x v="2"/>
    <s v="wearables"/>
    <x v="685"/>
    <d v="2015-01-12T20:47:52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5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65"/>
    <n v="591.66999999999996"/>
    <x v="2"/>
    <s v="wearables"/>
    <x v="687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130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74"/>
    <n v="343.15"/>
    <x v="2"/>
    <s v="wearables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81"/>
    <n v="72.59"/>
    <x v="2"/>
    <s v="wearables"/>
    <x v="690"/>
    <d v="2016-09-09T06:00:00"/>
    <x v="4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60"/>
    <n v="26"/>
    <x v="2"/>
    <s v="wearables"/>
    <x v="691"/>
    <d v="2015-07-01T00:40:46"/>
    <x v="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113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131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60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5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132"/>
    <n v="20.34"/>
    <x v="2"/>
    <s v="wearables"/>
    <x v="697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77"/>
    <n v="530.69000000000005"/>
    <x v="2"/>
    <s v="wearables"/>
    <x v="698"/>
    <d v="2014-09-18T02:00:00"/>
    <x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133"/>
    <n v="120.39"/>
    <x v="2"/>
    <s v="wearables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56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11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134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52"/>
    <n v="119.57"/>
    <x v="2"/>
    <s v="wearables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60"/>
    <n v="120.25"/>
    <x v="2"/>
    <s v="wearables"/>
    <x v="704"/>
    <d v="2017-02-20T04:37:48"/>
    <x v="1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60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50"/>
    <n v="0"/>
    <x v="2"/>
    <s v="wearables"/>
    <x v="706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135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66"/>
    <n v="23.95"/>
    <x v="2"/>
    <s v="wearables"/>
    <x v="708"/>
    <d v="2014-09-13T13:56:4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5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50"/>
    <n v="0"/>
    <x v="2"/>
    <s v="wearables"/>
    <x v="710"/>
    <d v="2014-08-20T00:44:00"/>
    <x v="1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122"/>
    <n v="99.97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5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60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77"/>
    <n v="80.319999999999993"/>
    <x v="2"/>
    <s v="wearables"/>
    <x v="714"/>
    <d v="2017-02-28T18:54:42"/>
    <x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62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54"/>
    <n v="44.69"/>
    <x v="2"/>
    <s v="wearables"/>
    <x v="716"/>
    <d v="2014-12-01T00:00:00"/>
    <x v="15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5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60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60"/>
    <n v="19.399999999999999"/>
    <x v="2"/>
    <s v="wearables"/>
    <x v="719"/>
    <d v="2016-02-23T00:57:56"/>
    <x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124"/>
    <n v="66.709999999999994"/>
    <x v="3"/>
    <s v="nonfiction"/>
    <x v="720"/>
    <d v="2012-01-29T15:34:51"/>
    <x v="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108"/>
    <n v="84.14"/>
    <x v="3"/>
    <s v="nonfiction"/>
    <x v="721"/>
    <d v="2014-08-01T13:43:27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88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15"/>
    <n v="54.69"/>
    <x v="3"/>
    <s v="nonfiction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2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8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7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94"/>
    <n v="36.53"/>
    <x v="3"/>
    <s v="nonfiction"/>
    <x v="727"/>
    <d v="2013-01-14T21:20:00"/>
    <x v="1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6"/>
    <n v="60.9"/>
    <x v="3"/>
    <s v="nonfiction"/>
    <x v="728"/>
    <d v="2011-08-21T20:05:57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26"/>
    <n v="43.55"/>
    <x v="3"/>
    <s v="nonfiction"/>
    <x v="729"/>
    <d v="2012-09-19T04:27:41"/>
    <x v="12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88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9"/>
    <n v="88.73"/>
    <x v="3"/>
    <s v="nonfiction"/>
    <x v="731"/>
    <d v="2012-01-22T06:00:00"/>
    <x v="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12"/>
    <n v="4.92"/>
    <x v="3"/>
    <s v="nonfiction"/>
    <x v="732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28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5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136"/>
    <n v="105.05"/>
    <x v="3"/>
    <s v="nonfiction"/>
    <x v="736"/>
    <d v="2013-11-21T04:59:00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108"/>
    <n v="56.67"/>
    <x v="3"/>
    <s v="nonfiction"/>
    <x v="737"/>
    <d v="2014-02-14T20:00:00"/>
    <x v="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13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137"/>
    <n v="68.349999999999994"/>
    <x v="3"/>
    <s v="nonfiction"/>
    <x v="739"/>
    <d v="2014-08-11T12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13"/>
    <n v="169.58"/>
    <x v="3"/>
    <s v="nonfiction"/>
    <x v="740"/>
    <d v="2015-06-21T03:31:22"/>
    <x v="2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21"/>
    <n v="141.41999999999999"/>
    <x v="3"/>
    <s v="nonfiction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8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4"/>
    <n v="54.27"/>
    <x v="3"/>
    <s v="nonfiction"/>
    <x v="743"/>
    <d v="2012-04-16T21:00:00"/>
    <x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21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9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8"/>
    <n v="34.21"/>
    <x v="3"/>
    <s v="nonfiction"/>
    <x v="746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8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8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17"/>
    <n v="57.34"/>
    <x v="3"/>
    <s v="nonfiction"/>
    <x v="751"/>
    <d v="2011-08-04T15:07:55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20"/>
    <n v="53.19"/>
    <x v="3"/>
    <s v="nonfiction"/>
    <x v="752"/>
    <d v="2016-10-16T11:00:00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0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21"/>
    <n v="37.47"/>
    <x v="3"/>
    <s v="nonfiction"/>
    <x v="755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90"/>
    <n v="37.450000000000003"/>
    <x v="3"/>
    <s v="nonfiction"/>
    <x v="756"/>
    <d v="2011-04-18T17:24:19"/>
    <x v="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138"/>
    <n v="33.06"/>
    <x v="3"/>
    <s v="nonfiction"/>
    <x v="757"/>
    <d v="2012-12-06T01:18:34"/>
    <x v="2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21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21"/>
    <n v="51.47"/>
    <x v="3"/>
    <s v="nonfiction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5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62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50"/>
    <n v="0"/>
    <x v="3"/>
    <s v="fiction"/>
    <x v="762"/>
    <d v="2016-12-04T06:00:00"/>
    <x v="4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5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5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71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5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65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5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139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50"/>
    <n v="10"/>
    <x v="3"/>
    <s v="fiction"/>
    <x v="771"/>
    <d v="2016-01-30T19:46:4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56"/>
    <n v="50"/>
    <x v="3"/>
    <s v="fiction"/>
    <x v="772"/>
    <d v="2009-11-01T03:59:00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60"/>
    <n v="16"/>
    <x v="3"/>
    <s v="fiction"/>
    <x v="773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14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53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76"/>
    <n v="63.12"/>
    <x v="3"/>
    <s v="fiction"/>
    <x v="776"/>
    <d v="2015-10-11T05:00:00"/>
    <x v="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60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5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56"/>
    <n v="66.67"/>
    <x v="3"/>
    <s v="fiction"/>
    <x v="779"/>
    <d v="2010-10-15T04:00:00"/>
    <x v="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3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18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8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34"/>
    <n v="63.49"/>
    <x v="4"/>
    <s v="rock"/>
    <x v="783"/>
    <d v="2012-04-27T22:00:00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33"/>
    <n v="102.5"/>
    <x v="4"/>
    <s v="rock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14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1"/>
    <n v="162.27000000000001"/>
    <x v="4"/>
    <s v="rock"/>
    <x v="786"/>
    <d v="2012-05-11T15:47:00"/>
    <x v="4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35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142"/>
    <n v="59.85"/>
    <x v="4"/>
    <s v="rock"/>
    <x v="788"/>
    <d v="2012-07-07T03:59:00"/>
    <x v="5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15"/>
    <n v="132.86000000000001"/>
    <x v="4"/>
    <s v="rock"/>
    <x v="789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12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3"/>
    <n v="60.86"/>
    <x v="4"/>
    <s v="rock"/>
    <x v="791"/>
    <d v="2013-11-13T05:59:00"/>
    <x v="1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8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33"/>
    <n v="88.33"/>
    <x v="4"/>
    <s v="rock"/>
    <x v="793"/>
    <d v="2013-07-03T04:59:00"/>
    <x v="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2"/>
    <n v="158.96"/>
    <x v="4"/>
    <s v="rock"/>
    <x v="794"/>
    <d v="2011-09-05T17:06:00"/>
    <x v="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20"/>
    <n v="85.05"/>
    <x v="4"/>
    <s v="rock"/>
    <x v="795"/>
    <d v="2012-04-07T04:59:00"/>
    <x v="4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7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29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1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8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143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20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7"/>
    <n v="81.069999999999993"/>
    <x v="4"/>
    <s v="rock"/>
    <x v="802"/>
    <d v="2012-09-17T04:05:00"/>
    <x v="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8"/>
    <n v="305.56"/>
    <x v="4"/>
    <s v="rock"/>
    <x v="804"/>
    <d v="2011-07-23T03:59:00"/>
    <x v="4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2"/>
    <n v="58.33"/>
    <x v="4"/>
    <s v="rock"/>
    <x v="805"/>
    <d v="2011-07-16T23:00:00"/>
    <x v="38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3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2"/>
    <n v="73.77"/>
    <x v="4"/>
    <s v="rock"/>
    <x v="807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8"/>
    <n v="104.65"/>
    <x v="4"/>
    <s v="rock"/>
    <x v="808"/>
    <d v="2014-12-22T04:59:00"/>
    <x v="1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3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2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3"/>
    <n v="86.67"/>
    <x v="4"/>
    <s v="rock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143"/>
    <n v="27.61"/>
    <x v="4"/>
    <s v="rock"/>
    <x v="812"/>
    <d v="2013-03-01T13:58:00"/>
    <x v="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12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37"/>
    <n v="45.46"/>
    <x v="4"/>
    <s v="rock"/>
    <x v="814"/>
    <d v="2011-05-31T18:04:00"/>
    <x v="13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13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1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0"/>
    <n v="89.42"/>
    <x v="4"/>
    <s v="rock"/>
    <x v="817"/>
    <d v="2012-03-11T04:59:00"/>
    <x v="5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94"/>
    <n v="28.68"/>
    <x v="4"/>
    <s v="rock"/>
    <x v="818"/>
    <d v="2012-08-07T17:01:00"/>
    <x v="36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15"/>
    <n v="31.07"/>
    <x v="4"/>
    <s v="rock"/>
    <x v="819"/>
    <d v="2013-12-21T04:44:00"/>
    <x v="6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84"/>
    <n v="70.55"/>
    <x v="4"/>
    <s v="rock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8"/>
    <n v="224.13"/>
    <x v="4"/>
    <s v="rock"/>
    <x v="821"/>
    <d v="2015-05-04T04:01:00"/>
    <x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17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144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8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8"/>
    <n v="126.81"/>
    <x v="4"/>
    <s v="rock"/>
    <x v="825"/>
    <d v="2012-10-29T07:21:24"/>
    <x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7"/>
    <n v="113.88"/>
    <x v="4"/>
    <s v="rock"/>
    <x v="826"/>
    <d v="2012-03-25T23:55:3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3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13"/>
    <n v="36.61"/>
    <x v="4"/>
    <s v="rock"/>
    <x v="828"/>
    <d v="2012-06-25T16:24:00"/>
    <x v="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3"/>
    <n v="32.5"/>
    <x v="4"/>
    <s v="rock"/>
    <x v="829"/>
    <d v="2016-07-13T19:14:0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29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145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7"/>
    <n v="97.99"/>
    <x v="4"/>
    <s v="rock"/>
    <x v="832"/>
    <d v="2012-01-21T08:13:00"/>
    <x v="1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21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26"/>
    <n v="96.08"/>
    <x v="4"/>
    <s v="rock"/>
    <x v="834"/>
    <d v="2013-07-01T03:59:00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16"/>
    <n v="58.63"/>
    <x v="4"/>
    <s v="rock"/>
    <x v="835"/>
    <d v="2012-05-19T03:00:00"/>
    <x v="4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7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108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14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16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28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7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3"/>
    <n v="66.87"/>
    <x v="4"/>
    <s v="metal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128"/>
    <n v="63.1"/>
    <x v="4"/>
    <s v="metal"/>
    <x v="843"/>
    <d v="2016-12-08T08:00:00"/>
    <x v="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146"/>
    <n v="36.630000000000003"/>
    <x v="4"/>
    <s v="metal"/>
    <x v="844"/>
    <d v="2014-11-01T04:59:00"/>
    <x v="1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28"/>
    <n v="34.01"/>
    <x v="4"/>
    <s v="metal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108"/>
    <n v="28.55"/>
    <x v="4"/>
    <s v="metal"/>
    <x v="846"/>
    <d v="2014-03-10T14:00:00"/>
    <x v="2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8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8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28"/>
    <n v="41.7"/>
    <x v="4"/>
    <s v="metal"/>
    <x v="849"/>
    <d v="2015-03-16T02:34:24"/>
    <x v="3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19"/>
    <n v="46.67"/>
    <x v="4"/>
    <s v="metal"/>
    <x v="850"/>
    <d v="2016-04-25T04:59:00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22"/>
    <n v="37.270000000000003"/>
    <x v="4"/>
    <s v="metal"/>
    <x v="851"/>
    <d v="2016-07-31T19:45:00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2"/>
    <n v="59.26"/>
    <x v="4"/>
    <s v="metal"/>
    <x v="852"/>
    <d v="2016-10-24T21:00:00"/>
    <x v="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8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90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3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147"/>
    <n v="19.46"/>
    <x v="4"/>
    <s v="metal"/>
    <x v="856"/>
    <d v="2016-10-25T19:00:00"/>
    <x v="5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8"/>
    <n v="50"/>
    <x v="4"/>
    <s v="metal"/>
    <x v="857"/>
    <d v="2015-11-25T14:57:11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12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2"/>
    <n v="42.72"/>
    <x v="4"/>
    <s v="metal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82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53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5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62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72"/>
    <n v="34.18"/>
    <x v="4"/>
    <s v="jazz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53"/>
    <n v="22.5"/>
    <x v="4"/>
    <s v="jazz"/>
    <x v="865"/>
    <d v="2013-01-16T18:33:17"/>
    <x v="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82"/>
    <n v="58.18"/>
    <x v="4"/>
    <s v="jazz"/>
    <x v="866"/>
    <d v="2015-02-28T15:10:00"/>
    <x v="5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148"/>
    <n v="109.18"/>
    <x v="4"/>
    <s v="jazz"/>
    <x v="867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5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81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5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62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60"/>
    <n v="32.5"/>
    <x v="4"/>
    <s v="jazz"/>
    <x v="872"/>
    <d v="2011-03-10T19:48:47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60"/>
    <n v="9"/>
    <x v="4"/>
    <s v="jazz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148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50"/>
    <n v="0"/>
    <x v="4"/>
    <s v="jazz"/>
    <x v="875"/>
    <d v="2015-09-21T17:22:11"/>
    <x v="18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139"/>
    <n v="28.58"/>
    <x v="4"/>
    <s v="jazz"/>
    <x v="876"/>
    <d v="2013-02-04T11:55:27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149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60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134"/>
    <n v="21.47"/>
    <x v="4"/>
    <s v="jazz"/>
    <x v="879"/>
    <d v="2012-05-29T19:55:05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56"/>
    <n v="14.13"/>
    <x v="4"/>
    <s v="indie rock"/>
    <x v="880"/>
    <d v="2012-10-30T07:42:18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60"/>
    <n v="30"/>
    <x v="4"/>
    <s v="indie rock"/>
    <x v="881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68"/>
    <n v="21.57"/>
    <x v="4"/>
    <s v="indie rock"/>
    <x v="882"/>
    <d v="2011-09-06T20:39:10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67"/>
    <n v="83.38"/>
    <x v="4"/>
    <s v="indie rock"/>
    <x v="883"/>
    <d v="2016-03-02T22:27:15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60"/>
    <n v="10"/>
    <x v="4"/>
    <s v="indie rock"/>
    <x v="884"/>
    <d v="2012-05-12T02:31:00"/>
    <x v="5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150"/>
    <n v="35.71"/>
    <x v="4"/>
    <s v="indie rock"/>
    <x v="885"/>
    <d v="2016-12-30T22:35:11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139"/>
    <n v="29.29"/>
    <x v="4"/>
    <s v="indie rock"/>
    <x v="886"/>
    <d v="2016-09-15T20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5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114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65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56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139"/>
    <n v="143.82"/>
    <x v="4"/>
    <s v="indie rock"/>
    <x v="892"/>
    <d v="2010-08-01T04:00:00"/>
    <x v="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54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115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53"/>
    <n v="27.86"/>
    <x v="4"/>
    <s v="indie rock"/>
    <x v="895"/>
    <d v="2010-10-25T03:03:49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67"/>
    <n v="44.44"/>
    <x v="4"/>
    <s v="indie rock"/>
    <x v="896"/>
    <d v="2015-08-28T04:00:00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50"/>
    <n v="0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56"/>
    <n v="35"/>
    <x v="4"/>
    <s v="indie rock"/>
    <x v="898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121"/>
    <n v="35"/>
    <x v="4"/>
    <s v="indie rock"/>
    <x v="899"/>
    <d v="2011-05-28T02:22:42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5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50"/>
    <n v="0"/>
    <x v="4"/>
    <s v="jazz"/>
    <x v="901"/>
    <d v="2010-06-08T19:11:00"/>
    <x v="3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50"/>
    <n v="30"/>
    <x v="4"/>
    <s v="jazz"/>
    <x v="902"/>
    <d v="2014-08-30T15:30:00"/>
    <x v="6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56"/>
    <n v="40"/>
    <x v="4"/>
    <s v="jazz"/>
    <x v="903"/>
    <d v="2012-09-23T02:25:00"/>
    <x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5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56"/>
    <n v="32.67"/>
    <x v="4"/>
    <s v="jazz"/>
    <x v="905"/>
    <d v="2011-01-24T05:45:26"/>
    <x v="12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50"/>
    <n v="0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5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50"/>
    <n v="0"/>
    <x v="4"/>
    <s v="jazz"/>
    <x v="908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56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66"/>
    <n v="24.6"/>
    <x v="4"/>
    <s v="jazz"/>
    <x v="910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50"/>
    <n v="0"/>
    <x v="4"/>
    <s v="jazz"/>
    <x v="911"/>
    <d v="2014-01-24T00:07:25"/>
    <x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60"/>
    <n v="15"/>
    <x v="4"/>
    <s v="jazz"/>
    <x v="912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113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5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52"/>
    <n v="41.67"/>
    <x v="4"/>
    <s v="jazz"/>
    <x v="915"/>
    <d v="2012-03-01T04:59:00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50"/>
    <n v="0"/>
    <x v="4"/>
    <s v="jazz"/>
    <x v="916"/>
    <d v="2010-10-22T05:00:00"/>
    <x v="5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60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62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60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5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134"/>
    <n v="231.75"/>
    <x v="4"/>
    <s v="jazz"/>
    <x v="921"/>
    <d v="2011-12-12T05:06:16"/>
    <x v="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70"/>
    <n v="189.33"/>
    <x v="4"/>
    <s v="jazz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53"/>
    <n v="55"/>
    <x v="4"/>
    <s v="jazz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57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56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50"/>
    <n v="0"/>
    <x v="4"/>
    <s v="jazz"/>
    <x v="926"/>
    <d v="2010-07-08T22:40:0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5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57"/>
    <n v="56.25"/>
    <x v="4"/>
    <s v="jazz"/>
    <x v="928"/>
    <d v="2012-11-18T00:00:00"/>
    <x v="3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50"/>
    <n v="0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151"/>
    <n v="69"/>
    <x v="4"/>
    <s v="jazz"/>
    <x v="930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113"/>
    <n v="18.71"/>
    <x v="4"/>
    <s v="jazz"/>
    <x v="931"/>
    <d v="2014-03-16T22:00:00"/>
    <x v="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77"/>
    <n v="46.03"/>
    <x v="4"/>
    <s v="jazz"/>
    <x v="932"/>
    <d v="2013-03-22T22:15:45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52"/>
    <n v="60"/>
    <x v="4"/>
    <s v="jazz"/>
    <x v="933"/>
    <d v="2014-05-12T04:03:29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75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60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50"/>
    <n v="0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60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5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60"/>
    <n v="20"/>
    <x v="4"/>
    <s v="jazz"/>
    <x v="939"/>
    <d v="2013-06-30T19:58:00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123"/>
    <n v="110.29"/>
    <x v="2"/>
    <s v="wearables"/>
    <x v="940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114"/>
    <n v="41.75"/>
    <x v="2"/>
    <s v="wearables"/>
    <x v="942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54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55"/>
    <n v="69.41"/>
    <x v="2"/>
    <s v="wearables"/>
    <x v="944"/>
    <d v="2016-04-18T14:00:00"/>
    <x v="3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53"/>
    <n v="155.25"/>
    <x v="2"/>
    <s v="wearables"/>
    <x v="945"/>
    <d v="2017-02-18T23:59:00"/>
    <x v="6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53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50"/>
    <n v="0"/>
    <x v="2"/>
    <s v="wearables"/>
    <x v="947"/>
    <d v="2016-06-30T18:45:06"/>
    <x v="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81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60"/>
    <n v="39"/>
    <x v="2"/>
    <s v="wearables"/>
    <x v="949"/>
    <d v="2016-02-21T01:02:56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5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151"/>
    <n v="158.63999999999999"/>
    <x v="2"/>
    <s v="wearables"/>
    <x v="951"/>
    <d v="2016-06-04T15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67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60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152"/>
    <n v="89.19"/>
    <x v="2"/>
    <s v="wearables"/>
    <x v="954"/>
    <d v="2015-08-20T20:00:39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52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53"/>
    <n v="50.65"/>
    <x v="2"/>
    <s v="wearables"/>
    <x v="956"/>
    <d v="2015-04-26T20:55:59"/>
    <x v="1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53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57"/>
    <n v="51.82"/>
    <x v="2"/>
    <s v="wearables"/>
    <x v="958"/>
    <d v="2015-04-10T04:59:00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115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132"/>
    <n v="136.46"/>
    <x v="2"/>
    <s v="wearables"/>
    <x v="960"/>
    <d v="2017-03-14T14:02:35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72"/>
    <n v="364.35"/>
    <x v="2"/>
    <s v="wearables"/>
    <x v="961"/>
    <d v="2017-02-20T19:00:00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58"/>
    <n v="19.239999999999998"/>
    <x v="2"/>
    <s v="wearables"/>
    <x v="962"/>
    <d v="2016-02-11T17:05:53"/>
    <x v="5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60"/>
    <n v="41.89"/>
    <x v="2"/>
    <s v="wearables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60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60"/>
    <n v="49.67"/>
    <x v="2"/>
    <s v="wearables"/>
    <x v="965"/>
    <d v="2016-10-26T03:59:00"/>
    <x v="2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77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82"/>
    <n v="43.98"/>
    <x v="2"/>
    <s v="wearables"/>
    <x v="967"/>
    <d v="2016-04-22T05:06:14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60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153"/>
    <n v="1272.73"/>
    <x v="2"/>
    <s v="wearables"/>
    <x v="969"/>
    <d v="2017-02-09T07:16:47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132"/>
    <n v="164"/>
    <x v="2"/>
    <s v="wearables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50"/>
    <n v="45.2"/>
    <x v="2"/>
    <s v="wearables"/>
    <x v="971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131"/>
    <n v="153.88999999999999"/>
    <x v="2"/>
    <s v="wearables"/>
    <x v="972"/>
    <d v="2014-09-04T06:59:00"/>
    <x v="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53"/>
    <n v="51.38"/>
    <x v="2"/>
    <s v="wearables"/>
    <x v="973"/>
    <d v="2015-11-09T01:21:33"/>
    <x v="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60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56"/>
    <n v="108.63"/>
    <x v="2"/>
    <s v="wearables"/>
    <x v="97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53"/>
    <n v="160.5"/>
    <x v="2"/>
    <s v="wearables"/>
    <x v="976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122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80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154"/>
    <n v="301.94"/>
    <x v="2"/>
    <s v="wearables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77"/>
    <n v="47.94"/>
    <x v="2"/>
    <s v="wearables"/>
    <x v="980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5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5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75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60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52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55"/>
    <n v="110.87"/>
    <x v="2"/>
    <s v="wearables"/>
    <x v="986"/>
    <d v="2016-01-10T00:00:00"/>
    <x v="5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55"/>
    <n v="161.22"/>
    <x v="2"/>
    <s v="wearables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5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123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5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65"/>
    <n v="30.29"/>
    <x v="2"/>
    <s v="wearables"/>
    <x v="991"/>
    <d v="2016-07-12T18:51:00"/>
    <x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50"/>
    <n v="116.75"/>
    <x v="2"/>
    <s v="wearables"/>
    <x v="992"/>
    <d v="2016-05-07T21:11:59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78"/>
    <n v="89.6"/>
    <x v="2"/>
    <s v="wearables"/>
    <x v="993"/>
    <d v="2016-11-12T05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53"/>
    <n v="424.45"/>
    <x v="2"/>
    <s v="wearables"/>
    <x v="994"/>
    <d v="2014-11-30T22:59:00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113"/>
    <n v="80.67"/>
    <x v="2"/>
    <s v="wearables"/>
    <x v="995"/>
    <d v="2014-11-29T16:00:00"/>
    <x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53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60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155"/>
    <n v="153.43"/>
    <x v="2"/>
    <s v="wearables"/>
    <x v="998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59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53"/>
    <n v="3304"/>
    <x v="2"/>
    <s v="wearables"/>
    <x v="1000"/>
    <d v="2017-03-15T00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3"/>
    <n v="1300"/>
    <x v="2"/>
    <s v="wearables"/>
    <x v="1001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75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133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52"/>
    <n v="29.25"/>
    <x v="2"/>
    <s v="wearables"/>
    <x v="1006"/>
    <d v="2014-12-12T07:11:00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156"/>
    <n v="174.95"/>
    <x v="2"/>
    <s v="wearables"/>
    <x v="1007"/>
    <d v="2016-12-14T15:00:23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5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55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50"/>
    <n v="55"/>
    <x v="2"/>
    <s v="wearables"/>
    <x v="1010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50"/>
    <n v="75"/>
    <x v="2"/>
    <s v="wearables"/>
    <x v="1011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157"/>
    <n v="1389.36"/>
    <x v="2"/>
    <s v="wearables"/>
    <x v="10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131"/>
    <n v="95.91"/>
    <x v="2"/>
    <s v="wearables"/>
    <x v="1013"/>
    <d v="2015-12-29T20:00:00"/>
    <x v="3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134"/>
    <n v="191.25"/>
    <x v="2"/>
    <s v="wearables"/>
    <x v="1014"/>
    <d v="2015-01-01T00:03:35"/>
    <x v="3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56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56"/>
    <n v="74.790000000000006"/>
    <x v="2"/>
    <s v="wearables"/>
    <x v="1016"/>
    <d v="2016-04-07T01:34:16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61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56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153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158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159"/>
    <n v="22.08"/>
    <x v="4"/>
    <s v="electronic music"/>
    <x v="1021"/>
    <d v="2015-10-17T04:00:00"/>
    <x v="2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1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160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17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5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8"/>
    <n v="57.38"/>
    <x v="4"/>
    <s v="electronic music"/>
    <x v="1026"/>
    <d v="2016-03-31T08:46:56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3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16"/>
    <n v="45.99"/>
    <x v="4"/>
    <s v="electronic music"/>
    <x v="1028"/>
    <d v="2017-03-06T20:00:00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20"/>
    <n v="79.260000000000005"/>
    <x v="4"/>
    <s v="electronic music"/>
    <x v="1029"/>
    <d v="2015-04-04T21:59:00"/>
    <x v="5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161"/>
    <n v="43.03"/>
    <x v="4"/>
    <s v="electronic music"/>
    <x v="1030"/>
    <d v="2016-09-12T11:35:49"/>
    <x v="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13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29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33"/>
    <n v="50.59"/>
    <x v="4"/>
    <s v="electronic music"/>
    <x v="1033"/>
    <d v="2016-12-12T17:34:40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22"/>
    <n v="39.159999999999997"/>
    <x v="4"/>
    <s v="electronic music"/>
    <x v="1034"/>
    <d v="2016-08-05T03:59:00"/>
    <x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29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20"/>
    <n v="23.96"/>
    <x v="4"/>
    <s v="electronic music"/>
    <x v="1036"/>
    <d v="2013-01-07T08:00:00"/>
    <x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21"/>
    <n v="48.62"/>
    <x v="4"/>
    <s v="electronic music"/>
    <x v="1037"/>
    <d v="2015-05-18T05:00:00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14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30"/>
    <n v="21.37"/>
    <x v="4"/>
    <s v="electronic music"/>
    <x v="1039"/>
    <d v="2016-12-13T07:59:00"/>
    <x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0"/>
    <n v="0"/>
    <x v="5"/>
    <s v="audio"/>
    <x v="1041"/>
    <d v="2014-07-31T01:26:32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3"/>
    <n v="10"/>
    <x v="5"/>
    <s v="audio"/>
    <x v="1042"/>
    <d v="2014-09-12T10:00:00"/>
    <x v="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114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0"/>
    <n v="3"/>
    <x v="5"/>
    <s v="audio"/>
    <x v="1044"/>
    <d v="2015-03-05T20:27:00"/>
    <x v="3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6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0"/>
    <n v="0"/>
    <x v="5"/>
    <s v="audio"/>
    <x v="1046"/>
    <d v="2015-12-26T20:26:00"/>
    <x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60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0"/>
    <n v="0"/>
    <x v="5"/>
    <s v="audio"/>
    <x v="1051"/>
    <d v="2014-08-27T00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0"/>
    <n v="0"/>
    <x v="5"/>
    <s v="audio"/>
    <x v="1052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60"/>
    <n v="15"/>
    <x v="5"/>
    <s v="audio"/>
    <x v="1053"/>
    <d v="2017-03-06T04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0"/>
    <n v="0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0"/>
    <n v="0"/>
    <x v="5"/>
    <s v="audio"/>
    <x v="1056"/>
    <d v="2015-04-24T16:16:17"/>
    <x v="1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0"/>
    <n v="0"/>
    <x v="5"/>
    <s v="audio"/>
    <x v="1058"/>
    <d v="2015-03-26T00:00:00"/>
    <x v="4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60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0"/>
    <n v="0"/>
    <x v="5"/>
    <s v="audio"/>
    <x v="1061"/>
    <d v="2016-05-02T01:00:00"/>
    <x v="1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162"/>
    <n v="47.5"/>
    <x v="5"/>
    <s v="audio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114"/>
    <n v="65.67"/>
    <x v="6"/>
    <s v="video games"/>
    <x v="1064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56"/>
    <n v="16.2"/>
    <x v="6"/>
    <s v="video games"/>
    <x v="1065"/>
    <d v="2014-02-19T09:08:42"/>
    <x v="3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56"/>
    <n v="34.130000000000003"/>
    <x v="6"/>
    <s v="video games"/>
    <x v="1066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73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5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115"/>
    <n v="40.479999999999997"/>
    <x v="6"/>
    <s v="video games"/>
    <x v="1069"/>
    <d v="2013-11-26T06:30:59"/>
    <x v="2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0"/>
    <n v="35"/>
    <x v="6"/>
    <s v="video games"/>
    <x v="1070"/>
    <d v="2012-10-01T00:17:02"/>
    <x v="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5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5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0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52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2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163"/>
    <n v="48.28"/>
    <x v="6"/>
    <s v="video games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1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59"/>
    <n v="9"/>
    <x v="6"/>
    <s v="video games"/>
    <x v="1078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56"/>
    <n v="37.67"/>
    <x v="6"/>
    <s v="video games"/>
    <x v="1079"/>
    <d v="2016-05-14T13:35:36"/>
    <x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114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5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0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0"/>
    <n v="410"/>
    <x v="6"/>
    <s v="video games"/>
    <x v="1083"/>
    <d v="2014-08-02T15:49:43"/>
    <x v="12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5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56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5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5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51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59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5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55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0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51"/>
    <n v="10.56"/>
    <x v="6"/>
    <s v="video games"/>
    <x v="1093"/>
    <d v="2016-02-11T23:22:17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82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2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82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50"/>
    <n v="6.71"/>
    <x v="6"/>
    <s v="video games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113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0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56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50"/>
    <n v="6.83"/>
    <x v="6"/>
    <s v="video games"/>
    <x v="1101"/>
    <d v="2016-07-14T18:12:00"/>
    <x v="1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53"/>
    <n v="16.2"/>
    <x v="6"/>
    <s v="video games"/>
    <x v="1103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2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5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139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5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56"/>
    <n v="34.880000000000003"/>
    <x v="6"/>
    <s v="video games"/>
    <x v="1108"/>
    <d v="2012-04-13T14:17:15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5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0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5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71"/>
    <n v="100.23"/>
    <x v="6"/>
    <s v="video games"/>
    <x v="1112"/>
    <d v="2015-01-19T08:30:00"/>
    <x v="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0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5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5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50"/>
    <n v="17.850000000000001"/>
    <x v="6"/>
    <s v="video games"/>
    <x v="1116"/>
    <d v="2012-06-09T20:20:08"/>
    <x v="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59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53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50"/>
    <n v="5"/>
    <x v="6"/>
    <s v="video games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50"/>
    <n v="0"/>
    <x v="6"/>
    <s v="video games"/>
    <x v="1120"/>
    <d v="2011-10-28T20:56:4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5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50"/>
    <n v="0"/>
    <x v="6"/>
    <s v="video games"/>
    <x v="1122"/>
    <d v="2013-05-30T16:53:45"/>
    <x v="2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5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5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50"/>
    <n v="0"/>
    <x v="6"/>
    <s v="mobile games"/>
    <x v="1125"/>
    <d v="2015-09-25T14:58:50"/>
    <x v="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0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53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5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5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50"/>
    <n v="3.67"/>
    <x v="6"/>
    <s v="mobile games"/>
    <x v="1130"/>
    <d v="2014-11-26T00:55:00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5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51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0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50"/>
    <n v="1"/>
    <x v="6"/>
    <s v="mobile games"/>
    <x v="1134"/>
    <d v="2014-11-29T04:33:00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2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52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7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50"/>
    <n v="31.25"/>
    <x v="6"/>
    <s v="mobile games"/>
    <x v="1138"/>
    <d v="2017-01-21T21:45:31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5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5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5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5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5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5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50"/>
    <n v="100"/>
    <x v="7"/>
    <s v="food trucks"/>
    <x v="1145"/>
    <d v="2014-10-02T17:56:32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114"/>
    <n v="44.17"/>
    <x v="7"/>
    <s v="food trucks"/>
    <x v="1146"/>
    <d v="2014-05-02T22:52:53"/>
    <x v="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50"/>
    <n v="0"/>
    <x v="7"/>
    <s v="food trucks"/>
    <x v="1147"/>
    <d v="2014-10-19T23:19:43"/>
    <x v="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5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5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54"/>
    <n v="42"/>
    <x v="7"/>
    <s v="food trucks"/>
    <x v="1150"/>
    <d v="2016-01-08T22:54:35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5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52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60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113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60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5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53"/>
    <n v="50.33"/>
    <x v="7"/>
    <s v="food trucks"/>
    <x v="1157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5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65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50"/>
    <n v="0"/>
    <x v="7"/>
    <s v="food trucks"/>
    <x v="1161"/>
    <d v="2015-05-19T15:06:29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5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5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5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0"/>
    <n v="82.82"/>
    <x v="7"/>
    <s v="food trucks"/>
    <x v="1165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53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52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5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5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50"/>
    <n v="25"/>
    <x v="7"/>
    <s v="food trucks"/>
    <x v="1171"/>
    <d v="2014-11-13T20:18:47"/>
    <x v="1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5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50"/>
    <n v="30"/>
    <x v="7"/>
    <s v="food trucks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52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56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50"/>
    <n v="10"/>
    <x v="7"/>
    <s v="food trucks"/>
    <x v="1176"/>
    <d v="2017-03-06T13:00:00"/>
    <x v="5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5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5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62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81"/>
    <n v="69.12"/>
    <x v="7"/>
    <s v="food trucks"/>
    <x v="1180"/>
    <d v="2014-06-28T19:21:54"/>
    <x v="46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5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65"/>
    <n v="10.5"/>
    <x v="7"/>
    <s v="food trucks"/>
    <x v="1182"/>
    <d v="2017-01-12T16:42:00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65"/>
    <n v="33.33"/>
    <x v="7"/>
    <s v="food trucks"/>
    <x v="1183"/>
    <d v="2016-11-02T03:59:00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2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2"/>
    <n v="118.74"/>
    <x v="8"/>
    <s v="photobooks"/>
    <x v="1185"/>
    <d v="2015-06-08T04:00:00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13"/>
    <n v="65.08"/>
    <x v="8"/>
    <s v="photobooks"/>
    <x v="1186"/>
    <d v="2015-06-01T22:42:00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3"/>
    <n v="130.16"/>
    <x v="8"/>
    <s v="photobooks"/>
    <x v="1187"/>
    <d v="2015-05-17T18:00:00"/>
    <x v="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164"/>
    <n v="37.78"/>
    <x v="8"/>
    <s v="photobooks"/>
    <x v="1188"/>
    <d v="2016-12-28T16:49:00"/>
    <x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29"/>
    <n v="112.79"/>
    <x v="8"/>
    <s v="photobooks"/>
    <x v="1189"/>
    <d v="2016-06-29T23:29:55"/>
    <x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16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15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3"/>
    <n v="79.97"/>
    <x v="8"/>
    <s v="photobooks"/>
    <x v="1193"/>
    <d v="2016-04-09T17:37:33"/>
    <x v="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167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165"/>
    <n v="79.41"/>
    <x v="8"/>
    <s v="photobooks"/>
    <x v="1195"/>
    <d v="2015-12-20T09:00:00"/>
    <x v="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168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169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170"/>
    <n v="54.62"/>
    <x v="8"/>
    <s v="photobooks"/>
    <x v="1198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7"/>
    <n v="299.22000000000003"/>
    <x v="8"/>
    <s v="photobooks"/>
    <x v="1199"/>
    <d v="2015-07-08T18:30:00"/>
    <x v="2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9"/>
    <n v="58.53"/>
    <x v="8"/>
    <s v="photobooks"/>
    <x v="1200"/>
    <d v="2015-04-16T11:27:36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21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171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21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33"/>
    <n v="234.79"/>
    <x v="8"/>
    <s v="photobooks"/>
    <x v="1204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7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41"/>
    <n v="32.340000000000003"/>
    <x v="8"/>
    <s v="photobooks"/>
    <x v="1206"/>
    <d v="2017-03-11T13:29:00"/>
    <x v="15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3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19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172"/>
    <n v="493.82"/>
    <x v="8"/>
    <s v="photobooks"/>
    <x v="1210"/>
    <d v="2015-05-31T21:00:00"/>
    <x v="2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7"/>
    <n v="168.5"/>
    <x v="8"/>
    <s v="photobooks"/>
    <x v="121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32"/>
    <n v="38.869999999999997"/>
    <x v="8"/>
    <s v="photobooks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21"/>
    <n v="61.53"/>
    <x v="8"/>
    <s v="photobooks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8"/>
    <n v="105.44"/>
    <x v="8"/>
    <s v="photobooks"/>
    <x v="1214"/>
    <d v="2015-06-09T20:10:05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173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91"/>
    <n v="91.88"/>
    <x v="8"/>
    <s v="photobooks"/>
    <x v="1216"/>
    <d v="2015-10-02T23:03:00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3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174"/>
    <n v="174.21"/>
    <x v="8"/>
    <s v="photobooks"/>
    <x v="121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175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3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38"/>
    <n v="23.8"/>
    <x v="8"/>
    <s v="photobooks"/>
    <x v="1221"/>
    <d v="2016-12-04T00:00:00"/>
    <x v="33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176"/>
    <n v="81.27"/>
    <x v="8"/>
    <s v="photobooks"/>
    <x v="1222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20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113"/>
    <n v="58.89"/>
    <x v="4"/>
    <s v="world music"/>
    <x v="1224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65"/>
    <n v="44"/>
    <x v="4"/>
    <s v="world music"/>
    <x v="1225"/>
    <d v="2013-10-22T21:44:38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65"/>
    <n v="48.43"/>
    <x v="4"/>
    <s v="world music"/>
    <x v="1226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50"/>
    <n v="0"/>
    <x v="4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129"/>
    <n v="61.04"/>
    <x v="4"/>
    <s v="world music"/>
    <x v="122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60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5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50"/>
    <n v="0"/>
    <x v="4"/>
    <s v="world music"/>
    <x v="1231"/>
    <d v="2015-08-28T01:00:00"/>
    <x v="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60"/>
    <n v="40"/>
    <x v="4"/>
    <s v="world music"/>
    <x v="1232"/>
    <d v="2013-10-06T20:21:10"/>
    <x v="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81"/>
    <n v="19.329999999999998"/>
    <x v="4"/>
    <s v="world music"/>
    <x v="1233"/>
    <d v="2012-02-21T22:46:1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5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50"/>
    <n v="0"/>
    <x v="4"/>
    <s v="world music"/>
    <x v="1236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50"/>
    <n v="0"/>
    <x v="4"/>
    <s v="world music"/>
    <x v="1237"/>
    <d v="2012-08-24T06:47:45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82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5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56"/>
    <n v="30.13"/>
    <x v="4"/>
    <s v="world music"/>
    <x v="1240"/>
    <d v="2013-07-12T21:51:00"/>
    <x v="5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76"/>
    <n v="74.62"/>
    <x v="4"/>
    <s v="world music"/>
    <x v="1241"/>
    <d v="2014-11-03T05:59:00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60"/>
    <n v="5"/>
    <x v="4"/>
    <s v="world music"/>
    <x v="124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51"/>
    <n v="44.5"/>
    <x v="4"/>
    <s v="world music"/>
    <x v="1243"/>
    <d v="2011-07-08T21:00:00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3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28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16"/>
    <n v="75.48"/>
    <x v="4"/>
    <s v="rock"/>
    <x v="1246"/>
    <d v="2011-12-06T02:02:29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108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143"/>
    <n v="64.25"/>
    <x v="4"/>
    <s v="rock"/>
    <x v="1248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3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177"/>
    <n v="118.2"/>
    <x v="4"/>
    <s v="rock"/>
    <x v="1250"/>
    <d v="2014-09-06T15:25:3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21"/>
    <n v="82.54"/>
    <x v="4"/>
    <s v="rock"/>
    <x v="1251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178"/>
    <n v="34.17"/>
    <x v="4"/>
    <s v="rock"/>
    <x v="1252"/>
    <d v="2013-10-24T23:42:49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179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171"/>
    <n v="94.49"/>
    <x v="4"/>
    <s v="rock"/>
    <x v="1254"/>
    <d v="2011-01-01T04:59:00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180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90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181"/>
    <n v="92.1"/>
    <x v="4"/>
    <s v="rock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182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3"/>
    <n v="27.15"/>
    <x v="4"/>
    <s v="rock"/>
    <x v="1259"/>
    <d v="2014-06-09T03:59:00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35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7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10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17"/>
    <n v="43.54"/>
    <x v="4"/>
    <s v="rock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183"/>
    <n v="31.82"/>
    <x v="4"/>
    <s v="rock"/>
    <x v="1264"/>
    <d v="2013-10-29T15:54:43"/>
    <x v="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17"/>
    <n v="63.18"/>
    <x v="4"/>
    <s v="rock"/>
    <x v="1265"/>
    <d v="2010-11-30T15:43:35"/>
    <x v="5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8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21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16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15"/>
    <n v="99.16"/>
    <x v="4"/>
    <s v="rock"/>
    <x v="1269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1"/>
    <n v="67.88"/>
    <x v="4"/>
    <s v="rock"/>
    <x v="1270"/>
    <d v="2012-03-25T19:34:02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21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6"/>
    <n v="189.29"/>
    <x v="4"/>
    <s v="rock"/>
    <x v="1272"/>
    <d v="2010-06-15T04:00:00"/>
    <x v="6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3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19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184"/>
    <n v="62.52"/>
    <x v="4"/>
    <s v="rock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3"/>
    <n v="46.07"/>
    <x v="4"/>
    <s v="rock"/>
    <x v="1276"/>
    <d v="2009-09-01T04:00:00"/>
    <x v="4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19"/>
    <n v="53.01"/>
    <x v="4"/>
    <s v="rock"/>
    <x v="1278"/>
    <d v="2014-06-25T02:00:00"/>
    <x v="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38"/>
    <n v="73.36"/>
    <x v="4"/>
    <s v="rock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38"/>
    <n v="127.98"/>
    <x v="4"/>
    <s v="rock"/>
    <x v="1280"/>
    <d v="2011-03-01T18:10:54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38"/>
    <n v="104.73"/>
    <x v="4"/>
    <s v="rock"/>
    <x v="1281"/>
    <d v="2013-07-28T17:50:36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39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185"/>
    <n v="95.93"/>
    <x v="4"/>
    <s v="rock"/>
    <x v="1283"/>
    <d v="2013-03-11T04:00:00"/>
    <x v="2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7"/>
    <n v="65.16"/>
    <x v="1"/>
    <s v="plays"/>
    <x v="1284"/>
    <d v="2016-12-31T16:59:00"/>
    <x v="2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21"/>
    <n v="32.270000000000003"/>
    <x v="1"/>
    <s v="plays"/>
    <x v="1285"/>
    <d v="2015-06-20T13:59:35"/>
    <x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29"/>
    <n v="81.25"/>
    <x v="1"/>
    <s v="plays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86"/>
    <n v="24.2"/>
    <x v="1"/>
    <s v="plays"/>
    <x v="1287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8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0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91"/>
    <n v="104.07"/>
    <x v="1"/>
    <s v="plays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5"/>
    <n v="35.96"/>
    <x v="1"/>
    <s v="plays"/>
    <x v="1292"/>
    <d v="2015-10-06T22:59:00"/>
    <x v="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21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08"/>
    <n v="27.73"/>
    <x v="1"/>
    <s v="plays"/>
    <x v="1294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21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48"/>
    <n v="52.17"/>
    <x v="1"/>
    <s v="plays"/>
    <x v="1296"/>
    <d v="2016-03-14T00:12:53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5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2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39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65"/>
    <n v="168.75"/>
    <x v="1"/>
    <s v="plays"/>
    <x v="1300"/>
    <d v="2016-06-01T18:57:00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33"/>
    <n v="70.86"/>
    <x v="1"/>
    <s v="plays"/>
    <x v="1301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8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22"/>
    <n v="42.21"/>
    <x v="1"/>
    <s v="plays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67"/>
    <n v="152.41"/>
    <x v="2"/>
    <s v="wearables"/>
    <x v="1304"/>
    <d v="2017-03-13T03:40:05"/>
    <x v="1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73"/>
    <n v="90.62"/>
    <x v="2"/>
    <s v="wearables"/>
    <x v="1305"/>
    <d v="2016-07-21T17:30:00"/>
    <x v="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187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81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57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0"/>
    <n v="367.97"/>
    <x v="2"/>
    <s v="wearables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63"/>
    <n v="129.16999999999999"/>
    <x v="2"/>
    <s v="wearables"/>
    <x v="131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188"/>
    <n v="800.7"/>
    <x v="2"/>
    <s v="wearables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60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134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60"/>
    <n v="184.36"/>
    <x v="2"/>
    <s v="wearables"/>
    <x v="1314"/>
    <d v="2016-10-21T16:04:20"/>
    <x v="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67"/>
    <n v="162.91999999999999"/>
    <x v="2"/>
    <s v="wearables"/>
    <x v="1315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50"/>
    <n v="1"/>
    <x v="2"/>
    <s v="wearables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52"/>
    <n v="603.53"/>
    <x v="2"/>
    <s v="wearables"/>
    <x v="1317"/>
    <d v="2016-07-21T14:00:00"/>
    <x v="6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77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77"/>
    <n v="97.33"/>
    <x v="2"/>
    <s v="wearables"/>
    <x v="1319"/>
    <d v="2014-07-11T16:00:00"/>
    <x v="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60"/>
    <n v="167.67"/>
    <x v="2"/>
    <s v="wearables"/>
    <x v="1320"/>
    <d v="2016-12-30T23:00:00"/>
    <x v="4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60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5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114"/>
    <n v="30.27"/>
    <x v="2"/>
    <s v="wearables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54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53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60"/>
    <n v="102.73"/>
    <x v="2"/>
    <s v="wearables"/>
    <x v="1326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65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53"/>
    <n v="116.53"/>
    <x v="2"/>
    <s v="wearables"/>
    <x v="1328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60"/>
    <n v="45.33"/>
    <x v="2"/>
    <s v="wearables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66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60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5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5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57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68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189"/>
    <n v="379.23"/>
    <x v="2"/>
    <s v="wearables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56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113"/>
    <n v="89.65"/>
    <x v="2"/>
    <s v="wearables"/>
    <x v="1339"/>
    <d v="2014-12-08T16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5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140"/>
    <n v="382.39"/>
    <x v="2"/>
    <s v="wearables"/>
    <x v="1341"/>
    <d v="2016-10-01T14:58:37"/>
    <x v="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5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1"/>
    <n v="158.36000000000001"/>
    <x v="2"/>
    <s v="wearables"/>
    <x v="1343"/>
    <d v="2016-08-19T03:59:00"/>
    <x v="5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191"/>
    <n v="40.76"/>
    <x v="3"/>
    <s v="nonfiction"/>
    <x v="1344"/>
    <d v="2016-06-30T18:57:19"/>
    <x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105"/>
    <n v="53.57"/>
    <x v="3"/>
    <s v="nonfiction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92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21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21"/>
    <n v="230.19"/>
    <x v="3"/>
    <s v="nonfiction"/>
    <x v="1348"/>
    <d v="2014-12-18T12:08:5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142"/>
    <n v="59.36"/>
    <x v="3"/>
    <s v="nonfiction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7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104"/>
    <n v="59.97"/>
    <x v="3"/>
    <s v="nonfiction"/>
    <x v="1352"/>
    <d v="2015-09-05T03:59:00"/>
    <x v="6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84"/>
    <n v="31.81"/>
    <x v="3"/>
    <s v="nonfiction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22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4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25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105"/>
    <n v="38.549999999999997"/>
    <x v="3"/>
    <s v="nonfiction"/>
    <x v="1357"/>
    <d v="2013-03-01T05:59:00"/>
    <x v="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20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1"/>
    <n v="40.21"/>
    <x v="3"/>
    <s v="nonfiction"/>
    <x v="1359"/>
    <d v="2011-07-06T19:33:10"/>
    <x v="6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6"/>
    <n v="32.07"/>
    <x v="3"/>
    <s v="nonfiction"/>
    <x v="1360"/>
    <d v="2012-08-02T21:37:00"/>
    <x v="3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9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15"/>
    <n v="43.64"/>
    <x v="3"/>
    <s v="nonfiction"/>
    <x v="1362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8"/>
    <n v="40"/>
    <x v="3"/>
    <s v="nonfiction"/>
    <x v="1363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17"/>
    <n v="346.04"/>
    <x v="4"/>
    <s v="rock"/>
    <x v="1364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8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9"/>
    <n v="64.540000000000006"/>
    <x v="4"/>
    <s v="rock"/>
    <x v="1366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35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38"/>
    <n v="63.62"/>
    <x v="4"/>
    <s v="rock"/>
    <x v="1368"/>
    <d v="2015-06-15T04:34:54"/>
    <x v="1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2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3"/>
    <n v="77.75"/>
    <x v="4"/>
    <s v="rock"/>
    <x v="137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13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39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2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192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193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194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31"/>
    <n v="48.71"/>
    <x v="4"/>
    <s v="rock"/>
    <x v="1377"/>
    <d v="2017-02-03T04:11:00"/>
    <x v="24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195"/>
    <n v="30.58"/>
    <x v="4"/>
    <s v="rock"/>
    <x v="1378"/>
    <d v="2016-08-01T18:13:30"/>
    <x v="13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20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196"/>
    <n v="21.2"/>
    <x v="4"/>
    <s v="rock"/>
    <x v="1380"/>
    <d v="2015-06-09T02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13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3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197"/>
    <n v="50.25"/>
    <x v="4"/>
    <s v="rock"/>
    <x v="1383"/>
    <d v="2016-12-23T01:47:58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39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5"/>
    <n v="65.91"/>
    <x v="4"/>
    <s v="rock"/>
    <x v="1385"/>
    <d v="2016-04-29T12:11:00"/>
    <x v="5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198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16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14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15"/>
    <n v="160.79"/>
    <x v="4"/>
    <s v="rock"/>
    <x v="1390"/>
    <d v="2015-04-27T17:12:00"/>
    <x v="3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5"/>
    <n v="42.38"/>
    <x v="4"/>
    <s v="rock"/>
    <x v="1391"/>
    <d v="2015-08-22T04:59:00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35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21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108"/>
    <n v="53.88"/>
    <x v="4"/>
    <s v="rock"/>
    <x v="1394"/>
    <d v="2017-03-01T03:00:00"/>
    <x v="4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20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13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35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5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9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23"/>
    <n v="17.239999999999998"/>
    <x v="4"/>
    <s v="rock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199"/>
    <n v="51.72"/>
    <x v="4"/>
    <s v="rock"/>
    <x v="1401"/>
    <d v="2013-05-26T23:54:34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15"/>
    <n v="24.15"/>
    <x v="4"/>
    <s v="rock"/>
    <x v="1402"/>
    <d v="2015-05-01T00:16:51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3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53"/>
    <n v="48.2"/>
    <x v="3"/>
    <s v="translations"/>
    <x v="1404"/>
    <d v="2015-02-22T12:14:45"/>
    <x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5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50"/>
    <n v="5"/>
    <x v="3"/>
    <s v="translations"/>
    <x v="1406"/>
    <d v="2015-12-12T10:00:00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60"/>
    <n v="7.5"/>
    <x v="3"/>
    <s v="translations"/>
    <x v="1407"/>
    <d v="2014-08-12T12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113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50"/>
    <n v="0"/>
    <x v="3"/>
    <s v="translations"/>
    <x v="1409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50"/>
    <n v="1"/>
    <x v="3"/>
    <s v="translations"/>
    <x v="141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50"/>
    <n v="2.33"/>
    <x v="3"/>
    <s v="translations"/>
    <x v="1411"/>
    <d v="2015-02-06T01:25:00"/>
    <x v="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62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62"/>
    <n v="100"/>
    <x v="3"/>
    <s v="translations"/>
    <x v="1413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5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82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5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60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5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113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56"/>
    <n v="1"/>
    <x v="3"/>
    <s v="translations"/>
    <x v="1420"/>
    <d v="2016-06-28T16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5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5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5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68"/>
    <n v="109.07"/>
    <x v="3"/>
    <s v="translations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5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50"/>
    <n v="0"/>
    <x v="3"/>
    <s v="translations"/>
    <x v="1426"/>
    <d v="2015-08-24T09:22:00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59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62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5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59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188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5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113"/>
    <n v="80.5"/>
    <x v="3"/>
    <s v="translations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54"/>
    <n v="744.55"/>
    <x v="3"/>
    <s v="translations"/>
    <x v="1434"/>
    <d v="2015-06-08T15:00:00"/>
    <x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5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60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117"/>
    <n v="36.68"/>
    <x v="3"/>
    <s v="translations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56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113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5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60"/>
    <n v="673.33"/>
    <x v="3"/>
    <s v="translations"/>
    <x v="1441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5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5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50"/>
    <n v="0"/>
    <x v="3"/>
    <s v="translations"/>
    <x v="1444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5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50"/>
    <n v="0"/>
    <x v="3"/>
    <s v="translations"/>
    <x v="1446"/>
    <d v="2016-04-21T10:44:38"/>
    <x v="1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5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50"/>
    <n v="0"/>
    <x v="3"/>
    <s v="translations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50"/>
    <n v="0"/>
    <x v="3"/>
    <s v="translations"/>
    <x v="1449"/>
    <d v="2015-05-10T19:28:25"/>
    <x v="6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5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50"/>
    <n v="1"/>
    <x v="3"/>
    <s v="translations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5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50"/>
    <n v="0"/>
    <x v="3"/>
    <s v="translations"/>
    <x v="1453"/>
    <d v="2017-04-15T15:42:2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60"/>
    <n v="15"/>
    <x v="3"/>
    <s v="translations"/>
    <x v="1454"/>
    <d v="2016-04-24T21:59:00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57"/>
    <n v="225"/>
    <x v="3"/>
    <s v="translations"/>
    <x v="1455"/>
    <d v="2014-09-05T13:39:00"/>
    <x v="57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56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5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50"/>
    <n v="0"/>
    <x v="3"/>
    <s v="translations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50"/>
    <n v="0"/>
    <x v="3"/>
    <s v="translations"/>
    <x v="1459"/>
    <d v="2015-12-02T17:25:00"/>
    <x v="4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50"/>
    <n v="0"/>
    <x v="3"/>
    <s v="translations"/>
    <x v="1460"/>
    <d v="2014-11-30T23:45:00"/>
    <x v="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7"/>
    <n v="44.67"/>
    <x v="3"/>
    <s v="radio &amp; podcasts"/>
    <x v="1461"/>
    <d v="2014-10-21T00:00:00"/>
    <x v="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15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4"/>
    <n v="35.44"/>
    <x v="3"/>
    <s v="radio &amp; podcasts"/>
    <x v="1463"/>
    <d v="2013-04-07T20:52:18"/>
    <x v="11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200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201"/>
    <n v="52.62"/>
    <x v="3"/>
    <s v="radio &amp; podcasts"/>
    <x v="1465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29"/>
    <n v="69.599999999999994"/>
    <x v="3"/>
    <s v="radio &amp; podcasts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41"/>
    <n v="76.72"/>
    <x v="3"/>
    <s v="radio &amp; podcasts"/>
    <x v="1467"/>
    <d v="2012-03-25T18:14:45"/>
    <x v="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21"/>
    <n v="33.19"/>
    <x v="3"/>
    <s v="radio &amp; podcasts"/>
    <x v="1468"/>
    <d v="2011-06-12T00:20:49"/>
    <x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29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105"/>
    <n v="23.17"/>
    <x v="3"/>
    <s v="radio &amp; podcasts"/>
    <x v="1470"/>
    <d v="2012-12-28T19:51:03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86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10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20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192"/>
    <n v="64.17"/>
    <x v="3"/>
    <s v="radio &amp; podcasts"/>
    <x v="1475"/>
    <d v="2014-12-20T04:59:00"/>
    <x v="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20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8"/>
    <n v="90.5"/>
    <x v="3"/>
    <s v="radio &amp; podcasts"/>
    <x v="1477"/>
    <d v="2011-12-23T03:00:00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203"/>
    <n v="29.19"/>
    <x v="3"/>
    <s v="radio &amp; podcasts"/>
    <x v="1478"/>
    <d v="2013-05-14T20:55:1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0"/>
    <n v="30.96"/>
    <x v="3"/>
    <s v="radio &amp; podcasts"/>
    <x v="1479"/>
    <d v="2014-05-10T03:59:00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16"/>
    <n v="92.16"/>
    <x v="3"/>
    <s v="radio &amp; podcasts"/>
    <x v="1480"/>
    <d v="2013-07-26T17:00:00"/>
    <x v="4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53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50"/>
    <n v="5"/>
    <x v="3"/>
    <s v="fiction"/>
    <x v="1482"/>
    <d v="2012-09-07T07:51:00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60"/>
    <n v="25"/>
    <x v="3"/>
    <s v="fiction"/>
    <x v="1483"/>
    <d v="2016-07-22T04:37:55"/>
    <x v="2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50"/>
    <n v="0"/>
    <x v="3"/>
    <s v="fiction"/>
    <x v="1484"/>
    <d v="2012-07-21T14:51:00"/>
    <x v="4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53"/>
    <n v="50"/>
    <x v="3"/>
    <s v="fiction"/>
    <x v="1485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5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5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53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50"/>
    <n v="0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134"/>
    <n v="47.11"/>
    <x v="3"/>
    <s v="fiction"/>
    <x v="1490"/>
    <d v="2013-10-02T13:27:54"/>
    <x v="4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59"/>
    <n v="100"/>
    <x v="3"/>
    <s v="fiction"/>
    <x v="1491"/>
    <d v="2015-02-15T15:38:00"/>
    <x v="5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60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5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114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5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50"/>
    <n v="0"/>
    <x v="3"/>
    <s v="fiction"/>
    <x v="1496"/>
    <d v="2014-09-16T11:24:19"/>
    <x v="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50"/>
    <n v="1"/>
    <x v="3"/>
    <s v="fiction"/>
    <x v="1497"/>
    <d v="2013-07-31T19:43:00"/>
    <x v="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53"/>
    <n v="19"/>
    <x v="3"/>
    <s v="fiction"/>
    <x v="1498"/>
    <d v="2014-09-03T23:36:18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50"/>
    <n v="5"/>
    <x v="3"/>
    <s v="fiction"/>
    <x v="1499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78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183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7"/>
    <n v="67.84"/>
    <x v="8"/>
    <s v="photobooks"/>
    <x v="1502"/>
    <d v="2016-03-25T22:00:00"/>
    <x v="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29"/>
    <n v="56.98"/>
    <x v="8"/>
    <s v="photobooks"/>
    <x v="1503"/>
    <d v="2016-10-23T08:20:01"/>
    <x v="1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204"/>
    <n v="67.16"/>
    <x v="8"/>
    <s v="photobooks"/>
    <x v="1504"/>
    <d v="2014-06-10T08:33:00"/>
    <x v="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3"/>
    <n v="48.04"/>
    <x v="8"/>
    <s v="photobooks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38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205"/>
    <n v="78.180000000000007"/>
    <x v="8"/>
    <s v="photobooks"/>
    <x v="1507"/>
    <d v="2010-05-15T08:10:00"/>
    <x v="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38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39"/>
    <n v="110.39"/>
    <x v="8"/>
    <s v="photobooks"/>
    <x v="1509"/>
    <d v="2017-02-14T22:59:00"/>
    <x v="4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7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20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95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96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15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184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207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33"/>
    <n v="64.16"/>
    <x v="8"/>
    <s v="photobooks"/>
    <x v="1519"/>
    <d v="2014-06-20T21:59:00"/>
    <x v="3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33"/>
    <n v="111.53"/>
    <x v="8"/>
    <s v="photobooks"/>
    <x v="1520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13"/>
    <n v="170.45"/>
    <x v="8"/>
    <s v="photobooks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6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10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107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28"/>
    <n v="98.84"/>
    <x v="8"/>
    <s v="photobooks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5"/>
    <n v="55.22"/>
    <x v="8"/>
    <s v="photobooks"/>
    <x v="1527"/>
    <d v="2017-03-14T13:24:46"/>
    <x v="3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7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165"/>
    <n v="53.99"/>
    <x v="8"/>
    <s v="photobooks"/>
    <x v="1530"/>
    <d v="2015-10-23T18:24:55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98"/>
    <n v="56.64"/>
    <x v="8"/>
    <s v="photobooks"/>
    <x v="1531"/>
    <d v="2014-12-01T03:00:00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209"/>
    <n v="82.32"/>
    <x v="8"/>
    <s v="photobooks"/>
    <x v="1532"/>
    <d v="2016-02-15T15:00:00"/>
    <x v="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14"/>
    <n v="88.26"/>
    <x v="8"/>
    <s v="photobooks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210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8"/>
    <n v="48.15"/>
    <x v="8"/>
    <s v="photobooks"/>
    <x v="1535"/>
    <d v="2016-05-23T22:00:00"/>
    <x v="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211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144"/>
    <n v="96.38"/>
    <x v="8"/>
    <s v="photobooks"/>
    <x v="153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33"/>
    <n v="156.16999999999999"/>
    <x v="8"/>
    <s v="photobooks"/>
    <x v="1538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104"/>
    <n v="95.76"/>
    <x v="8"/>
    <s v="photobooks"/>
    <x v="1539"/>
    <d v="2017-01-03T22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90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5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65"/>
    <n v="20"/>
    <x v="8"/>
    <s v="nature"/>
    <x v="1542"/>
    <d v="2015-06-30T23:55:00"/>
    <x v="1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5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50"/>
    <n v="0"/>
    <x v="8"/>
    <s v="nature"/>
    <x v="1544"/>
    <d v="2015-04-01T00:18:00"/>
    <x v="1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50"/>
    <n v="1"/>
    <x v="8"/>
    <s v="nature"/>
    <x v="1545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129"/>
    <n v="26.27"/>
    <x v="8"/>
    <s v="nature"/>
    <x v="1546"/>
    <d v="2014-09-17T05:06:39"/>
    <x v="1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50"/>
    <n v="0"/>
    <x v="8"/>
    <s v="nature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114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122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55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5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190"/>
    <n v="132.19"/>
    <x v="8"/>
    <s v="nature"/>
    <x v="1552"/>
    <d v="2014-10-01T03:59:00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5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5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50"/>
    <n v="0"/>
    <x v="8"/>
    <s v="nature"/>
    <x v="1555"/>
    <d v="2015-09-17T17:00:00"/>
    <x v="2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79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65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62"/>
    <n v="11.67"/>
    <x v="8"/>
    <s v="nature"/>
    <x v="1558"/>
    <d v="2015-08-28T12:12:00"/>
    <x v="5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50"/>
    <n v="50"/>
    <x v="8"/>
    <s v="nature"/>
    <x v="1559"/>
    <d v="2015-04-29T01:16:3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65"/>
    <n v="23.5"/>
    <x v="8"/>
    <s v="nature"/>
    <x v="1560"/>
    <d v="2014-11-13T01:29:53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60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50"/>
    <n v="0"/>
    <x v="3"/>
    <s v="art books"/>
    <x v="1562"/>
    <d v="2009-12-02T00:50:00"/>
    <x v="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60"/>
    <n v="42.5"/>
    <x v="3"/>
    <s v="art books"/>
    <x v="1563"/>
    <d v="2014-03-14T16:49:11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56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70"/>
    <n v="108.05"/>
    <x v="3"/>
    <s v="art books"/>
    <x v="1566"/>
    <d v="2016-07-27T22:00:00"/>
    <x v="4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65"/>
    <n v="26.92"/>
    <x v="3"/>
    <s v="art books"/>
    <x v="1567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51"/>
    <n v="155"/>
    <x v="3"/>
    <s v="art books"/>
    <x v="1568"/>
    <d v="2014-12-24T01:29:45"/>
    <x v="6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5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139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60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62"/>
    <n v="41.67"/>
    <x v="3"/>
    <s v="art books"/>
    <x v="1572"/>
    <d v="2016-02-28T23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53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62"/>
    <n v="84.33"/>
    <x v="3"/>
    <s v="art books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61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55"/>
    <n v="65"/>
    <x v="3"/>
    <s v="art books"/>
    <x v="1576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60"/>
    <n v="27.5"/>
    <x v="3"/>
    <s v="art books"/>
    <x v="1577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57"/>
    <n v="51.25"/>
    <x v="3"/>
    <s v="art books"/>
    <x v="1578"/>
    <d v="2010-09-02T02:00:00"/>
    <x v="1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60"/>
    <n v="14"/>
    <x v="3"/>
    <s v="art books"/>
    <x v="1579"/>
    <d v="2013-08-28T23:54:51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50"/>
    <n v="0"/>
    <x v="3"/>
    <s v="art books"/>
    <x v="1580"/>
    <d v="2012-05-21T01:12:06"/>
    <x v="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60"/>
    <n v="5"/>
    <x v="8"/>
    <s v="places"/>
    <x v="1581"/>
    <d v="2015-12-19T10:46:30"/>
    <x v="22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114"/>
    <n v="31"/>
    <x v="8"/>
    <s v="places"/>
    <x v="1582"/>
    <d v="2015-10-26T21:20:00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5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5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135"/>
    <n v="131.66999999999999"/>
    <x v="8"/>
    <s v="places"/>
    <x v="1585"/>
    <d v="2016-12-25T11:00:00"/>
    <x v="2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5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5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5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53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1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50"/>
    <n v="0"/>
    <x v="8"/>
    <s v="places"/>
    <x v="1592"/>
    <d v="2015-03-28T00:44:45"/>
    <x v="1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5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70"/>
    <n v="20.5"/>
    <x v="8"/>
    <s v="places"/>
    <x v="1594"/>
    <d v="2016-05-15T16:21:00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50"/>
    <n v="40"/>
    <x v="8"/>
    <s v="places"/>
    <x v="1595"/>
    <d v="2014-06-18T20:13:00"/>
    <x v="4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53"/>
    <n v="25"/>
    <x v="8"/>
    <s v="places"/>
    <x v="1596"/>
    <d v="2014-12-13T11:19:29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5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50"/>
    <n v="1"/>
    <x v="8"/>
    <s v="places"/>
    <x v="1598"/>
    <d v="2015-07-26T16:00:58"/>
    <x v="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5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113"/>
    <n v="40.78"/>
    <x v="8"/>
    <s v="places"/>
    <x v="1600"/>
    <d v="2014-07-15T05:11:00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29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8"/>
    <n v="46.95"/>
    <x v="4"/>
    <s v="rock"/>
    <x v="1602"/>
    <d v="2011-10-14T23:00:00"/>
    <x v="4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8"/>
    <n v="66.69"/>
    <x v="4"/>
    <s v="rock"/>
    <x v="1603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108"/>
    <n v="48.84"/>
    <x v="4"/>
    <s v="rock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7"/>
    <n v="137.31"/>
    <x v="4"/>
    <s v="rock"/>
    <x v="1605"/>
    <d v="2011-08-01T07:00:00"/>
    <x v="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7"/>
    <n v="87.83"/>
    <x v="4"/>
    <s v="rock"/>
    <x v="1606"/>
    <d v="2011-03-24T01:40:38"/>
    <x v="3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14"/>
    <n v="70.790000000000006"/>
    <x v="4"/>
    <s v="rock"/>
    <x v="1607"/>
    <d v="2012-06-14T19:24:11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7"/>
    <n v="52.83"/>
    <x v="4"/>
    <s v="rock"/>
    <x v="1608"/>
    <d v="2014-01-01T05:26:00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90"/>
    <n v="443.75"/>
    <x v="4"/>
    <s v="rock"/>
    <x v="1609"/>
    <d v="2011-11-02T08:00:00"/>
    <x v="2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21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105"/>
    <n v="37.07"/>
    <x v="4"/>
    <s v="rock"/>
    <x v="1611"/>
    <d v="2013-06-05T00:00:32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5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21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33"/>
    <n v="66.69"/>
    <x v="4"/>
    <s v="rock"/>
    <x v="1614"/>
    <d v="2014-08-03T17:00:00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35"/>
    <n v="67.13"/>
    <x v="4"/>
    <s v="rock"/>
    <x v="1615"/>
    <d v="2011-12-13T02:13:16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3"/>
    <n v="66.37"/>
    <x v="4"/>
    <s v="rock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91"/>
    <n v="64.62"/>
    <x v="4"/>
    <s v="rock"/>
    <x v="1617"/>
    <d v="2013-11-01T19:00:00"/>
    <x v="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18"/>
    <n v="86.96"/>
    <x v="4"/>
    <s v="rock"/>
    <x v="1619"/>
    <d v="2014-09-15T04:28:06"/>
    <x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0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10"/>
    <n v="163.78"/>
    <x v="4"/>
    <s v="rock"/>
    <x v="1621"/>
    <d v="2012-05-28T03:59:00"/>
    <x v="5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21"/>
    <n v="107.9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7"/>
    <n v="42.11"/>
    <x v="4"/>
    <s v="rock"/>
    <x v="1623"/>
    <d v="2013-08-27T16:31:29"/>
    <x v="1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90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19"/>
    <n v="112.02"/>
    <x v="4"/>
    <s v="rock"/>
    <x v="1625"/>
    <d v="2012-09-11T16:47:33"/>
    <x v="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7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16"/>
    <n v="61.58"/>
    <x v="4"/>
    <s v="rock"/>
    <x v="1627"/>
    <d v="2012-11-26T04:59:00"/>
    <x v="3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7"/>
    <n v="45.88"/>
    <x v="4"/>
    <s v="rock"/>
    <x v="1628"/>
    <d v="2014-06-17T17:41:22"/>
    <x v="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3"/>
    <n v="75.849999999999994"/>
    <x v="4"/>
    <s v="rock"/>
    <x v="1629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213"/>
    <n v="84.21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94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21"/>
    <n v="86.49"/>
    <x v="4"/>
    <s v="rock"/>
    <x v="1632"/>
    <d v="2011-09-24T08:10:5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8"/>
    <n v="172.41"/>
    <x v="4"/>
    <s v="rock"/>
    <x v="1633"/>
    <d v="2012-01-16T05:00:00"/>
    <x v="1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7"/>
    <n v="62.81"/>
    <x v="4"/>
    <s v="rock"/>
    <x v="1634"/>
    <d v="2011-06-02T05:59:00"/>
    <x v="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105"/>
    <n v="67.73"/>
    <x v="4"/>
    <s v="rock"/>
    <x v="1635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3"/>
    <n v="53.56"/>
    <x v="4"/>
    <s v="rock"/>
    <x v="1636"/>
    <d v="2011-06-12T04:00:00"/>
    <x v="4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3"/>
    <n v="34.6"/>
    <x v="4"/>
    <s v="rock"/>
    <x v="1637"/>
    <d v="2009-12-31T23:39:00"/>
    <x v="53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2"/>
    <n v="38.89"/>
    <x v="4"/>
    <s v="rock"/>
    <x v="163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8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106"/>
    <n v="39.97"/>
    <x v="4"/>
    <s v="rock"/>
    <x v="1640"/>
    <d v="2010-08-03T01:59:00"/>
    <x v="2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7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8"/>
    <n v="42.86"/>
    <x v="4"/>
    <s v="pop"/>
    <x v="1642"/>
    <d v="2011-06-14T00:35:27"/>
    <x v="1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10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5"/>
    <n v="85.55"/>
    <x v="4"/>
    <s v="pop"/>
    <x v="1644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38"/>
    <n v="554"/>
    <x v="4"/>
    <s v="pop"/>
    <x v="1645"/>
    <d v="2013-09-18T14:49:00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5"/>
    <n v="26.55"/>
    <x v="4"/>
    <s v="pop"/>
    <x v="1646"/>
    <d v="2014-08-14T18:11:00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2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10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7"/>
    <n v="47.19"/>
    <x v="4"/>
    <s v="pop"/>
    <x v="1649"/>
    <d v="2014-05-23T16:25:55"/>
    <x v="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24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7"/>
    <n v="100.75"/>
    <x v="4"/>
    <s v="pop"/>
    <x v="1651"/>
    <d v="2011-04-26T06:59:00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7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107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28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1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8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2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88"/>
    <n v="74.150000000000006"/>
    <x v="4"/>
    <s v="pop"/>
    <x v="1658"/>
    <d v="2012-12-18T14:20:00"/>
    <x v="5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0"/>
    <n v="12.53"/>
    <x v="4"/>
    <s v="pop"/>
    <x v="1659"/>
    <d v="2013-12-17T12:00:00"/>
    <x v="4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21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33"/>
    <n v="80.180000000000007"/>
    <x v="4"/>
    <s v="pop"/>
    <x v="1661"/>
    <d v="2016-01-17T21:00:00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33"/>
    <n v="132.44"/>
    <x v="4"/>
    <s v="pop"/>
    <x v="1662"/>
    <d v="2011-12-31T05:45:36"/>
    <x v="1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29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108"/>
    <n v="34.380000000000003"/>
    <x v="4"/>
    <s v="pop"/>
    <x v="1664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17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164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37"/>
    <n v="52.6"/>
    <x v="4"/>
    <s v="pop"/>
    <x v="1667"/>
    <d v="2014-03-11T06:59:00"/>
    <x v="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3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9"/>
    <n v="53.75"/>
    <x v="4"/>
    <s v="pop"/>
    <x v="1669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33"/>
    <n v="44.61"/>
    <x v="4"/>
    <s v="pop"/>
    <x v="1670"/>
    <d v="2010-07-05T04:00:00"/>
    <x v="3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7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0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30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180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0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1"/>
    <n v="82.38"/>
    <x v="4"/>
    <s v="pop"/>
    <x v="1676"/>
    <d v="2012-04-21T03:59:00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20"/>
    <n v="159.52000000000001"/>
    <x v="4"/>
    <s v="pop"/>
    <x v="1677"/>
    <d v="2016-04-16T05:59:00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90"/>
    <n v="36.24"/>
    <x v="4"/>
    <s v="pop"/>
    <x v="1678"/>
    <d v="2014-02-06T20:31:11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215"/>
    <n v="62.5"/>
    <x v="4"/>
    <s v="pop"/>
    <x v="1679"/>
    <d v="2011-07-22T01:39:05"/>
    <x v="2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90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7"/>
    <n v="74.58"/>
    <x v="4"/>
    <s v="faith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50"/>
    <n v="0"/>
    <x v="4"/>
    <s v="faith"/>
    <x v="1682"/>
    <d v="2017-04-14T04:07:40"/>
    <x v="1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66"/>
    <n v="76"/>
    <x v="4"/>
    <s v="faith"/>
    <x v="1683"/>
    <d v="2017-04-07T18:45:38"/>
    <x v="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15"/>
    <n v="86.44"/>
    <x v="4"/>
    <s v="faith"/>
    <x v="1684"/>
    <d v="2017-03-17T18:34:01"/>
    <x v="3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50"/>
    <n v="18"/>
    <x v="4"/>
    <s v="faith"/>
    <x v="1686"/>
    <d v="2017-04-27T19:15:19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134"/>
    <n v="80.13"/>
    <x v="4"/>
    <s v="faith"/>
    <x v="1687"/>
    <d v="2017-04-10T20:15:00"/>
    <x v="3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69"/>
    <n v="264.26"/>
    <x v="4"/>
    <s v="faith"/>
    <x v="1691"/>
    <d v="2017-04-03T01:00:00"/>
    <x v="2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216"/>
    <n v="159.33000000000001"/>
    <x v="4"/>
    <s v="faith"/>
    <x v="1692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114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81"/>
    <n v="61.09"/>
    <x v="4"/>
    <s v="faith"/>
    <x v="1695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50"/>
    <n v="0"/>
    <x v="4"/>
    <s v="faith"/>
    <x v="1698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5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5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60"/>
    <n v="25.5"/>
    <x v="4"/>
    <s v="faith"/>
    <x v="1703"/>
    <d v="2015-08-31T06:45:37"/>
    <x v="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187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50"/>
    <n v="0"/>
    <x v="4"/>
    <s v="faith"/>
    <x v="1705"/>
    <d v="2015-09-09T16:00:00"/>
    <x v="6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50"/>
    <n v="0"/>
    <x v="4"/>
    <s v="faith"/>
    <x v="1706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54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5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62"/>
    <n v="21.25"/>
    <x v="4"/>
    <s v="faith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60"/>
    <n v="34"/>
    <x v="4"/>
    <s v="faith"/>
    <x v="1710"/>
    <d v="2016-01-18T13:00:00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57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50"/>
    <n v="0"/>
    <x v="4"/>
    <s v="faith"/>
    <x v="1712"/>
    <d v="2015-06-30T21:55:53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53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59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5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59"/>
    <n v="50"/>
    <x v="4"/>
    <s v="faith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152"/>
    <n v="34.020000000000003"/>
    <x v="4"/>
    <s v="faith"/>
    <x v="1717"/>
    <d v="2016-04-21T04:00:00"/>
    <x v="18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50"/>
    <n v="37.5"/>
    <x v="4"/>
    <s v="faith"/>
    <x v="1718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60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52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5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50"/>
    <n v="1"/>
    <x v="4"/>
    <s v="faith"/>
    <x v="1722"/>
    <d v="2016-04-03T00:10:00"/>
    <x v="4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113"/>
    <n v="216.67"/>
    <x v="4"/>
    <s v="faith"/>
    <x v="1723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60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54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122"/>
    <n v="137.25"/>
    <x v="4"/>
    <s v="faith"/>
    <x v="1726"/>
    <d v="2014-06-27T22:04:24"/>
    <x v="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50"/>
    <n v="1"/>
    <x v="4"/>
    <s v="faith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149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50"/>
    <n v="0"/>
    <x v="4"/>
    <s v="faith"/>
    <x v="1729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5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50"/>
    <n v="0"/>
    <x v="4"/>
    <s v="faith"/>
    <x v="1731"/>
    <d v="2015-06-11T15:00:00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50"/>
    <n v="0"/>
    <x v="4"/>
    <s v="faith"/>
    <x v="1732"/>
    <d v="2016-01-16T05:00:00"/>
    <x v="1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50"/>
    <n v="0"/>
    <x v="4"/>
    <s v="faith"/>
    <x v="1733"/>
    <d v="2016-09-13T21:30:00"/>
    <x v="6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5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57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60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70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5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50"/>
    <n v="1"/>
    <x v="4"/>
    <s v="faith"/>
    <x v="1739"/>
    <d v="2016-05-04T19:58:52"/>
    <x v="5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5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38"/>
    <n v="25.58"/>
    <x v="8"/>
    <s v="photobooks"/>
    <x v="174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15"/>
    <n v="63.97"/>
    <x v="8"/>
    <s v="photobooks"/>
    <x v="1742"/>
    <d v="2017-01-07T21:00:00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n v="89.93"/>
    <x v="8"/>
    <s v="photobooks"/>
    <x v="1743"/>
    <d v="2016-08-27T03:59:00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90"/>
    <n v="93.07"/>
    <x v="8"/>
    <s v="photobooks"/>
    <x v="1744"/>
    <d v="2015-03-08T13:31:17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35"/>
    <n v="89.67"/>
    <x v="8"/>
    <s v="photobooks"/>
    <x v="1745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34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2"/>
    <n v="59.41"/>
    <x v="8"/>
    <s v="photobooks"/>
    <x v="1747"/>
    <d v="2015-11-13T15:00:00"/>
    <x v="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22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4"/>
    <n v="94.74"/>
    <x v="8"/>
    <s v="photobooks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180"/>
    <n v="80.650000000000006"/>
    <x v="8"/>
    <s v="photobooks"/>
    <x v="1750"/>
    <d v="2016-04-19T20:05:04"/>
    <x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3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217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29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38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28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3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31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41"/>
    <n v="42.48"/>
    <x v="8"/>
    <s v="photobooks"/>
    <x v="1758"/>
    <d v="2016-07-14T22:56:32"/>
    <x v="1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13"/>
    <n v="108.78"/>
    <x v="8"/>
    <s v="photobooks"/>
    <x v="1759"/>
    <d v="2015-03-25T18:53:49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11"/>
    <n v="81.099999999999994"/>
    <x v="8"/>
    <s v="photobooks"/>
    <x v="1760"/>
    <d v="2016-02-25T16:08:33"/>
    <x v="18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19"/>
    <n v="51.67"/>
    <x v="8"/>
    <s v="photobooks"/>
    <x v="1761"/>
    <d v="2015-09-12T13:37:40"/>
    <x v="38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218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21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68"/>
    <n v="55.28"/>
    <x v="8"/>
    <s v="photobooks"/>
    <x v="1764"/>
    <d v="2014-08-03T11:39:39"/>
    <x v="4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155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50"/>
    <n v="0"/>
    <x v="8"/>
    <s v="photobooks"/>
    <x v="1766"/>
    <d v="2014-08-25T20:38:0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132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65"/>
    <n v="12.47"/>
    <x v="8"/>
    <s v="photobooks"/>
    <x v="1768"/>
    <d v="2014-09-27T13:27:24"/>
    <x v="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56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219"/>
    <n v="150.5"/>
    <x v="8"/>
    <s v="photobooks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70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63"/>
    <n v="45.16"/>
    <x v="8"/>
    <s v="photobooks"/>
    <x v="1772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52"/>
    <n v="98.79"/>
    <x v="8"/>
    <s v="photobooks"/>
    <x v="1773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132"/>
    <n v="88.31"/>
    <x v="8"/>
    <s v="photobooks"/>
    <x v="1774"/>
    <d v="2014-11-29T14:59:00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187"/>
    <n v="170.63"/>
    <x v="8"/>
    <s v="photobooks"/>
    <x v="1775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113"/>
    <n v="83.75"/>
    <x v="8"/>
    <s v="photobooks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51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53"/>
    <n v="66.33"/>
    <x v="8"/>
    <s v="photobooks"/>
    <x v="1778"/>
    <d v="2015-03-27T19:43:15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71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67"/>
    <n v="78.44"/>
    <x v="8"/>
    <s v="photobooks"/>
    <x v="178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73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77"/>
    <n v="71.34"/>
    <x v="8"/>
    <s v="photobooks"/>
    <x v="1782"/>
    <d v="2016-02-21T13:48:09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148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67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68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216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77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60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60"/>
    <n v="10"/>
    <x v="8"/>
    <s v="photobooks"/>
    <x v="1789"/>
    <d v="2015-01-12T06:00:03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62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65"/>
    <n v="26.75"/>
    <x v="8"/>
    <s v="photobooks"/>
    <x v="1791"/>
    <d v="2015-01-29T17:46:05"/>
    <x v="1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220"/>
    <n v="109.94"/>
    <x v="8"/>
    <s v="photobooks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60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57"/>
    <n v="55.39"/>
    <x v="8"/>
    <s v="photobooks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115"/>
    <n v="133.9"/>
    <x v="8"/>
    <s v="photobooks"/>
    <x v="1795"/>
    <d v="2016-10-14T16:00:00"/>
    <x v="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66"/>
    <n v="48.72"/>
    <x v="8"/>
    <s v="photobooks"/>
    <x v="179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149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51"/>
    <n v="58.97"/>
    <x v="8"/>
    <s v="photobooks"/>
    <x v="1798"/>
    <d v="2016-02-04T07:50:33"/>
    <x v="1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53"/>
    <n v="11.64"/>
    <x v="8"/>
    <s v="photobooks"/>
    <x v="1799"/>
    <d v="2014-11-11T21:13:2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68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51"/>
    <n v="63.65"/>
    <x v="8"/>
    <s v="photobooks"/>
    <x v="1801"/>
    <d v="2015-12-15T12:10:00"/>
    <x v="2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216"/>
    <n v="94.28"/>
    <x v="8"/>
    <s v="photobooks"/>
    <x v="1802"/>
    <d v="2015-06-27T21:59:00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131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71"/>
    <n v="67.14"/>
    <x v="8"/>
    <s v="photobooks"/>
    <x v="1805"/>
    <d v="2015-10-02T18:00:00"/>
    <x v="2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56"/>
    <n v="73.88"/>
    <x v="8"/>
    <s v="photobooks"/>
    <x v="1806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57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139"/>
    <n v="120.77"/>
    <x v="8"/>
    <s v="photobooks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57"/>
    <n v="42.22"/>
    <x v="8"/>
    <s v="photobooks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56"/>
    <n v="7.5"/>
    <x v="8"/>
    <s v="photobooks"/>
    <x v="1810"/>
    <d v="2014-08-21T21:50:26"/>
    <x v="6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50"/>
    <n v="1.54"/>
    <x v="8"/>
    <s v="photobooks"/>
    <x v="1811"/>
    <d v="2014-10-24T04:00:00"/>
    <x v="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55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5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190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50"/>
    <n v="0"/>
    <x v="8"/>
    <s v="photobooks"/>
    <x v="1815"/>
    <d v="2015-07-01T21:45:37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53"/>
    <n v="84.83"/>
    <x v="8"/>
    <s v="photobooks"/>
    <x v="1816"/>
    <d v="2016-07-25T19:00:00"/>
    <x v="3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221"/>
    <n v="94.19"/>
    <x v="8"/>
    <s v="photobooks"/>
    <x v="1817"/>
    <d v="2017-01-30T06:59:00"/>
    <x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5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53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113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165"/>
    <n v="59.16"/>
    <x v="4"/>
    <s v="rock"/>
    <x v="1821"/>
    <d v="2012-03-03T07:39:27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8"/>
    <n v="27.27"/>
    <x v="4"/>
    <s v="rock"/>
    <x v="1822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31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8"/>
    <n v="75.05"/>
    <x v="4"/>
    <s v="rock"/>
    <x v="1824"/>
    <d v="2014-01-08T02:08:00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2"/>
    <n v="42.02"/>
    <x v="4"/>
    <s v="rock"/>
    <x v="1825"/>
    <d v="2013-07-11T20:01:43"/>
    <x v="26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7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7"/>
    <n v="83.89"/>
    <x v="4"/>
    <s v="rock"/>
    <x v="1827"/>
    <d v="2011-03-03T07:49:21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8"/>
    <n v="417.33"/>
    <x v="4"/>
    <s v="rock"/>
    <x v="1828"/>
    <d v="2014-05-09T22:00:00"/>
    <x v="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23"/>
    <n v="75.77"/>
    <x v="4"/>
    <s v="rock"/>
    <x v="1829"/>
    <d v="2011-01-21T22:00:00"/>
    <x v="4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21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33"/>
    <n v="73.569999999999993"/>
    <x v="4"/>
    <s v="rock"/>
    <x v="1831"/>
    <d v="2012-05-12T23:54:23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1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222"/>
    <n v="42"/>
    <x v="4"/>
    <s v="rock"/>
    <x v="1833"/>
    <d v="2013-03-02T07:59:00"/>
    <x v="2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90"/>
    <n v="131.16999999999999"/>
    <x v="4"/>
    <s v="rock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3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177"/>
    <n v="182.13"/>
    <x v="4"/>
    <s v="rock"/>
    <x v="1836"/>
    <d v="2013-02-17T19:25:29"/>
    <x v="4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223"/>
    <n v="61.37"/>
    <x v="4"/>
    <s v="rock"/>
    <x v="1837"/>
    <d v="2012-03-18T00:08:5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8"/>
    <n v="35.770000000000003"/>
    <x v="4"/>
    <s v="rock"/>
    <x v="1838"/>
    <d v="2011-10-01T03:00:00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207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15"/>
    <n v="75.38"/>
    <x v="4"/>
    <s v="rock"/>
    <x v="1840"/>
    <d v="2013-05-07T04:59:00"/>
    <x v="2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21"/>
    <n v="50.88"/>
    <x v="4"/>
    <s v="rock"/>
    <x v="1841"/>
    <d v="2014-05-20T04:59:00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105"/>
    <n v="119.29"/>
    <x v="4"/>
    <s v="rock"/>
    <x v="1842"/>
    <d v="2015-03-02T05:59:00"/>
    <x v="3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39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7"/>
    <n v="76.05"/>
    <x v="4"/>
    <s v="rock"/>
    <x v="1844"/>
    <d v="2011-06-11T03:00:00"/>
    <x v="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8"/>
    <n v="52.63"/>
    <x v="4"/>
    <s v="rock"/>
    <x v="1845"/>
    <d v="2016-06-17T04:55:00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17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10"/>
    <n v="79.53"/>
    <x v="4"/>
    <s v="rock"/>
    <x v="1847"/>
    <d v="2015-04-21T05:40:32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13"/>
    <n v="134.21"/>
    <x v="4"/>
    <s v="rock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8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21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8"/>
    <n v="50.04"/>
    <x v="4"/>
    <s v="rock"/>
    <x v="1851"/>
    <d v="2014-07-28T01:00:00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16"/>
    <n v="133.93"/>
    <x v="4"/>
    <s v="rock"/>
    <x v="1852"/>
    <d v="2015-04-25T00:00:00"/>
    <x v="4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21"/>
    <n v="58.21"/>
    <x v="4"/>
    <s v="rock"/>
    <x v="1853"/>
    <d v="2012-11-14T02:26:57"/>
    <x v="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21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224"/>
    <n v="70.58"/>
    <x v="4"/>
    <s v="rock"/>
    <x v="1855"/>
    <d v="2014-01-06T12:55:40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7"/>
    <n v="53.29"/>
    <x v="4"/>
    <s v="rock"/>
    <x v="1856"/>
    <d v="2014-07-18T20:31:12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8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15"/>
    <n v="40.549999999999997"/>
    <x v="4"/>
    <s v="rock"/>
    <x v="1858"/>
    <d v="2011-12-16T05:48:41"/>
    <x v="12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88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18"/>
    <n v="52.68"/>
    <x v="4"/>
    <s v="rock"/>
    <x v="1860"/>
    <d v="2014-02-06T17:01:24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5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59"/>
    <n v="90.94"/>
    <x v="6"/>
    <s v="mobile games"/>
    <x v="1862"/>
    <d v="2017-03-08T07:30:00"/>
    <x v="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5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152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50"/>
    <n v="2"/>
    <x v="6"/>
    <s v="mobile games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0"/>
    <n v="62.5"/>
    <x v="6"/>
    <s v="mobile games"/>
    <x v="1866"/>
    <d v="2017-03-01T04:00:00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5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2"/>
    <n v="71.59"/>
    <x v="6"/>
    <s v="mobile games"/>
    <x v="1868"/>
    <d v="2015-12-15T07:59:00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5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54"/>
    <n v="32.82"/>
    <x v="6"/>
    <s v="mobile games"/>
    <x v="1870"/>
    <d v="2016-01-31T04:17:00"/>
    <x v="4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225"/>
    <n v="49.12"/>
    <x v="6"/>
    <s v="mobile games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0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50"/>
    <n v="18"/>
    <x v="6"/>
    <s v="mobile games"/>
    <x v="1873"/>
    <d v="2015-07-08T16:45:00"/>
    <x v="4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50"/>
    <n v="13"/>
    <x v="6"/>
    <s v="mobile games"/>
    <x v="1874"/>
    <d v="2016-06-28T23:15:33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0"/>
    <n v="17"/>
    <x v="6"/>
    <s v="mobile games"/>
    <x v="1875"/>
    <d v="2016-08-06T21:35:08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5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50"/>
    <n v="0"/>
    <x v="6"/>
    <s v="mobile games"/>
    <x v="1877"/>
    <d v="2015-03-01T00:42:05"/>
    <x v="4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5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5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8"/>
    <n v="41.83"/>
    <x v="6"/>
    <s v="mobile games"/>
    <x v="1880"/>
    <d v="2016-03-30T12:36:20"/>
    <x v="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36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7"/>
    <n v="41.73"/>
    <x v="4"/>
    <s v="indie rock"/>
    <x v="1882"/>
    <d v="2012-07-10T23:48:00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2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16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31"/>
    <n v="50.69"/>
    <x v="4"/>
    <s v="indie rock"/>
    <x v="1885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21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38"/>
    <n v="416.88"/>
    <x v="4"/>
    <s v="indie rock"/>
    <x v="1887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183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13"/>
    <n v="48.45"/>
    <x v="4"/>
    <s v="indie rock"/>
    <x v="1889"/>
    <d v="2013-03-11T18:02:26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14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6"/>
    <n v="87.96"/>
    <x v="4"/>
    <s v="indie rock"/>
    <x v="1891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0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3"/>
    <n v="57.78"/>
    <x v="4"/>
    <s v="indie rock"/>
    <x v="1893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1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21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39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21"/>
    <n v="35.549999999999997"/>
    <x v="4"/>
    <s v="indie rock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14"/>
    <n v="68.81"/>
    <x v="4"/>
    <s v="indie rock"/>
    <x v="1898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18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15"/>
    <n v="50.63"/>
    <x v="4"/>
    <s v="indie rock"/>
    <x v="1900"/>
    <d v="2012-10-06T09:59:00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56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60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153"/>
    <n v="34.1"/>
    <x v="2"/>
    <s v="gadgets"/>
    <x v="1903"/>
    <d v="2017-01-27T18:29:51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50"/>
    <n v="25"/>
    <x v="2"/>
    <s v="gadgets"/>
    <x v="1904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5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152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50"/>
    <n v="21.25"/>
    <x v="2"/>
    <s v="gadgets"/>
    <x v="1907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53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51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115"/>
    <n v="117.49"/>
    <x v="2"/>
    <s v="gadgets"/>
    <x v="1910"/>
    <d v="2015-10-31T22:45:00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5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155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60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114"/>
    <n v="30"/>
    <x v="2"/>
    <s v="gadgets"/>
    <x v="1914"/>
    <d v="2014-11-01T03:59:0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53"/>
    <n v="2"/>
    <x v="2"/>
    <s v="gadgets"/>
    <x v="1915"/>
    <d v="2014-09-02T01:10:22"/>
    <x v="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60"/>
    <n v="17"/>
    <x v="2"/>
    <s v="gadgets"/>
    <x v="1916"/>
    <d v="2016-11-07T18:12:55"/>
    <x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60"/>
    <n v="28.89"/>
    <x v="2"/>
    <s v="gadgets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153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152"/>
    <n v="40.98"/>
    <x v="2"/>
    <s v="gadgets"/>
    <x v="1920"/>
    <d v="2015-10-21T23:00:00"/>
    <x v="33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0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31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227"/>
    <n v="23.15"/>
    <x v="4"/>
    <s v="indie rock"/>
    <x v="1923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35"/>
    <n v="104"/>
    <x v="4"/>
    <s v="indie rock"/>
    <x v="1924"/>
    <d v="2014-01-15T19:33:00"/>
    <x v="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5"/>
    <n v="31.83"/>
    <x v="4"/>
    <s v="indie rock"/>
    <x v="1925"/>
    <d v="2013-10-11T00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228"/>
    <n v="27.39"/>
    <x v="4"/>
    <s v="indie rock"/>
    <x v="1926"/>
    <d v="2010-11-02T00:26:00"/>
    <x v="14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33"/>
    <n v="56.36"/>
    <x v="4"/>
    <s v="indie rock"/>
    <x v="1927"/>
    <d v="2012-03-08T04:59:00"/>
    <x v="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3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8"/>
    <n v="42.8"/>
    <x v="4"/>
    <s v="indie rock"/>
    <x v="1929"/>
    <d v="2011-07-05T00:31:06"/>
    <x v="1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37"/>
    <n v="48.85"/>
    <x v="4"/>
    <s v="indie rock"/>
    <x v="1930"/>
    <d v="2013-07-07T13:24:42"/>
    <x v="1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10"/>
    <n v="48.24"/>
    <x v="4"/>
    <s v="indie rock"/>
    <x v="1931"/>
    <d v="2012-05-22T03:30:00"/>
    <x v="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13"/>
    <n v="70.209999999999994"/>
    <x v="4"/>
    <s v="indie rock"/>
    <x v="1932"/>
    <d v="2012-01-24T19:26:13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174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39"/>
    <n v="80.27"/>
    <x v="4"/>
    <s v="indie rock"/>
    <x v="1934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29"/>
    <n v="54.2"/>
    <x v="4"/>
    <s v="indie rock"/>
    <x v="1935"/>
    <d v="2014-06-21T04:59:00"/>
    <x v="4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16"/>
    <n v="60.27"/>
    <x v="4"/>
    <s v="indie rock"/>
    <x v="1936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229"/>
    <n v="38.74"/>
    <x v="4"/>
    <s v="indie rock"/>
    <x v="1937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31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38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193"/>
    <n v="35.840000000000003"/>
    <x v="4"/>
    <s v="indie rock"/>
    <x v="1940"/>
    <d v="2011-06-15T03:59:00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9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178"/>
    <n v="87.44"/>
    <x v="2"/>
    <s v="hardware"/>
    <x v="1942"/>
    <d v="2011-07-04T19:52:20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30"/>
    <n v="68.819999999999993"/>
    <x v="2"/>
    <s v="hardware"/>
    <x v="1943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31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32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95"/>
    <n v="160.44"/>
    <x v="2"/>
    <s v="hardware"/>
    <x v="1946"/>
    <d v="2014-04-20T02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7"/>
    <n v="35"/>
    <x v="2"/>
    <s v="hardware"/>
    <x v="1947"/>
    <d v="2009-11-23T05:59:00"/>
    <x v="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33"/>
    <n v="188.51"/>
    <x v="2"/>
    <s v="hardware"/>
    <x v="1948"/>
    <d v="2016-06-06T17:02:00"/>
    <x v="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34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197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45"/>
    <n v="101.86"/>
    <x v="2"/>
    <s v="hardware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35"/>
    <n v="230.56"/>
    <x v="2"/>
    <s v="hardware"/>
    <x v="1953"/>
    <d v="2012-03-02T03:00:00"/>
    <x v="4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36"/>
    <n v="842.11"/>
    <x v="2"/>
    <s v="hardware"/>
    <x v="1954"/>
    <d v="2016-03-12T05:00:00"/>
    <x v="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37"/>
    <n v="577.28"/>
    <x v="2"/>
    <s v="hardware"/>
    <x v="1955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38"/>
    <n v="483.34"/>
    <x v="2"/>
    <s v="hardware"/>
    <x v="1956"/>
    <d v="2015-04-18T21:10:05"/>
    <x v="11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39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40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96"/>
    <n v="36.97"/>
    <x v="2"/>
    <s v="hardware"/>
    <x v="1959"/>
    <d v="2014-10-01T00:00:00"/>
    <x v="4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90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41"/>
    <n v="67.69"/>
    <x v="2"/>
    <s v="hardware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42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37"/>
    <n v="117.6"/>
    <x v="2"/>
    <s v="hardware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17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43"/>
    <n v="127.32"/>
    <x v="2"/>
    <s v="hardware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110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44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4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46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47"/>
    <n v="80.73"/>
    <x v="2"/>
    <s v="hardware"/>
    <x v="1970"/>
    <d v="2013-04-20T03:38:21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22"/>
    <n v="272.36"/>
    <x v="2"/>
    <s v="hardware"/>
    <x v="1971"/>
    <d v="2013-11-15T04:00:00"/>
    <x v="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48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49"/>
    <n v="247.94"/>
    <x v="2"/>
    <s v="hardware"/>
    <x v="1973"/>
    <d v="2016-08-06T07:00:00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50"/>
    <n v="186.81"/>
    <x v="2"/>
    <s v="hardware"/>
    <x v="1974"/>
    <d v="2013-08-19T08:01:09"/>
    <x v="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51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52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53"/>
    <n v="245.02"/>
    <x v="2"/>
    <s v="hardware"/>
    <x v="1977"/>
    <d v="2015-12-19T07:59:00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54"/>
    <n v="1323.25"/>
    <x v="2"/>
    <s v="hardware"/>
    <x v="1978"/>
    <d v="2012-06-12T07:00:00"/>
    <x v="1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41"/>
    <n v="282.66000000000003"/>
    <x v="2"/>
    <s v="hardware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55"/>
    <n v="91.21"/>
    <x v="2"/>
    <s v="hardware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62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5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65"/>
    <n v="88.69"/>
    <x v="8"/>
    <s v="people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70"/>
    <n v="453.14"/>
    <x v="8"/>
    <s v="people"/>
    <x v="1984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56"/>
    <n v="12.75"/>
    <x v="8"/>
    <s v="people"/>
    <x v="1985"/>
    <d v="2016-08-02T23:00:00"/>
    <x v="4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5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7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5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60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123"/>
    <n v="101.8"/>
    <x v="8"/>
    <s v="people"/>
    <x v="1990"/>
    <d v="2016-02-13T04:42:12"/>
    <x v="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113"/>
    <n v="46.67"/>
    <x v="8"/>
    <s v="people"/>
    <x v="1991"/>
    <d v="2015-07-03T21:26:26"/>
    <x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5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5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50"/>
    <n v="0"/>
    <x v="8"/>
    <s v="people"/>
    <x v="1994"/>
    <d v="2016-12-07T01:09:02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59"/>
    <n v="26"/>
    <x v="8"/>
    <s v="people"/>
    <x v="1995"/>
    <d v="2015-07-16T21:38:56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5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5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73"/>
    <n v="218.33"/>
    <x v="8"/>
    <s v="people"/>
    <x v="1998"/>
    <d v="2014-08-01T02:50:38"/>
    <x v="1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60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55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56"/>
    <n v="128.38999999999999"/>
    <x v="2"/>
    <s v="hardware"/>
    <x v="2001"/>
    <d v="2015-06-12T20:00:00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5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58"/>
    <n v="91.76"/>
    <x v="2"/>
    <s v="hardware"/>
    <x v="2003"/>
    <d v="2010-07-02T23:00:00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59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39"/>
    <n v="194.26"/>
    <x v="2"/>
    <s v="hardware"/>
    <x v="2005"/>
    <d v="2013-10-16T03:59:00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60"/>
    <n v="408.98"/>
    <x v="2"/>
    <s v="hardware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31"/>
    <n v="84.46"/>
    <x v="2"/>
    <s v="hardware"/>
    <x v="2007"/>
    <d v="2010-08-24T04:00:00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16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83"/>
    <n v="383.36"/>
    <x v="2"/>
    <s v="hardware"/>
    <x v="2009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61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62"/>
    <n v="422.02"/>
    <x v="2"/>
    <s v="hardware"/>
    <x v="2011"/>
    <d v="2016-01-11T23:00:00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63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64"/>
    <n v="173.58"/>
    <x v="2"/>
    <s v="hardware"/>
    <x v="2013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65"/>
    <n v="88.6"/>
    <x v="2"/>
    <s v="hardware"/>
    <x v="2014"/>
    <d v="2013-03-25T04:08:59"/>
    <x v="3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40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66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10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1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67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68"/>
    <n v="23.65"/>
    <x v="2"/>
    <s v="hardware"/>
    <x v="2020"/>
    <d v="2014-05-14T23:04:00"/>
    <x v="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69"/>
    <n v="147.94999999999999"/>
    <x v="2"/>
    <s v="hardware"/>
    <x v="2021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10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164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70"/>
    <n v="222.99"/>
    <x v="2"/>
    <s v="hardware"/>
    <x v="20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34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18"/>
    <n v="73.5"/>
    <x v="2"/>
    <s v="hardware"/>
    <x v="2026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8"/>
    <n v="223.1"/>
    <x v="2"/>
    <s v="hardware"/>
    <x v="2027"/>
    <d v="2015-03-30T18:31:59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9"/>
    <n v="47.91"/>
    <x v="2"/>
    <s v="hardware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7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35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8"/>
    <n v="118.45"/>
    <x v="2"/>
    <s v="hardware"/>
    <x v="2031"/>
    <d v="2015-01-09T01:00:00"/>
    <x v="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72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9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73"/>
    <n v="593.94000000000005"/>
    <x v="2"/>
    <s v="hardware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185"/>
    <n v="262.16000000000003"/>
    <x v="2"/>
    <s v="hardware"/>
    <x v="2035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88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126"/>
    <n v="70.040000000000006"/>
    <x v="2"/>
    <s v="hardware"/>
    <x v="2037"/>
    <d v="2013-12-30T06:02:33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74"/>
    <n v="164.91"/>
    <x v="2"/>
    <s v="hardware"/>
    <x v="2038"/>
    <d v="2013-07-01T18:00:00"/>
    <x v="2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104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60"/>
    <n v="27.47"/>
    <x v="2"/>
    <s v="hardware"/>
    <x v="2040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11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39"/>
    <n v="88.24"/>
    <x v="2"/>
    <s v="hardware"/>
    <x v="2042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75"/>
    <n v="36.33"/>
    <x v="2"/>
    <s v="hardware"/>
    <x v="2043"/>
    <d v="2016-12-11T04:59:00"/>
    <x v="5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9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76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10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33"/>
    <n v="227.85"/>
    <x v="2"/>
    <s v="hardware"/>
    <x v="2047"/>
    <d v="2015-04-17T00:00:00"/>
    <x v="4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34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8"/>
    <n v="80.989999999999995"/>
    <x v="2"/>
    <s v="hardware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77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2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78"/>
    <n v="326.29000000000002"/>
    <x v="2"/>
    <s v="hardware"/>
    <x v="2052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7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35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3"/>
    <n v="99.46"/>
    <x v="2"/>
    <s v="hardware"/>
    <x v="2055"/>
    <d v="2014-12-03T04:00:00"/>
    <x v="4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42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180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39"/>
    <n v="10.51"/>
    <x v="2"/>
    <s v="hardware"/>
    <x v="2058"/>
    <d v="2015-03-02T20:00:00"/>
    <x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1"/>
    <n v="114.77"/>
    <x v="2"/>
    <s v="hardware"/>
    <x v="2059"/>
    <d v="2016-01-31T21:59:00"/>
    <x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79"/>
    <n v="36"/>
    <x v="2"/>
    <s v="hardware"/>
    <x v="206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9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41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34"/>
    <n v="120.86"/>
    <x v="2"/>
    <s v="hardware"/>
    <x v="2063"/>
    <d v="2016-05-15T17:35:01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87"/>
    <n v="86.16"/>
    <x v="2"/>
    <s v="hardware"/>
    <x v="2064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171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198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37"/>
    <n v="62.8"/>
    <x v="2"/>
    <s v="hardware"/>
    <x v="2067"/>
    <d v="2015-05-24T20:29:36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80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69"/>
    <n v="201.96"/>
    <x v="2"/>
    <s v="hardware"/>
    <x v="2071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38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42"/>
    <n v="324.69"/>
    <x v="2"/>
    <s v="hardware"/>
    <x v="2073"/>
    <d v="2015-05-08T16:01:58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3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81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82"/>
    <n v="116.35"/>
    <x v="2"/>
    <s v="hardware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31"/>
    <n v="307.2"/>
    <x v="2"/>
    <s v="hardware"/>
    <x v="2077"/>
    <d v="2015-06-05T21:00:00"/>
    <x v="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6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83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84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1"/>
    <n v="72.91"/>
    <x v="4"/>
    <s v="indie rock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38"/>
    <n v="43.71"/>
    <x v="4"/>
    <s v="indie rock"/>
    <x v="2082"/>
    <d v="2011-11-24T03:53:16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0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29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39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7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3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31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28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1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28"/>
    <n v="88.15"/>
    <x v="4"/>
    <s v="indie rock"/>
    <x v="2091"/>
    <d v="2011-03-01T20:00:00"/>
    <x v="4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7"/>
    <n v="110.49"/>
    <x v="4"/>
    <s v="indie rock"/>
    <x v="2092"/>
    <d v="2011-10-07T16:58:52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21"/>
    <n v="66.83"/>
    <x v="4"/>
    <s v="indie rock"/>
    <x v="2093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10"/>
    <n v="58.6"/>
    <x v="4"/>
    <s v="indie rock"/>
    <x v="2094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8"/>
    <n v="113.64"/>
    <x v="4"/>
    <s v="indie rock"/>
    <x v="2095"/>
    <d v="2011-10-02T17:36:13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21"/>
    <n v="43.57"/>
    <x v="4"/>
    <s v="indie rock"/>
    <x v="2096"/>
    <d v="2012-10-26T03:59:00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8"/>
    <n v="78.95"/>
    <x v="4"/>
    <s v="indie rock"/>
    <x v="2097"/>
    <d v="2011-12-01T15:02:15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8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88"/>
    <n v="63.03"/>
    <x v="4"/>
    <s v="indie rock"/>
    <x v="2099"/>
    <d v="2015-07-02T03:40:00"/>
    <x v="5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0"/>
    <n v="30.37"/>
    <x v="4"/>
    <s v="indie rock"/>
    <x v="2100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0"/>
    <n v="51.48"/>
    <x v="4"/>
    <s v="indie rock"/>
    <x v="2101"/>
    <d v="2012-02-13T03:35:1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104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91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22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172"/>
    <n v="51.31"/>
    <x v="4"/>
    <s v="indie rock"/>
    <x v="2105"/>
    <d v="2014-11-21T04:00:00"/>
    <x v="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13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29"/>
    <n v="37.15"/>
    <x v="4"/>
    <s v="indie rock"/>
    <x v="2107"/>
    <d v="2014-11-12T18:03:13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13"/>
    <n v="89.9"/>
    <x v="4"/>
    <s v="indie rock"/>
    <x v="2108"/>
    <d v="2012-09-10T03:55:00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13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8"/>
    <n v="52.82"/>
    <x v="4"/>
    <s v="indie rock"/>
    <x v="2110"/>
    <d v="2014-05-28T04:59:00"/>
    <x v="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13"/>
    <n v="54.62"/>
    <x v="4"/>
    <s v="indie rock"/>
    <x v="2111"/>
    <d v="2011-08-15T01:00:00"/>
    <x v="6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8"/>
    <n v="27.27"/>
    <x v="4"/>
    <s v="indie rock"/>
    <x v="2112"/>
    <d v="2013-04-15T22:16:33"/>
    <x v="2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2"/>
    <n v="68.599999999999994"/>
    <x v="4"/>
    <s v="indie rock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2"/>
    <n v="35.61"/>
    <x v="4"/>
    <s v="indie rock"/>
    <x v="2114"/>
    <d v="2010-12-09T04:59:00"/>
    <x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235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7"/>
    <n v="526.46"/>
    <x v="4"/>
    <s v="indie rock"/>
    <x v="2116"/>
    <d v="2012-10-02T18:40:03"/>
    <x v="6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34"/>
    <n v="50.66"/>
    <x v="4"/>
    <s v="indie rock"/>
    <x v="2117"/>
    <d v="2015-10-27T04:59:00"/>
    <x v="2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16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7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7"/>
    <n v="116.96"/>
    <x v="4"/>
    <s v="indie rock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0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5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54"/>
    <n v="10"/>
    <x v="6"/>
    <s v="video games"/>
    <x v="2123"/>
    <d v="2010-03-15T06:59:00"/>
    <x v="5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54"/>
    <n v="23"/>
    <x v="6"/>
    <s v="video games"/>
    <x v="2124"/>
    <d v="2010-11-30T05:00:00"/>
    <x v="6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0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5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1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50"/>
    <n v="25"/>
    <x v="6"/>
    <s v="video games"/>
    <x v="2128"/>
    <d v="2014-09-21T18:32:49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81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50"/>
    <n v="21.25"/>
    <x v="6"/>
    <s v="video games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2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53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53"/>
    <n v="5.33"/>
    <x v="6"/>
    <s v="video games"/>
    <x v="2133"/>
    <d v="2011-04-24T06:59:00"/>
    <x v="5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53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54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5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5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55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2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5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5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52"/>
    <n v="50.08"/>
    <x v="6"/>
    <s v="video games"/>
    <x v="2142"/>
    <d v="2015-12-30T16:50:10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57"/>
    <n v="45"/>
    <x v="6"/>
    <s v="video games"/>
    <x v="2143"/>
    <d v="2010-07-21T19:00:00"/>
    <x v="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53"/>
    <n v="25.29"/>
    <x v="6"/>
    <s v="video games"/>
    <x v="2144"/>
    <d v="2013-09-14T13:07:20"/>
    <x v="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75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50"/>
    <n v="1"/>
    <x v="6"/>
    <s v="video games"/>
    <x v="2146"/>
    <d v="2016-02-11T16:18:30"/>
    <x v="2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0"/>
    <n v="49.38"/>
    <x v="6"/>
    <s v="video games"/>
    <x v="2147"/>
    <d v="2014-11-16T08:05:48"/>
    <x v="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53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50"/>
    <n v="0"/>
    <x v="6"/>
    <s v="video games"/>
    <x v="2149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0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5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5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50"/>
    <n v="8.5"/>
    <x v="6"/>
    <s v="video games"/>
    <x v="2153"/>
    <d v="2015-01-10T07:59:00"/>
    <x v="1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0"/>
    <n v="1"/>
    <x v="6"/>
    <s v="video games"/>
    <x v="2154"/>
    <d v="2014-01-28T15:10:27"/>
    <x v="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53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56"/>
    <n v="17.989999999999998"/>
    <x v="6"/>
    <s v="video games"/>
    <x v="2156"/>
    <d v="2013-09-16T20:30:06"/>
    <x v="11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58"/>
    <n v="370.95"/>
    <x v="6"/>
    <s v="video games"/>
    <x v="2157"/>
    <d v="2016-12-23T07:59:00"/>
    <x v="2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113"/>
    <n v="63.57"/>
    <x v="6"/>
    <s v="video games"/>
    <x v="2158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0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0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31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20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88"/>
    <n v="75.11"/>
    <x v="4"/>
    <s v="rock"/>
    <x v="2163"/>
    <d v="2015-06-08T03:50:00"/>
    <x v="67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33"/>
    <n v="68.010000000000005"/>
    <x v="4"/>
    <s v="rock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86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92"/>
    <n v="91.63"/>
    <x v="4"/>
    <s v="rock"/>
    <x v="2166"/>
    <d v="2014-12-05T21:06:58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28"/>
    <n v="22.5"/>
    <x v="4"/>
    <s v="rock"/>
    <x v="2167"/>
    <d v="2012-09-15T01:35:37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108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8"/>
    <n v="21.86"/>
    <x v="4"/>
    <s v="rock"/>
    <x v="2169"/>
    <d v="2017-03-02T16:49:11"/>
    <x v="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14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6"/>
    <n v="90.28"/>
    <x v="4"/>
    <s v="rock"/>
    <x v="2171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8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3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3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211"/>
    <n v="67.31"/>
    <x v="4"/>
    <s v="rock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9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8"/>
    <n v="65.87"/>
    <x v="4"/>
    <s v="rock"/>
    <x v="2177"/>
    <d v="2016-06-06T06:01:07"/>
    <x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86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164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13"/>
    <n v="68.709999999999994"/>
    <x v="4"/>
    <s v="rock"/>
    <x v="2180"/>
    <d v="2015-11-13T17:04:28"/>
    <x v="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42"/>
    <n v="57.77"/>
    <x v="6"/>
    <s v="tabletop games"/>
    <x v="2181"/>
    <d v="2017-02-21T00:07:33"/>
    <x v="2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285"/>
    <n v="44.17"/>
    <x v="6"/>
    <s v="tabletop games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245"/>
    <n v="107.05"/>
    <x v="6"/>
    <s v="tabletop games"/>
    <x v="2184"/>
    <d v="2016-01-25T16:00:00"/>
    <x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5"/>
    <n v="55.96"/>
    <x v="6"/>
    <s v="tabletop games"/>
    <x v="2186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288"/>
    <n v="56.97"/>
    <x v="6"/>
    <s v="tabletop games"/>
    <x v="2187"/>
    <d v="2015-04-03T03:59:00"/>
    <x v="4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289"/>
    <n v="44.06"/>
    <x v="6"/>
    <s v="tabletop games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290"/>
    <n v="68.63"/>
    <x v="6"/>
    <s v="tabletop games"/>
    <x v="2189"/>
    <d v="2016-04-21T22:00:00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85"/>
    <n v="65.319999999999993"/>
    <x v="6"/>
    <s v="tabletop games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28"/>
    <n v="35.92"/>
    <x v="6"/>
    <s v="tabletop games"/>
    <x v="2191"/>
    <d v="2017-02-14T20:00:27"/>
    <x v="6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291"/>
    <n v="40.07"/>
    <x v="6"/>
    <s v="tabletop games"/>
    <x v="2192"/>
    <d v="2016-12-15T23:00:00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29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293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28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35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294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18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92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295"/>
    <n v="41.23"/>
    <x v="6"/>
    <s v="tabletop games"/>
    <x v="2200"/>
    <d v="2015-07-06T03:00:00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296"/>
    <n v="15.04"/>
    <x v="4"/>
    <s v="electronic music"/>
    <x v="2201"/>
    <d v="2013-01-16T20:19:25"/>
    <x v="2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297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5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18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143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33"/>
    <n v="33.24"/>
    <x v="4"/>
    <s v="electronic music"/>
    <x v="2206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8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21"/>
    <n v="42.33"/>
    <x v="4"/>
    <s v="electronic music"/>
    <x v="2208"/>
    <d v="2012-04-07T04:00:00"/>
    <x v="5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298"/>
    <n v="50.27"/>
    <x v="4"/>
    <s v="electronic music"/>
    <x v="2209"/>
    <d v="2014-04-14T23:00:00"/>
    <x v="5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38"/>
    <n v="61.9"/>
    <x v="4"/>
    <s v="electronic music"/>
    <x v="2210"/>
    <d v="2012-04-14T17:36:00"/>
    <x v="4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279"/>
    <n v="40.75"/>
    <x v="4"/>
    <s v="electronic music"/>
    <x v="2211"/>
    <d v="2014-04-10T06:59:00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35"/>
    <n v="55.8"/>
    <x v="4"/>
    <s v="electronic music"/>
    <x v="2212"/>
    <d v="2013-11-04T01:00:00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177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101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94"/>
    <n v="26.06"/>
    <x v="4"/>
    <s v="electronic music"/>
    <x v="2215"/>
    <d v="2012-03-13T06:59:00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6"/>
    <n v="22.64"/>
    <x v="4"/>
    <s v="electronic music"/>
    <x v="2216"/>
    <d v="2015-07-23T18:02:25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7"/>
    <n v="47.22"/>
    <x v="4"/>
    <s v="electronic music"/>
    <x v="2217"/>
    <d v="2015-11-02T08:00:00"/>
    <x v="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n v="32.32"/>
    <x v="4"/>
    <s v="electronic music"/>
    <x v="2218"/>
    <d v="2012-08-29T00:00:00"/>
    <x v="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21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7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29"/>
    <n v="37.200000000000003"/>
    <x v="6"/>
    <s v="tabletop games"/>
    <x v="2221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200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299"/>
    <n v="82.15"/>
    <x v="6"/>
    <s v="tabletop games"/>
    <x v="2224"/>
    <d v="2016-10-29T19:00:00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300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29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96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301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193"/>
    <n v="25.43"/>
    <x v="6"/>
    <s v="tabletop games"/>
    <x v="2229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9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30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303"/>
    <n v="25.09"/>
    <x v="6"/>
    <s v="tabletop games"/>
    <x v="2232"/>
    <d v="2014-07-19T03:00:00"/>
    <x v="2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304"/>
    <n v="21.23"/>
    <x v="6"/>
    <s v="tabletop games"/>
    <x v="2233"/>
    <d v="2015-12-14T00:00:00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30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42"/>
    <n v="135.59"/>
    <x v="6"/>
    <s v="tabletop games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293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278"/>
    <n v="64.63"/>
    <x v="6"/>
    <s v="tabletop games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30"/>
    <n v="75.13"/>
    <x v="6"/>
    <s v="tabletop games"/>
    <x v="2239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306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308"/>
    <n v="53.87"/>
    <x v="6"/>
    <s v="tabletop games"/>
    <x v="2242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309"/>
    <n v="4.57"/>
    <x v="6"/>
    <s v="tabletop games"/>
    <x v="2243"/>
    <d v="2017-03-13T03:00:00"/>
    <x v="6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310"/>
    <n v="65"/>
    <x v="6"/>
    <s v="tabletop games"/>
    <x v="2244"/>
    <d v="2016-10-16T20:30:00"/>
    <x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311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8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3"/>
    <n v="50.85"/>
    <x v="6"/>
    <s v="tabletop games"/>
    <x v="2247"/>
    <d v="2015-07-29T15:59:25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13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312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313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84"/>
    <n v="23.81"/>
    <x v="6"/>
    <s v="tabletop games"/>
    <x v="2251"/>
    <d v="2014-08-16T08:17:57"/>
    <x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212"/>
    <n v="98.41"/>
    <x v="6"/>
    <s v="tabletop games"/>
    <x v="2252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40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314"/>
    <n v="11.67"/>
    <x v="6"/>
    <s v="tabletop games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315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316"/>
    <n v="21.38"/>
    <x v="6"/>
    <s v="tabletop games"/>
    <x v="2256"/>
    <d v="2016-11-22T10:50:46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317"/>
    <n v="94.1"/>
    <x v="6"/>
    <s v="tabletop games"/>
    <x v="2257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92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319"/>
    <n v="97.3"/>
    <x v="6"/>
    <s v="tabletop games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320"/>
    <n v="37.119999999999997"/>
    <x v="6"/>
    <s v="tabletop games"/>
    <x v="2261"/>
    <d v="2017-02-14T17:23:40"/>
    <x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224"/>
    <n v="28.1"/>
    <x v="6"/>
    <s v="tabletop games"/>
    <x v="2262"/>
    <d v="2014-11-18T00:00:00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31"/>
    <n v="144.43"/>
    <x v="6"/>
    <s v="tabletop games"/>
    <x v="2263"/>
    <d v="2015-01-31T19:58:33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144"/>
    <n v="24.27"/>
    <x v="6"/>
    <s v="tabletop games"/>
    <x v="2264"/>
    <d v="2016-05-23T03:00:00"/>
    <x v="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321"/>
    <n v="35.119999999999997"/>
    <x v="6"/>
    <s v="tabletop games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261"/>
    <n v="24.76"/>
    <x v="6"/>
    <s v="tabletop games"/>
    <x v="2266"/>
    <d v="2016-04-27T02:00:00"/>
    <x v="4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322"/>
    <n v="188.38"/>
    <x v="6"/>
    <s v="tabletop games"/>
    <x v="2267"/>
    <d v="2014-12-21T01:00:00"/>
    <x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323"/>
    <n v="49.93"/>
    <x v="6"/>
    <s v="tabletop games"/>
    <x v="2269"/>
    <d v="2017-03-07T05:00:00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324"/>
    <n v="107.82"/>
    <x v="6"/>
    <s v="tabletop games"/>
    <x v="2270"/>
    <d v="2017-01-10T21:59:00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10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325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47"/>
    <n v="37.479999999999997"/>
    <x v="6"/>
    <s v="tabletop games"/>
    <x v="2273"/>
    <d v="2017-03-12T12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28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326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48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306"/>
    <n v="53.08"/>
    <x v="6"/>
    <s v="tabletop games"/>
    <x v="2278"/>
    <d v="2016-01-03T22:59:00"/>
    <x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224"/>
    <n v="48.06"/>
    <x v="6"/>
    <s v="tabletop games"/>
    <x v="227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327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85"/>
    <n v="50.45"/>
    <x v="4"/>
    <s v="rock"/>
    <x v="2281"/>
    <d v="2011-07-25T06:50:00"/>
    <x v="6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85"/>
    <n v="115.83"/>
    <x v="4"/>
    <s v="rock"/>
    <x v="2282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7"/>
    <n v="63.03"/>
    <x v="4"/>
    <s v="rock"/>
    <x v="2283"/>
    <d v="2012-05-09T02:00:04"/>
    <x v="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6"/>
    <n v="108.02"/>
    <x v="4"/>
    <s v="rock"/>
    <x v="2284"/>
    <d v="2011-03-12T04:00:00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10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8"/>
    <n v="107.21"/>
    <x v="4"/>
    <s v="rock"/>
    <x v="2286"/>
    <d v="2013-09-06T03:59:00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28"/>
    <n v="50.93"/>
    <x v="4"/>
    <s v="rock"/>
    <x v="2287"/>
    <d v="2014-06-23T16:01:00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8"/>
    <n v="40.04"/>
    <x v="4"/>
    <s v="rock"/>
    <x v="2288"/>
    <d v="2012-06-26T18:00:00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13"/>
    <n v="64.44"/>
    <x v="4"/>
    <s v="rock"/>
    <x v="2289"/>
    <d v="2013-12-06T23:22:00"/>
    <x v="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3"/>
    <n v="53.83"/>
    <x v="4"/>
    <s v="rock"/>
    <x v="2290"/>
    <d v="2009-12-01T17:00:00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36"/>
    <n v="100.47"/>
    <x v="4"/>
    <s v="rock"/>
    <x v="2291"/>
    <d v="2012-04-23T04:00:00"/>
    <x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13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29"/>
    <n v="34.07"/>
    <x v="4"/>
    <s v="rock"/>
    <x v="2293"/>
    <d v="2012-09-25T03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91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10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328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7"/>
    <n v="52.95"/>
    <x v="4"/>
    <s v="rock"/>
    <x v="2297"/>
    <d v="2012-03-14T03:59:00"/>
    <x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2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329"/>
    <n v="75.040000000000006"/>
    <x v="4"/>
    <s v="rock"/>
    <x v="2299"/>
    <d v="2011-02-06T00:46:49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7"/>
    <n v="115.71"/>
    <x v="4"/>
    <s v="rock"/>
    <x v="2300"/>
    <d v="2012-06-28T17:26:56"/>
    <x v="2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8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193"/>
    <n v="46.18"/>
    <x v="4"/>
    <s v="indie rock"/>
    <x v="2302"/>
    <d v="2013-12-31T07:00:00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15"/>
    <n v="68.48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7"/>
    <n v="53.47"/>
    <x v="4"/>
    <s v="indie rock"/>
    <x v="2304"/>
    <d v="2011-01-01T04:59:00"/>
    <x v="4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7"/>
    <n v="109.11"/>
    <x v="4"/>
    <s v="indie rock"/>
    <x v="2305"/>
    <d v="2014-08-08T18:00:00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13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13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7"/>
    <n v="82.5"/>
    <x v="4"/>
    <s v="indie rock"/>
    <x v="2308"/>
    <d v="2014-08-29T01:00:00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13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330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3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29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98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96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3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3"/>
    <n v="78.03"/>
    <x v="4"/>
    <s v="indie rock"/>
    <x v="2316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3"/>
    <n v="18.91"/>
    <x v="4"/>
    <s v="indie rock"/>
    <x v="2317"/>
    <d v="2010-02-15T05:00:00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10"/>
    <n v="37.130000000000003"/>
    <x v="4"/>
    <s v="indie rock"/>
    <x v="2318"/>
    <d v="2009-09-26T03:59:00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29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15"/>
    <n v="61.04"/>
    <x v="4"/>
    <s v="indie rock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216"/>
    <n v="30"/>
    <x v="7"/>
    <s v="small batch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60"/>
    <n v="108"/>
    <x v="7"/>
    <s v="small batch"/>
    <x v="2326"/>
    <d v="2017-04-30T17:00:00"/>
    <x v="6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331"/>
    <n v="54.88"/>
    <x v="7"/>
    <s v="small batch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172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21"/>
    <n v="219.93"/>
    <x v="7"/>
    <s v="small batch"/>
    <x v="2330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12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197"/>
    <n v="13.54"/>
    <x v="7"/>
    <s v="small batch"/>
    <x v="2333"/>
    <d v="2014-05-29T17:50:00"/>
    <x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21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21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332"/>
    <n v="48.1"/>
    <x v="7"/>
    <s v="small batch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38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238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5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50"/>
    <n v="0"/>
    <x v="2"/>
    <s v="web"/>
    <x v="2342"/>
    <d v="2014-10-06T05:00:00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56"/>
    <n v="300"/>
    <x v="2"/>
    <s v="web"/>
    <x v="2343"/>
    <d v="2016-01-08T19:47:0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5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50"/>
    <n v="0"/>
    <x v="2"/>
    <s v="web"/>
    <x v="2345"/>
    <d v="2015-03-31T23:39:00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50"/>
    <n v="13"/>
    <x v="2"/>
    <s v="web"/>
    <x v="2346"/>
    <d v="2016-10-17T19:10:31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53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50"/>
    <n v="54"/>
    <x v="2"/>
    <s v="web"/>
    <x v="234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50"/>
    <n v="0"/>
    <x v="2"/>
    <s v="web"/>
    <x v="2349"/>
    <d v="2015-08-11T18:37:08"/>
    <x v="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5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60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50"/>
    <n v="0"/>
    <x v="2"/>
    <s v="web"/>
    <x v="235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50"/>
    <n v="0"/>
    <x v="2"/>
    <s v="web"/>
    <x v="2353"/>
    <d v="2015-04-21T16:13:42"/>
    <x v="6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50"/>
    <n v="25"/>
    <x v="2"/>
    <s v="web"/>
    <x v="2354"/>
    <d v="2015-01-10T17:21:00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60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5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5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50"/>
    <n v="0"/>
    <x v="2"/>
    <s v="web"/>
    <x v="2358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77"/>
    <n v="367"/>
    <x v="2"/>
    <s v="web"/>
    <x v="2359"/>
    <d v="2015-08-03T15:35:24"/>
    <x v="1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5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50"/>
    <n v="0"/>
    <x v="2"/>
    <s v="web"/>
    <x v="2361"/>
    <d v="2016-04-30T22:00:00"/>
    <x v="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1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50"/>
    <n v="0"/>
    <x v="2"/>
    <s v="web"/>
    <x v="2363"/>
    <d v="2015-12-29T00:16:40"/>
    <x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50"/>
    <n v="0"/>
    <x v="2"/>
    <s v="web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50"/>
    <n v="0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57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60"/>
    <n v="47.86"/>
    <x v="2"/>
    <s v="web"/>
    <x v="2367"/>
    <d v="2016-04-25T22:16:56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50"/>
    <n v="50"/>
    <x v="2"/>
    <s v="web"/>
    <x v="2368"/>
    <d v="2015-04-14T16:19:25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5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5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5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56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5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5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5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57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5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50"/>
    <n v="0"/>
    <x v="2"/>
    <s v="web"/>
    <x v="2378"/>
    <d v="2015-08-26T00:18:50"/>
    <x v="4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50"/>
    <n v="0"/>
    <x v="2"/>
    <s v="web"/>
    <x v="2379"/>
    <d v="2015-10-05T00:23:3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5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53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56"/>
    <n v="37.5"/>
    <x v="2"/>
    <s v="web"/>
    <x v="2382"/>
    <d v="2015-08-04T04:30:03"/>
    <x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65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60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60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50"/>
    <n v="0"/>
    <x v="2"/>
    <s v="web"/>
    <x v="2386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60"/>
    <n v="342"/>
    <x v="2"/>
    <s v="web"/>
    <x v="2387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60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5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5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5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5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5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50"/>
    <n v="0"/>
    <x v="2"/>
    <s v="web"/>
    <x v="2395"/>
    <d v="2017-01-10T08:57:00"/>
    <x v="3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5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5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5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50"/>
    <n v="0"/>
    <x v="2"/>
    <s v="web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5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60"/>
    <n v="22.33"/>
    <x v="7"/>
    <s v="food trucks"/>
    <x v="2401"/>
    <d v="2016-03-05T19:44:56"/>
    <x v="1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5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123"/>
    <n v="16.829999999999998"/>
    <x v="7"/>
    <s v="food trucks"/>
    <x v="2403"/>
    <d v="2016-03-30T20:10:58"/>
    <x v="1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5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61"/>
    <n v="56.3"/>
    <x v="7"/>
    <s v="food trucks"/>
    <x v="2405"/>
    <d v="2016-09-03T14:02:55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139"/>
    <n v="84.06"/>
    <x v="7"/>
    <s v="food trucks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8"/>
    <n v="168.39"/>
    <x v="7"/>
    <s v="food trucks"/>
    <x v="2407"/>
    <d v="2015-04-11T06:00:00"/>
    <x v="2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5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53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5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60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50"/>
    <n v="0"/>
    <x v="7"/>
    <s v="food trucks"/>
    <x v="2412"/>
    <d v="2016-11-26T18:41:13"/>
    <x v="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60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56"/>
    <n v="35.380000000000003"/>
    <x v="7"/>
    <s v="food trucks"/>
    <x v="2414"/>
    <d v="2015-08-22T03:59:00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60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50"/>
    <n v="5"/>
    <x v="7"/>
    <s v="food trucks"/>
    <x v="2416"/>
    <d v="2015-03-14T15:00:00"/>
    <x v="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5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50"/>
    <n v="1"/>
    <x v="7"/>
    <s v="food trucks"/>
    <x v="2418"/>
    <d v="2015-03-24T19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50"/>
    <n v="0"/>
    <x v="7"/>
    <s v="food trucks"/>
    <x v="241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7"/>
    <n v="69.47"/>
    <x v="7"/>
    <s v="food trucks"/>
    <x v="2420"/>
    <d v="2014-11-10T01:41:35"/>
    <x v="12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5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5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5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60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50"/>
    <n v="1"/>
    <x v="7"/>
    <s v="food trucks"/>
    <x v="2425"/>
    <d v="2016-05-27T22:04:00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50"/>
    <n v="0"/>
    <x v="7"/>
    <s v="food trucks"/>
    <x v="2426"/>
    <d v="2015-08-08T04:04:52"/>
    <x v="1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5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5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60"/>
    <n v="501.25"/>
    <x v="7"/>
    <s v="food trucks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60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50"/>
    <n v="1"/>
    <x v="7"/>
    <s v="food trucks"/>
    <x v="2431"/>
    <d v="2016-06-28T02:23:33"/>
    <x v="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5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5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5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5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50"/>
    <n v="22.5"/>
    <x v="7"/>
    <s v="food trucks"/>
    <x v="2436"/>
    <d v="2016-01-29T14:46:10"/>
    <x v="1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50"/>
    <n v="0"/>
    <x v="7"/>
    <s v="food trucks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50"/>
    <n v="50"/>
    <x v="7"/>
    <s v="food trucks"/>
    <x v="2438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5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5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29"/>
    <n v="74.23"/>
    <x v="7"/>
    <s v="small batch"/>
    <x v="2441"/>
    <d v="2015-07-23T04:59:00"/>
    <x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9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195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15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36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239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333"/>
    <n v="31.69"/>
    <x v="7"/>
    <s v="small batch"/>
    <x v="2447"/>
    <d v="2016-11-12T04:00:00"/>
    <x v="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29"/>
    <n v="47.78"/>
    <x v="7"/>
    <s v="small batch"/>
    <x v="2448"/>
    <d v="2016-08-31T05:36:00"/>
    <x v="6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29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21"/>
    <n v="149.31"/>
    <x v="7"/>
    <s v="small batch"/>
    <x v="2450"/>
    <d v="2014-10-28T03:11:00"/>
    <x v="5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41"/>
    <n v="62.07"/>
    <x v="7"/>
    <s v="small batch"/>
    <x v="2451"/>
    <d v="2017-03-05T21:48:10"/>
    <x v="1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84"/>
    <n v="53.4"/>
    <x v="7"/>
    <s v="small batch"/>
    <x v="2452"/>
    <d v="2015-12-29T23:00:00"/>
    <x v="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n v="271.51"/>
    <x v="7"/>
    <s v="small batch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112"/>
    <n v="34.130000000000003"/>
    <x v="7"/>
    <s v="small batch"/>
    <x v="2455"/>
    <d v="2016-04-20T18:45:50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21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5"/>
    <n v="68.86"/>
    <x v="7"/>
    <s v="small batch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21"/>
    <n v="108.78"/>
    <x v="7"/>
    <s v="small batch"/>
    <x v="2459"/>
    <d v="2016-03-23T14:18:05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n v="125.99"/>
    <x v="7"/>
    <s v="small batch"/>
    <x v="2460"/>
    <d v="2017-01-03T04:17:00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3"/>
    <n v="90.52"/>
    <x v="4"/>
    <s v="indie rock"/>
    <x v="2461"/>
    <d v="2011-10-01T03:00:00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38"/>
    <n v="28.88"/>
    <x v="4"/>
    <s v="indie rock"/>
    <x v="2462"/>
    <d v="2012-07-19T04:28:16"/>
    <x v="18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38"/>
    <n v="51.67"/>
    <x v="4"/>
    <s v="indie rock"/>
    <x v="2464"/>
    <d v="2015-09-30T19:29:00"/>
    <x v="4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144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8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17"/>
    <n v="27.56"/>
    <x v="4"/>
    <s v="indie rock"/>
    <x v="2467"/>
    <d v="2012-05-10T17:00:00"/>
    <x v="2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13"/>
    <n v="36.97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35"/>
    <n v="29.02"/>
    <x v="4"/>
    <s v="indie rock"/>
    <x v="2469"/>
    <d v="2011-02-08T10:18:49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3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30"/>
    <n v="37.65"/>
    <x v="4"/>
    <s v="indie rock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104"/>
    <n v="97.9"/>
    <x v="4"/>
    <s v="indie rock"/>
    <x v="2472"/>
    <d v="2010-09-04T01:03:00"/>
    <x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8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8"/>
    <n v="131.58000000000001"/>
    <x v="4"/>
    <s v="indie rock"/>
    <x v="2474"/>
    <d v="2010-10-11T00:16:16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2"/>
    <n v="32.32"/>
    <x v="4"/>
    <s v="indie rock"/>
    <x v="2475"/>
    <d v="2010-07-10T22:00:00"/>
    <x v="1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2"/>
    <n v="61.1"/>
    <x v="4"/>
    <s v="indie rock"/>
    <x v="2476"/>
    <d v="2014-11-03T08:52:50"/>
    <x v="15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193"/>
    <n v="31.34"/>
    <x v="4"/>
    <s v="indie rock"/>
    <x v="2477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30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18"/>
    <n v="25.02"/>
    <x v="4"/>
    <s v="indie rock"/>
    <x v="2479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8"/>
    <n v="250"/>
    <x v="4"/>
    <s v="indie rock"/>
    <x v="2480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0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8"/>
    <n v="40.04"/>
    <x v="4"/>
    <s v="indie rock"/>
    <x v="2482"/>
    <d v="2011-08-01T18:46:23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35"/>
    <n v="65.84"/>
    <x v="4"/>
    <s v="indie rock"/>
    <x v="2483"/>
    <d v="2012-05-01T17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17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334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8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13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8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10"/>
    <n v="37.94"/>
    <x v="4"/>
    <s v="indie rock"/>
    <x v="2490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33"/>
    <n v="51.6"/>
    <x v="4"/>
    <s v="indie rock"/>
    <x v="2491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105"/>
    <n v="27.78"/>
    <x v="4"/>
    <s v="indie rock"/>
    <x v="2492"/>
    <d v="2012-06-16T09:59:00"/>
    <x v="6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32"/>
    <n v="99.38"/>
    <x v="4"/>
    <s v="indie rock"/>
    <x v="2493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7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30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8"/>
    <n v="600"/>
    <x v="4"/>
    <s v="indie rock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0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6"/>
    <n v="52.8"/>
    <x v="4"/>
    <s v="indie rock"/>
    <x v="2498"/>
    <d v="2015-01-27T23:13:07"/>
    <x v="2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195"/>
    <n v="47.68"/>
    <x v="4"/>
    <s v="indie rock"/>
    <x v="2499"/>
    <d v="2012-12-31T18:00:00"/>
    <x v="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0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56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50"/>
    <n v="17.2"/>
    <x v="7"/>
    <s v="restaurants"/>
    <x v="2502"/>
    <d v="2014-09-21T19:48:38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5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5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5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60"/>
    <n v="15"/>
    <x v="7"/>
    <s v="restaurants"/>
    <x v="2506"/>
    <d v="2015-10-03T21:00:00"/>
    <x v="2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5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5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60"/>
    <n v="35.71"/>
    <x v="7"/>
    <s v="restaurants"/>
    <x v="2509"/>
    <d v="2015-04-20T18:25:49"/>
    <x v="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50"/>
    <n v="37.5"/>
    <x v="7"/>
    <s v="restaurants"/>
    <x v="2510"/>
    <d v="2015-05-14T23:56:12"/>
    <x v="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5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50"/>
    <n v="0"/>
    <x v="7"/>
    <s v="restaurants"/>
    <x v="2512"/>
    <d v="2014-12-13T21:02:4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50"/>
    <n v="0"/>
    <x v="7"/>
    <s v="restaurants"/>
    <x v="2513"/>
    <d v="2017-02-26T00:09:49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53"/>
    <n v="52.5"/>
    <x v="7"/>
    <s v="restaurants"/>
    <x v="2514"/>
    <d v="2014-08-20T09:21:17"/>
    <x v="4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118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5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54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5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5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50"/>
    <n v="0"/>
    <x v="7"/>
    <s v="restaurants"/>
    <x v="2520"/>
    <d v="2016-10-15T19:21:00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15"/>
    <n v="103.68"/>
    <x v="4"/>
    <s v="classical music"/>
    <x v="2521"/>
    <d v="2015-10-13T23:13:41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8"/>
    <n v="185.19"/>
    <x v="4"/>
    <s v="classical music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94"/>
    <n v="54.15"/>
    <x v="4"/>
    <s v="classical music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21"/>
    <n v="177.21"/>
    <x v="4"/>
    <s v="classical music"/>
    <x v="2524"/>
    <d v="2014-12-21T04:30:00"/>
    <x v="2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8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0"/>
    <n v="136.91"/>
    <x v="4"/>
    <s v="classical music"/>
    <x v="2526"/>
    <d v="2014-12-08T04:59:00"/>
    <x v="3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21"/>
    <n v="57.54"/>
    <x v="4"/>
    <s v="classical music"/>
    <x v="2527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13"/>
    <n v="52.96"/>
    <x v="4"/>
    <s v="classical music"/>
    <x v="2528"/>
    <d v="2015-08-20T11:00:00"/>
    <x v="23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3"/>
    <n v="82.33"/>
    <x v="4"/>
    <s v="classical music"/>
    <x v="2529"/>
    <d v="2012-03-25T00:56:15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8"/>
    <n v="135.41999999999999"/>
    <x v="4"/>
    <s v="classical music"/>
    <x v="2530"/>
    <d v="2015-04-20T04:50:00"/>
    <x v="2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8"/>
    <n v="74.069999999999993"/>
    <x v="4"/>
    <s v="classical music"/>
    <x v="2531"/>
    <d v="2015-08-15T03:59:00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9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38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2"/>
    <n v="150"/>
    <x v="4"/>
    <s v="classical music"/>
    <x v="2534"/>
    <d v="2010-01-01T06:00:00"/>
    <x v="6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3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31"/>
    <n v="7.25"/>
    <x v="4"/>
    <s v="classical music"/>
    <x v="2536"/>
    <d v="2013-07-30T02:32:46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5"/>
    <n v="100"/>
    <x v="4"/>
    <s v="classical music"/>
    <x v="2537"/>
    <d v="2011-08-01T15:34:15"/>
    <x v="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0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8"/>
    <n v="169.92"/>
    <x v="4"/>
    <s v="classical music"/>
    <x v="2539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33"/>
    <n v="95.74"/>
    <x v="4"/>
    <s v="classical music"/>
    <x v="2540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13"/>
    <n v="59.46"/>
    <x v="4"/>
    <s v="classical music"/>
    <x v="2541"/>
    <d v="2013-09-26T10:46:58"/>
    <x v="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3"/>
    <n v="55.77"/>
    <x v="4"/>
    <s v="classical music"/>
    <x v="2542"/>
    <d v="2013-10-01T03:59:00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94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7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228"/>
    <n v="64.03"/>
    <x v="4"/>
    <s v="classical music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20"/>
    <n v="60.15"/>
    <x v="4"/>
    <s v="classical music"/>
    <x v="2546"/>
    <d v="2013-10-05T05:00:00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28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21"/>
    <n v="165.16"/>
    <x v="4"/>
    <s v="classical music"/>
    <x v="2548"/>
    <d v="2016-09-30T04:27:00"/>
    <x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3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7"/>
    <n v="43.7"/>
    <x v="4"/>
    <s v="classical music"/>
    <x v="2550"/>
    <d v="2015-10-08T03:59:00"/>
    <x v="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33"/>
    <n v="67.42"/>
    <x v="4"/>
    <s v="classical music"/>
    <x v="2551"/>
    <d v="2012-03-21T20:48:00"/>
    <x v="4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94"/>
    <n v="38.880000000000003"/>
    <x v="4"/>
    <s v="classical music"/>
    <x v="2553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13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6"/>
    <n v="23.12"/>
    <x v="4"/>
    <s v="classical music"/>
    <x v="2556"/>
    <d v="2012-12-24T23:47:37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90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15"/>
    <n v="75.61"/>
    <x v="4"/>
    <s v="classical music"/>
    <x v="2558"/>
    <d v="2015-05-01T13:59:00"/>
    <x v="2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38"/>
    <n v="35.6"/>
    <x v="4"/>
    <s v="classical music"/>
    <x v="2559"/>
    <d v="2011-11-15T19:37:00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8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5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60"/>
    <n v="25"/>
    <x v="7"/>
    <s v="food trucks"/>
    <x v="2562"/>
    <d v="2016-10-11T12:35:39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50"/>
    <n v="0"/>
    <x v="7"/>
    <s v="food trucks"/>
    <x v="2563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5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60"/>
    <n v="100"/>
    <x v="7"/>
    <s v="food trucks"/>
    <x v="2565"/>
    <d v="2016-05-09T20:50:00"/>
    <x v="5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5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5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60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53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50"/>
    <n v="62.5"/>
    <x v="7"/>
    <s v="food trucks"/>
    <x v="2571"/>
    <d v="2016-05-19T08:12:01"/>
    <x v="1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5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50"/>
    <n v="0"/>
    <x v="7"/>
    <s v="food trucks"/>
    <x v="2573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50"/>
    <n v="0"/>
    <x v="7"/>
    <s v="food trucks"/>
    <x v="2574"/>
    <d v="2016-05-18T19:49:05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5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50"/>
    <n v="0"/>
    <x v="7"/>
    <s v="food trucks"/>
    <x v="2576"/>
    <d v="2015-04-10T23:14:07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50"/>
    <n v="0"/>
    <x v="7"/>
    <s v="food trucks"/>
    <x v="2577"/>
    <d v="2014-08-04T19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50"/>
    <n v="0"/>
    <x v="7"/>
    <s v="food trucks"/>
    <x v="2578"/>
    <d v="2015-10-09T17:00:00"/>
    <x v="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50"/>
    <n v="23.08"/>
    <x v="7"/>
    <s v="food trucks"/>
    <x v="2579"/>
    <d v="2014-09-15T19:55:03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60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57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5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60"/>
    <n v="1"/>
    <x v="7"/>
    <s v="food trucks"/>
    <x v="2583"/>
    <d v="2015-03-16T17:28:00"/>
    <x v="1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5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5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5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53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65"/>
    <n v="29.13"/>
    <x v="7"/>
    <s v="food trucks"/>
    <x v="2588"/>
    <d v="2015-03-31T13:14:00"/>
    <x v="6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5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50"/>
    <n v="0"/>
    <x v="7"/>
    <s v="food trucks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53"/>
    <n v="13"/>
    <x v="7"/>
    <s v="food trucks"/>
    <x v="2591"/>
    <d v="2016-03-13T20:45:24"/>
    <x v="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5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5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5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148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52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115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60"/>
    <n v="18"/>
    <x v="7"/>
    <s v="food trucks"/>
    <x v="2599"/>
    <d v="2014-08-03T18:05:47"/>
    <x v="1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113"/>
    <n v="115.53"/>
    <x v="7"/>
    <s v="food trucks"/>
    <x v="2600"/>
    <d v="2016-03-25T20:36:40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335"/>
    <n v="21.9"/>
    <x v="2"/>
    <s v="space exploration"/>
    <x v="2601"/>
    <d v="2012-09-13T03:59:00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336"/>
    <n v="80.02"/>
    <x v="2"/>
    <s v="space exploration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7"/>
    <n v="35.520000000000003"/>
    <x v="2"/>
    <s v="space exploration"/>
    <x v="2603"/>
    <d v="2013-12-23T21:54:14"/>
    <x v="2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3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13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5"/>
    <n v="31.44"/>
    <x v="2"/>
    <s v="space exploration"/>
    <x v="2606"/>
    <d v="2014-04-29T17:06:22"/>
    <x v="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326"/>
    <n v="81.95"/>
    <x v="2"/>
    <s v="space exploration"/>
    <x v="2607"/>
    <d v="2015-08-12T02:00:00"/>
    <x v="4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337"/>
    <n v="58.93"/>
    <x v="2"/>
    <s v="space exploration"/>
    <x v="2608"/>
    <d v="2017-03-15T00:00:00"/>
    <x v="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72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48"/>
    <n v="55.76"/>
    <x v="2"/>
    <s v="space exploration"/>
    <x v="2610"/>
    <d v="2016-08-22T06:59:00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338"/>
    <n v="83.8"/>
    <x v="2"/>
    <s v="space exploration"/>
    <x v="2611"/>
    <d v="2017-01-02T22:59:00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174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7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1"/>
    <n v="107.1"/>
    <x v="2"/>
    <s v="space exploration"/>
    <x v="2614"/>
    <d v="2014-04-30T05:00:00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106"/>
    <n v="47.18"/>
    <x v="2"/>
    <s v="space exploration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41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339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n v="205.3"/>
    <x v="2"/>
    <s v="space exploration"/>
    <x v="2618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340"/>
    <n v="35.549999999999997"/>
    <x v="2"/>
    <s v="space exploration"/>
    <x v="2619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124"/>
    <n v="74.64"/>
    <x v="2"/>
    <s v="space exploration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91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6"/>
    <n v="26.59"/>
    <x v="2"/>
    <s v="space exploration"/>
    <x v="2622"/>
    <d v="2016-12-30T17:50:16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35"/>
    <n v="36.770000000000003"/>
    <x v="2"/>
    <s v="space exploration"/>
    <x v="2623"/>
    <d v="2016-12-02T06:09:26"/>
    <x v="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341"/>
    <n v="31.82"/>
    <x v="2"/>
    <s v="space exploration"/>
    <x v="2624"/>
    <d v="2012-09-13T10:07:02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342"/>
    <n v="27.58"/>
    <x v="2"/>
    <s v="space exploration"/>
    <x v="2625"/>
    <d v="2016-11-09T20:26:48"/>
    <x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0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343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5"/>
    <n v="44.1"/>
    <x v="2"/>
    <s v="space exploration"/>
    <x v="2628"/>
    <d v="2014-11-30T23:11:07"/>
    <x v="1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30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137"/>
    <n v="38.99"/>
    <x v="2"/>
    <s v="space exploration"/>
    <x v="2630"/>
    <d v="2016-06-30T10:00:00"/>
    <x v="1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41"/>
    <n v="80.19"/>
    <x v="2"/>
    <s v="space exploration"/>
    <x v="2631"/>
    <d v="2015-08-30T04:03:47"/>
    <x v="3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0"/>
    <n v="34.9"/>
    <x v="2"/>
    <s v="space exploration"/>
    <x v="2632"/>
    <d v="2016-05-29T01:28:59"/>
    <x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8"/>
    <n v="136.9"/>
    <x v="2"/>
    <s v="space exploration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29"/>
    <n v="37.46"/>
    <x v="2"/>
    <s v="space exploration"/>
    <x v="2636"/>
    <d v="2016-10-16T01:00:00"/>
    <x v="2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183"/>
    <n v="31.96"/>
    <x v="2"/>
    <s v="space exploration"/>
    <x v="2637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1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34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6"/>
    <n v="45.94"/>
    <x v="2"/>
    <s v="space exploration"/>
    <x v="2640"/>
    <d v="2015-06-08T03:51:14"/>
    <x v="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60"/>
    <n v="15"/>
    <x v="2"/>
    <s v="space exploration"/>
    <x v="2641"/>
    <d v="2014-09-15T20:09:00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5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122"/>
    <n v="223.58"/>
    <x v="2"/>
    <s v="space exploration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57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59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60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60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50"/>
    <n v="41.33"/>
    <x v="2"/>
    <s v="space exploration"/>
    <x v="2649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60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53"/>
    <n v="307.82"/>
    <x v="2"/>
    <s v="space exploration"/>
    <x v="2651"/>
    <d v="2015-12-17T19:20:09"/>
    <x v="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60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81"/>
    <n v="83.94"/>
    <x v="2"/>
    <s v="space exploration"/>
    <x v="2653"/>
    <d v="2014-06-13T04:00:0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50"/>
    <n v="8.5"/>
    <x v="2"/>
    <s v="space exploration"/>
    <x v="2654"/>
    <d v="2015-04-21T13:25:26"/>
    <x v="12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70"/>
    <n v="73.37"/>
    <x v="2"/>
    <s v="space exploration"/>
    <x v="2655"/>
    <d v="2016-02-09T20:00:00"/>
    <x v="3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57"/>
    <n v="112.86"/>
    <x v="2"/>
    <s v="space exploration"/>
    <x v="2656"/>
    <d v="2017-03-12T19:00:00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118"/>
    <n v="95.28"/>
    <x v="2"/>
    <s v="space exploration"/>
    <x v="2657"/>
    <d v="2016-08-03T01:30:00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5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56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50"/>
    <n v="3.8"/>
    <x v="2"/>
    <s v="space exploration"/>
    <x v="2660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3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13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n v="373.56"/>
    <x v="2"/>
    <s v="makerspaces"/>
    <x v="2663"/>
    <d v="2015-09-04T15:00:00"/>
    <x v="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33"/>
    <n v="174.04"/>
    <x v="2"/>
    <s v="makerspaces"/>
    <x v="2664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4"/>
    <n v="93.7"/>
    <x v="2"/>
    <s v="makerspaces"/>
    <x v="2665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175"/>
    <n v="77.33"/>
    <x v="2"/>
    <s v="makerspaces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38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193"/>
    <n v="60.96"/>
    <x v="2"/>
    <s v="makerspaces"/>
    <x v="2668"/>
    <d v="2015-11-09T14:32:00"/>
    <x v="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105"/>
    <n v="91"/>
    <x v="2"/>
    <s v="makerspaces"/>
    <x v="2669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52"/>
    <n v="41.58"/>
    <x v="2"/>
    <s v="makerspaces"/>
    <x v="2670"/>
    <d v="2014-07-29T00:29:40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57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69"/>
    <n v="70.62"/>
    <x v="2"/>
    <s v="makerspaces"/>
    <x v="2672"/>
    <d v="2015-12-28T06:00:00"/>
    <x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58"/>
    <n v="167.15"/>
    <x v="2"/>
    <s v="makerspaces"/>
    <x v="2673"/>
    <d v="2014-10-29T22:45:00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163"/>
    <n v="128.62"/>
    <x v="2"/>
    <s v="makerspaces"/>
    <x v="2674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59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119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82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5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5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60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60"/>
    <n v="27.5"/>
    <x v="7"/>
    <s v="food trucks"/>
    <x v="2681"/>
    <d v="2014-07-10T21:29:10"/>
    <x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58"/>
    <n v="84.9"/>
    <x v="7"/>
    <s v="food trucks"/>
    <x v="2682"/>
    <d v="2014-11-22T05:59:00"/>
    <x v="2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5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60"/>
    <n v="200"/>
    <x v="7"/>
    <s v="food trucks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50"/>
    <n v="10"/>
    <x v="7"/>
    <s v="food trucks"/>
    <x v="2685"/>
    <d v="2015-04-27T15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50"/>
    <n v="0"/>
    <x v="7"/>
    <s v="food trucks"/>
    <x v="2686"/>
    <d v="2014-09-30T23:23:43"/>
    <x v="1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5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5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57"/>
    <n v="72.760000000000005"/>
    <x v="7"/>
    <s v="food trucks"/>
    <x v="2690"/>
    <d v="2015-06-03T02:31:16"/>
    <x v="11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50"/>
    <n v="17.5"/>
    <x v="7"/>
    <s v="food trucks"/>
    <x v="2691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60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60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5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50"/>
    <n v="23.67"/>
    <x v="7"/>
    <s v="food trucks"/>
    <x v="2695"/>
    <d v="2015-04-14T03:21:58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52"/>
    <n v="89.21"/>
    <x v="7"/>
    <s v="food trucks"/>
    <x v="2696"/>
    <d v="2014-12-25T20:16:00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5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5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60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32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3"/>
    <n v="922.22"/>
    <x v="1"/>
    <s v="spaces"/>
    <x v="2703"/>
    <d v="2017-03-22T15:33:50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52"/>
    <n v="163.57"/>
    <x v="1"/>
    <s v="spaces"/>
    <x v="2704"/>
    <d v="2017-04-05T19:41:54"/>
    <x v="4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57"/>
    <n v="217.38"/>
    <x v="1"/>
    <s v="spaces"/>
    <x v="2705"/>
    <d v="2017-03-24T20:59:18"/>
    <x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20"/>
    <n v="149.44"/>
    <x v="1"/>
    <s v="spaces"/>
    <x v="2706"/>
    <d v="2014-10-16T06:59:00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345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45"/>
    <n v="44.46"/>
    <x v="1"/>
    <s v="spaces"/>
    <x v="2708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21"/>
    <n v="164.94"/>
    <x v="1"/>
    <s v="spaces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224"/>
    <n v="84.87"/>
    <x v="1"/>
    <s v="spaces"/>
    <x v="2710"/>
    <d v="2014-08-09T02:00:00"/>
    <x v="2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7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26"/>
    <n v="50.53"/>
    <x v="1"/>
    <s v="spaces"/>
    <x v="2712"/>
    <d v="2013-07-13T18:00:0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21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31"/>
    <n v="95.37"/>
    <x v="1"/>
    <s v="spaces"/>
    <x v="2714"/>
    <d v="2016-10-14T23:00:00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213"/>
    <n v="57.63"/>
    <x v="1"/>
    <s v="spaces"/>
    <x v="2715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28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28"/>
    <n v="92.39"/>
    <x v="1"/>
    <s v="spaces"/>
    <x v="2717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3"/>
    <n v="125.98"/>
    <x v="1"/>
    <s v="spaces"/>
    <x v="2718"/>
    <d v="2016-05-03T23:00:00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5"/>
    <n v="94.64"/>
    <x v="1"/>
    <s v="spaces"/>
    <x v="2719"/>
    <d v="2016-04-17T23:44:54"/>
    <x v="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90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346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169"/>
    <n v="68.25"/>
    <x v="2"/>
    <s v="hardware"/>
    <x v="2722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49"/>
    <n v="95.49"/>
    <x v="2"/>
    <s v="hardware"/>
    <x v="2723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347"/>
    <n v="7.19"/>
    <x v="2"/>
    <s v="hardware"/>
    <x v="2724"/>
    <d v="2015-08-15T07:50:59"/>
    <x v="2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14"/>
    <n v="511.65"/>
    <x v="2"/>
    <s v="hardware"/>
    <x v="2725"/>
    <d v="2017-03-01T17:52:15"/>
    <x v="38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348"/>
    <n v="69.760000000000005"/>
    <x v="2"/>
    <s v="hardware"/>
    <x v="2727"/>
    <d v="2015-08-07T16:14:23"/>
    <x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180"/>
    <n v="77.23"/>
    <x v="2"/>
    <s v="hardware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3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106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3"/>
    <n v="845.7"/>
    <x v="2"/>
    <s v="hardware"/>
    <x v="2731"/>
    <d v="2014-10-18T04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90"/>
    <n v="97.19"/>
    <x v="2"/>
    <s v="hardware"/>
    <x v="2732"/>
    <d v="2013-05-28T00:00:00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9"/>
    <n v="451.84"/>
    <x v="2"/>
    <s v="hardware"/>
    <x v="2733"/>
    <d v="2015-04-10T05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349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350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4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351"/>
    <n v="161.88"/>
    <x v="2"/>
    <s v="hardware"/>
    <x v="2737"/>
    <d v="2014-01-15T19:00:0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34"/>
    <n v="493.13"/>
    <x v="2"/>
    <s v="hardware"/>
    <x v="2738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352"/>
    <n v="22.12"/>
    <x v="2"/>
    <s v="hardware"/>
    <x v="2739"/>
    <d v="2014-05-05T21:18:37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33"/>
    <n v="18.239999999999998"/>
    <x v="2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50"/>
    <n v="8.75"/>
    <x v="3"/>
    <s v="children's books"/>
    <x v="2741"/>
    <d v="2014-10-20T02:07:00"/>
    <x v="1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129"/>
    <n v="40.61"/>
    <x v="3"/>
    <s v="children's books"/>
    <x v="2742"/>
    <d v="2012-05-15T17:16:27"/>
    <x v="2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5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62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66"/>
    <n v="35.729999999999997"/>
    <x v="3"/>
    <s v="children's books"/>
    <x v="2745"/>
    <d v="2012-07-14T23:42:48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11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5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60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60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50"/>
    <n v="0"/>
    <x v="3"/>
    <s v="children's books"/>
    <x v="2750"/>
    <d v="2012-06-30T20:00:00"/>
    <x v="6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50"/>
    <n v="0"/>
    <x v="3"/>
    <s v="children's books"/>
    <x v="2751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57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118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5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221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54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60"/>
    <n v="5"/>
    <x v="3"/>
    <s v="children's books"/>
    <x v="2757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81"/>
    <n v="39"/>
    <x v="3"/>
    <s v="children's books"/>
    <x v="2758"/>
    <d v="2016-10-10T10:36:23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57"/>
    <n v="52.5"/>
    <x v="3"/>
    <s v="children's books"/>
    <x v="2759"/>
    <d v="2016-07-16T08:47:46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5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60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60"/>
    <n v="25"/>
    <x v="3"/>
    <s v="children's books"/>
    <x v="2762"/>
    <d v="2012-03-18T23:53:15"/>
    <x v="1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50"/>
    <n v="30"/>
    <x v="3"/>
    <s v="children's books"/>
    <x v="2763"/>
    <d v="2013-05-24T13:54:44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60"/>
    <n v="11.25"/>
    <x v="3"/>
    <s v="children's books"/>
    <x v="2764"/>
    <d v="2012-05-30T19:00:00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50"/>
    <n v="0"/>
    <x v="3"/>
    <s v="children's books"/>
    <x v="2765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53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60"/>
    <n v="11.33"/>
    <x v="3"/>
    <s v="children's books"/>
    <x v="2767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51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50"/>
    <n v="1"/>
    <x v="3"/>
    <s v="children's books"/>
    <x v="2769"/>
    <d v="2014-06-05T19:49:50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54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50"/>
    <n v="0"/>
    <x v="3"/>
    <s v="children's books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50"/>
    <n v="0"/>
    <x v="3"/>
    <s v="children's books"/>
    <x v="2772"/>
    <d v="2013-10-05T20:51:34"/>
    <x v="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51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56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5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73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53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2"/>
    <n v="47"/>
    <x v="1"/>
    <s v="plays"/>
    <x v="2781"/>
    <d v="2015-02-12T07:00:00"/>
    <x v="3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28"/>
    <n v="66.67"/>
    <x v="1"/>
    <s v="plays"/>
    <x v="2782"/>
    <d v="2015-02-17T04:59:00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41"/>
    <n v="18.77"/>
    <x v="1"/>
    <s v="plays"/>
    <x v="2783"/>
    <d v="2015-04-23T12:50:46"/>
    <x v="2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7"/>
    <n v="66.11"/>
    <x v="1"/>
    <s v="plays"/>
    <x v="2784"/>
    <d v="2014-10-29T18:54:03"/>
    <x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2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90"/>
    <n v="39.81"/>
    <x v="1"/>
    <s v="plays"/>
    <x v="2786"/>
    <d v="2014-07-09T13:39:40"/>
    <x v="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28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3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7"/>
    <n v="126.46"/>
    <x v="1"/>
    <s v="plays"/>
    <x v="2789"/>
    <d v="2015-03-12T04:00:0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2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3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29"/>
    <n v="89.67"/>
    <x v="1"/>
    <s v="plays"/>
    <x v="2792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38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95"/>
    <n v="25"/>
    <x v="1"/>
    <s v="plays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31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3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7"/>
    <n v="36.47"/>
    <x v="1"/>
    <s v="plays"/>
    <x v="2798"/>
    <d v="2015-07-31T16:00:00"/>
    <x v="1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6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8"/>
    <n v="42.9"/>
    <x v="1"/>
    <s v="plays"/>
    <x v="2800"/>
    <d v="2015-01-04T13:16:06"/>
    <x v="1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8"/>
    <n v="51.23"/>
    <x v="1"/>
    <s v="plays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21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30"/>
    <n v="90.74"/>
    <x v="1"/>
    <s v="plays"/>
    <x v="2803"/>
    <d v="2015-07-16T00:00:00"/>
    <x v="4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41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5"/>
    <n v="24.44"/>
    <x v="1"/>
    <s v="plays"/>
    <x v="2805"/>
    <d v="2015-08-22T12:07:53"/>
    <x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20"/>
    <n v="44.25"/>
    <x v="1"/>
    <s v="plays"/>
    <x v="2806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9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8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21"/>
    <n v="121.9"/>
    <x v="1"/>
    <s v="plays"/>
    <x v="2809"/>
    <d v="2016-03-30T14:39:00"/>
    <x v="3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29"/>
    <n v="47.46"/>
    <x v="1"/>
    <s v="plays"/>
    <x v="2810"/>
    <d v="2014-06-01T03:59:00"/>
    <x v="2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8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40"/>
    <n v="68.25"/>
    <x v="1"/>
    <s v="plays"/>
    <x v="2812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30"/>
    <n v="37.21"/>
    <x v="1"/>
    <s v="plays"/>
    <x v="2813"/>
    <d v="2016-12-14T17:49:21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29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86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24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22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6"/>
    <n v="103.95"/>
    <x v="1"/>
    <s v="plays"/>
    <x v="2818"/>
    <d v="2015-09-23T14:21:26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2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04"/>
    <n v="13.6"/>
    <x v="1"/>
    <s v="plays"/>
    <x v="2820"/>
    <d v="2016-02-26T00:00:00"/>
    <x v="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8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8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39"/>
    <n v="8.86"/>
    <x v="1"/>
    <s v="plays"/>
    <x v="2823"/>
    <d v="2015-03-31T22:59:00"/>
    <x v="3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6"/>
    <n v="50.67"/>
    <x v="1"/>
    <s v="plays"/>
    <x v="2824"/>
    <d v="2015-06-13T01:43:00"/>
    <x v="2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3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29"/>
    <n v="113.42"/>
    <x v="1"/>
    <s v="plays"/>
    <x v="2826"/>
    <d v="2015-07-10T07:00:00"/>
    <x v="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28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8"/>
    <n v="98.31"/>
    <x v="1"/>
    <s v="plays"/>
    <x v="2828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3"/>
    <n v="35.04"/>
    <x v="1"/>
    <s v="plays"/>
    <x v="2829"/>
    <d v="2016-06-02T10:25:18"/>
    <x v="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8"/>
    <n v="272.73"/>
    <x v="1"/>
    <s v="plays"/>
    <x v="2830"/>
    <d v="2014-05-12T03:59:00"/>
    <x v="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38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41"/>
    <n v="30.19"/>
    <x v="1"/>
    <s v="plays"/>
    <x v="2832"/>
    <d v="2014-11-23T22:00:00"/>
    <x v="3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29"/>
    <n v="83.51"/>
    <x v="1"/>
    <s v="plays"/>
    <x v="2833"/>
    <d v="2015-10-11T02:00:00"/>
    <x v="1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06"/>
    <n v="64.760000000000005"/>
    <x v="1"/>
    <s v="plays"/>
    <x v="2834"/>
    <d v="2015-01-30T23:02:10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229"/>
    <n v="20.12"/>
    <x v="1"/>
    <s v="plays"/>
    <x v="2835"/>
    <d v="2015-12-05T00:00:00"/>
    <x v="4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29"/>
    <n v="44.09"/>
    <x v="1"/>
    <s v="plays"/>
    <x v="2836"/>
    <d v="2017-02-18T04:59:00"/>
    <x v="5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8"/>
    <n v="40.479999999999997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28"/>
    <n v="44.54"/>
    <x v="1"/>
    <s v="plays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38"/>
    <n v="125.81"/>
    <x v="1"/>
    <s v="plays"/>
    <x v="2839"/>
    <d v="2014-08-25T04:59:00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3"/>
    <n v="19.7"/>
    <x v="1"/>
    <s v="plays"/>
    <x v="2840"/>
    <d v="2015-03-18T17:00:00"/>
    <x v="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60"/>
    <n v="10"/>
    <x v="1"/>
    <s v="plays"/>
    <x v="2841"/>
    <d v="2015-12-13T18:44:57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50"/>
    <n v="0"/>
    <x v="1"/>
    <s v="plays"/>
    <x v="2842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50"/>
    <n v="0"/>
    <x v="1"/>
    <s v="plays"/>
    <x v="2843"/>
    <d v="2016-06-13T04:00:00"/>
    <x v="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6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88"/>
    <n v="60.67"/>
    <x v="1"/>
    <s v="plays"/>
    <x v="2845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50"/>
    <n v="0"/>
    <x v="1"/>
    <s v="plays"/>
    <x v="2846"/>
    <d v="2015-05-29T16:36:34"/>
    <x v="1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50"/>
    <n v="0"/>
    <x v="1"/>
    <s v="plays"/>
    <x v="2847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5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60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65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50"/>
    <n v="0"/>
    <x v="1"/>
    <s v="plays"/>
    <x v="2851"/>
    <d v="2016-01-29T23:17:00"/>
    <x v="6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53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50"/>
    <n v="0"/>
    <x v="1"/>
    <s v="plays"/>
    <x v="2853"/>
    <d v="2014-09-14T04:34:57"/>
    <x v="1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72"/>
    <n v="29.79"/>
    <x v="1"/>
    <s v="plays"/>
    <x v="2854"/>
    <d v="2015-05-07T17:11:59"/>
    <x v="1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19"/>
    <n v="60"/>
    <x v="1"/>
    <s v="plays"/>
    <x v="2855"/>
    <d v="2016-01-29T23:34:00"/>
    <x v="4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62"/>
    <n v="24.33"/>
    <x v="1"/>
    <s v="plays"/>
    <x v="2856"/>
    <d v="2015-08-08T21:34:00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68"/>
    <n v="500"/>
    <x v="1"/>
    <s v="plays"/>
    <x v="2857"/>
    <d v="2017-02-20T18:00:00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50"/>
    <n v="0"/>
    <x v="1"/>
    <s v="plays"/>
    <x v="2858"/>
    <d v="2014-12-05T11:28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53"/>
    <n v="35"/>
    <x v="1"/>
    <s v="plays"/>
    <x v="2859"/>
    <d v="2015-10-16T08:41:44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13"/>
    <n v="29.56"/>
    <x v="1"/>
    <s v="plays"/>
    <x v="2860"/>
    <d v="2016-06-19T19:12:56"/>
    <x v="1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88"/>
    <n v="26.67"/>
    <x v="1"/>
    <s v="plays"/>
    <x v="2861"/>
    <d v="2015-09-24T14:10:48"/>
    <x v="2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5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50"/>
    <n v="20"/>
    <x v="1"/>
    <s v="plays"/>
    <x v="2863"/>
    <d v="2014-09-09T16:12:03"/>
    <x v="12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53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50"/>
    <n v="0"/>
    <x v="1"/>
    <s v="plays"/>
    <x v="2865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60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68"/>
    <n v="50.4"/>
    <x v="1"/>
    <s v="plays"/>
    <x v="2867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7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60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77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62"/>
    <n v="35.92"/>
    <x v="1"/>
    <s v="plays"/>
    <x v="2871"/>
    <d v="2014-12-21T17:43:33"/>
    <x v="18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50"/>
    <n v="0"/>
    <x v="1"/>
    <s v="plays"/>
    <x v="2872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51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62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5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5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57"/>
    <n v="108.33"/>
    <x v="1"/>
    <s v="plays"/>
    <x v="2877"/>
    <d v="2016-11-30T17:00:00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53"/>
    <n v="15.75"/>
    <x v="1"/>
    <s v="plays"/>
    <x v="2878"/>
    <d v="2015-07-03T14:46:35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5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61"/>
    <n v="96.55"/>
    <x v="1"/>
    <s v="plays"/>
    <x v="2880"/>
    <d v="2015-08-20T17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50"/>
    <n v="0"/>
    <x v="1"/>
    <s v="plays"/>
    <x v="2881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22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18"/>
    <n v="381.6"/>
    <x v="1"/>
    <s v="plays"/>
    <x v="2883"/>
    <d v="2016-02-06T04:59:00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5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69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62"/>
    <n v="10"/>
    <x v="1"/>
    <s v="plays"/>
    <x v="2886"/>
    <d v="2015-09-19T03:59:00"/>
    <x v="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5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50"/>
    <n v="0"/>
    <x v="1"/>
    <s v="plays"/>
    <x v="2888"/>
    <d v="2014-10-18T04:59:00"/>
    <x v="3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51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60"/>
    <n v="7"/>
    <x v="1"/>
    <s v="plays"/>
    <x v="2890"/>
    <d v="2014-08-09T03:00:00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56"/>
    <n v="27.3"/>
    <x v="1"/>
    <s v="plays"/>
    <x v="2891"/>
    <d v="2016-04-15T20:12:08"/>
    <x v="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14"/>
    <n v="29.41"/>
    <x v="1"/>
    <s v="plays"/>
    <x v="2892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60"/>
    <n v="12.5"/>
    <x v="1"/>
    <s v="plays"/>
    <x v="2893"/>
    <d v="2015-01-09T02:00:00"/>
    <x v="5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50"/>
    <n v="0"/>
    <x v="1"/>
    <s v="plays"/>
    <x v="2894"/>
    <d v="2015-04-03T22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62"/>
    <n v="5.75"/>
    <x v="1"/>
    <s v="plays"/>
    <x v="2895"/>
    <d v="2014-06-22T21:00:00"/>
    <x v="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70"/>
    <n v="52.08"/>
    <x v="1"/>
    <s v="plays"/>
    <x v="2896"/>
    <d v="2016-12-12T06:00:00"/>
    <x v="2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62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65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50"/>
    <n v="0"/>
    <x v="1"/>
    <s v="plays"/>
    <x v="2899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353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60"/>
    <n v="3"/>
    <x v="1"/>
    <s v="plays"/>
    <x v="2901"/>
    <d v="2015-02-07T21:42:19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5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60"/>
    <n v="9.75"/>
    <x v="1"/>
    <s v="plays"/>
    <x v="2903"/>
    <d v="2015-09-09T04:00:18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62"/>
    <n v="18.75"/>
    <x v="1"/>
    <s v="plays"/>
    <x v="2904"/>
    <d v="2014-11-09T12:00:00"/>
    <x v="6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82"/>
    <n v="36.590000000000003"/>
    <x v="1"/>
    <s v="plays"/>
    <x v="2905"/>
    <d v="2016-09-07T01:21:53"/>
    <x v="2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14"/>
    <n v="80.709999999999994"/>
    <x v="1"/>
    <s v="plays"/>
    <x v="2906"/>
    <d v="2015-08-01T01:00:00"/>
    <x v="4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50"/>
    <n v="1"/>
    <x v="1"/>
    <s v="plays"/>
    <x v="290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56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50"/>
    <n v="20"/>
    <x v="1"/>
    <s v="plays"/>
    <x v="2909"/>
    <d v="2014-11-25T19:46:00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50"/>
    <n v="1"/>
    <x v="1"/>
    <s v="plays"/>
    <x v="2910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21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51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50"/>
    <n v="1"/>
    <x v="1"/>
    <s v="plays"/>
    <x v="2913"/>
    <d v="2014-09-06T22:08:59"/>
    <x v="12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50"/>
    <n v="1"/>
    <x v="1"/>
    <s v="plays"/>
    <x v="2914"/>
    <d v="2015-03-14T20:46:34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220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59"/>
    <n v="20.71"/>
    <x v="1"/>
    <s v="plays"/>
    <x v="2916"/>
    <d v="2014-05-19T11:26:29"/>
    <x v="2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66"/>
    <n v="48.56"/>
    <x v="1"/>
    <s v="plays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17"/>
    <n v="68.099999999999994"/>
    <x v="1"/>
    <s v="plays"/>
    <x v="2918"/>
    <d v="2015-10-29T15:06:47"/>
    <x v="3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14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1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32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8"/>
    <n v="83.33"/>
    <x v="1"/>
    <s v="musical"/>
    <x v="2922"/>
    <d v="2015-05-18T20:58:47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8"/>
    <n v="30"/>
    <x v="1"/>
    <s v="musical"/>
    <x v="2923"/>
    <d v="2015-01-24T03:00:00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3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21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05"/>
    <n v="75"/>
    <x v="1"/>
    <s v="musical"/>
    <x v="2926"/>
    <d v="2015-02-23T18:22:59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26"/>
    <n v="112.14"/>
    <x v="1"/>
    <s v="musical"/>
    <x v="2927"/>
    <d v="2014-07-15T05:00:00"/>
    <x v="4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8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21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7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6"/>
    <n v="88.33"/>
    <x v="1"/>
    <s v="musical"/>
    <x v="2931"/>
    <d v="2014-09-15T06:08:00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3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29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7"/>
    <n v="90.54"/>
    <x v="1"/>
    <s v="musical"/>
    <x v="2935"/>
    <d v="2016-08-29T17:00:00"/>
    <x v="4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30"/>
    <n v="37.65"/>
    <x v="1"/>
    <s v="musical"/>
    <x v="2936"/>
    <d v="2014-10-13T04:59:00"/>
    <x v="58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8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7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33"/>
    <n v="329.2"/>
    <x v="1"/>
    <s v="musical"/>
    <x v="2939"/>
    <d v="2014-08-28T01:00:00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3"/>
    <n v="81.239999999999995"/>
    <x v="1"/>
    <s v="musical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5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68"/>
    <n v="202.23"/>
    <x v="1"/>
    <s v="spaces"/>
    <x v="2942"/>
    <d v="2015-12-16T20:18:00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5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60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5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5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65"/>
    <n v="82.46"/>
    <x v="1"/>
    <s v="spaces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50"/>
    <n v="2.67"/>
    <x v="1"/>
    <s v="spaces"/>
    <x v="2948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56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5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53"/>
    <n v="18.899999999999999"/>
    <x v="1"/>
    <s v="spaces"/>
    <x v="2951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59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5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50"/>
    <n v="0"/>
    <x v="1"/>
    <s v="spaces"/>
    <x v="2954"/>
    <d v="2017-03-16T13:00:03"/>
    <x v="1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64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23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53"/>
    <n v="93.33"/>
    <x v="1"/>
    <s v="spaces"/>
    <x v="2957"/>
    <d v="2015-03-27T23:16:12"/>
    <x v="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50"/>
    <n v="0"/>
    <x v="1"/>
    <s v="spaces"/>
    <x v="2958"/>
    <d v="2016-05-08T17:41:57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5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5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5"/>
    <n v="50.75"/>
    <x v="1"/>
    <s v="plays"/>
    <x v="2961"/>
    <d v="2015-03-26T04:00:00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08"/>
    <n v="60.9"/>
    <x v="1"/>
    <s v="plays"/>
    <x v="2962"/>
    <d v="2015-03-01T06:59:00"/>
    <x v="3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3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7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5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35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35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6"/>
    <n v="78.94"/>
    <x v="1"/>
    <s v="plays"/>
    <x v="2968"/>
    <d v="2016-08-17T03:59:00"/>
    <x v="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200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8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2"/>
    <n v="123.94"/>
    <x v="1"/>
    <s v="plays"/>
    <x v="2972"/>
    <d v="2016-12-05T01:00:0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215"/>
    <n v="264.85000000000002"/>
    <x v="1"/>
    <s v="plays"/>
    <x v="2973"/>
    <d v="2016-01-01T04:00:00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21"/>
    <n v="58.62"/>
    <x v="1"/>
    <s v="plays"/>
    <x v="2974"/>
    <d v="2014-09-26T01:35:00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8"/>
    <n v="70.88"/>
    <x v="1"/>
    <s v="plays"/>
    <x v="2975"/>
    <d v="2014-11-27T03:00:00"/>
    <x v="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93"/>
    <n v="8.57"/>
    <x v="1"/>
    <s v="plays"/>
    <x v="2976"/>
    <d v="2016-03-13T12:00:00"/>
    <x v="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35"/>
    <n v="113.57"/>
    <x v="1"/>
    <s v="plays"/>
    <x v="2977"/>
    <d v="2015-03-23T02:14:00"/>
    <x v="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32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5"/>
    <n v="136.46"/>
    <x v="1"/>
    <s v="plays"/>
    <x v="2980"/>
    <d v="2015-08-24T02:00:00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32"/>
    <n v="53.16"/>
    <x v="1"/>
    <s v="spaces"/>
    <x v="2981"/>
    <d v="2015-09-23T13:25:5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21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92"/>
    <n v="155.24"/>
    <x v="1"/>
    <s v="spaces"/>
    <x v="2983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8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08"/>
    <n v="109.59"/>
    <x v="1"/>
    <s v="spaces"/>
    <x v="2985"/>
    <d v="2016-10-31T04:00:00"/>
    <x v="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6"/>
    <n v="45.21"/>
    <x v="1"/>
    <s v="spaces"/>
    <x v="2986"/>
    <d v="2016-05-01T11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5"/>
    <n v="104.15"/>
    <x v="1"/>
    <s v="spaces"/>
    <x v="2987"/>
    <d v="2016-10-13T00:00:00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8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93"/>
    <n v="97"/>
    <x v="1"/>
    <s v="spaces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8"/>
    <n v="370.37"/>
    <x v="1"/>
    <s v="spaces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33"/>
    <n v="94.41"/>
    <x v="1"/>
    <s v="spaces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2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8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354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2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74"/>
    <n v="153.52000000000001"/>
    <x v="1"/>
    <s v="spaces"/>
    <x v="2996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3"/>
    <n v="90.2"/>
    <x v="1"/>
    <s v="spaces"/>
    <x v="2997"/>
    <d v="2017-02-27T04:59:00"/>
    <x v="4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33"/>
    <n v="118.97"/>
    <x v="1"/>
    <s v="spaces"/>
    <x v="2998"/>
    <d v="2014-06-16T04:25:00"/>
    <x v="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7"/>
    <n v="80.25"/>
    <x v="1"/>
    <s v="spaces"/>
    <x v="2999"/>
    <d v="2017-03-01T02:00:00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8"/>
    <n v="62.5"/>
    <x v="1"/>
    <s v="spaces"/>
    <x v="3000"/>
    <d v="2017-01-31T18:00:00"/>
    <x v="2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355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5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7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40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28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29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44"/>
    <n v="54"/>
    <x v="1"/>
    <s v="spaces"/>
    <x v="3007"/>
    <d v="2015-04-25T05:11:23"/>
    <x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7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28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37"/>
    <n v="158"/>
    <x v="1"/>
    <s v="spaces"/>
    <x v="3010"/>
    <d v="2015-02-21T19:58:39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39"/>
    <n v="14.84"/>
    <x v="1"/>
    <s v="spaces"/>
    <x v="3011"/>
    <d v="2015-12-23T22:59:00"/>
    <x v="1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6"/>
    <n v="85.18"/>
    <x v="1"/>
    <s v="spaces"/>
    <x v="3012"/>
    <d v="2015-02-10T16:52:10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96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40"/>
    <n v="50.76"/>
    <x v="1"/>
    <s v="spaces"/>
    <x v="3014"/>
    <d v="2014-11-05T05:00:00"/>
    <x v="3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33"/>
    <n v="87.7"/>
    <x v="1"/>
    <s v="spaces"/>
    <x v="3015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33"/>
    <n v="242.28"/>
    <x v="1"/>
    <s v="spaces"/>
    <x v="3016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7"/>
    <n v="103.17"/>
    <x v="1"/>
    <s v="spaces"/>
    <x v="3018"/>
    <d v="2015-07-20T22:00:00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0"/>
    <n v="80.459999999999994"/>
    <x v="1"/>
    <s v="spaces"/>
    <x v="3019"/>
    <d v="2014-05-27T03:00:00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7"/>
    <n v="234.67"/>
    <x v="1"/>
    <s v="spaces"/>
    <x v="3020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31"/>
    <n v="50.69"/>
    <x v="1"/>
    <s v="spaces"/>
    <x v="302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7"/>
    <n v="162.71"/>
    <x v="1"/>
    <s v="spaces"/>
    <x v="3022"/>
    <d v="2016-08-27T22:53:29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33"/>
    <n v="120.17"/>
    <x v="1"/>
    <s v="spaces"/>
    <x v="3023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351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20"/>
    <n v="52.1"/>
    <x v="1"/>
    <s v="spaces"/>
    <x v="3025"/>
    <d v="2014-05-30T16:00:00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n v="51.6"/>
    <x v="1"/>
    <s v="spaces"/>
    <x v="3026"/>
    <d v="2017-03-03T11:01:32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26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239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5"/>
    <n v="94.55"/>
    <x v="1"/>
    <s v="spaces"/>
    <x v="3029"/>
    <d v="2014-11-18T04:35:00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3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8"/>
    <n v="51.72"/>
    <x v="1"/>
    <s v="spaces"/>
    <x v="3031"/>
    <d v="2016-10-14T21:10:47"/>
    <x v="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3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92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40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5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37"/>
    <n v="96.3"/>
    <x v="1"/>
    <s v="spaces"/>
    <x v="3036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82"/>
    <n v="33.31"/>
    <x v="1"/>
    <s v="spaces"/>
    <x v="3037"/>
    <d v="2010-10-02T04:59:00"/>
    <x v="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7"/>
    <n v="37.22"/>
    <x v="1"/>
    <s v="spaces"/>
    <x v="3038"/>
    <d v="2016-03-04T06:03:17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5"/>
    <n v="92.13"/>
    <x v="1"/>
    <s v="spaces"/>
    <x v="3039"/>
    <d v="2013-12-29T07:59:00"/>
    <x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29"/>
    <n v="76.790000000000006"/>
    <x v="1"/>
    <s v="spaces"/>
    <x v="3040"/>
    <d v="2015-06-26T23:00:00"/>
    <x v="2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5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30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5"/>
    <n v="128.91"/>
    <x v="1"/>
    <s v="spaces"/>
    <x v="3043"/>
    <d v="2015-04-16T02:50:00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5"/>
    <n v="84.11"/>
    <x v="1"/>
    <s v="spaces"/>
    <x v="3044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8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87"/>
    <n v="259.95"/>
    <x v="1"/>
    <s v="spaces"/>
    <x v="3046"/>
    <d v="2014-09-10T04:52:00"/>
    <x v="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328"/>
    <n v="37.25"/>
    <x v="1"/>
    <s v="spaces"/>
    <x v="3047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83"/>
    <n v="177.02"/>
    <x v="1"/>
    <s v="spaces"/>
    <x v="3048"/>
    <d v="2014-12-31T21:22:00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3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5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50"/>
    <n v="13.33"/>
    <x v="1"/>
    <s v="spaces"/>
    <x v="3053"/>
    <d v="2014-10-02T03:59:00"/>
    <x v="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50"/>
    <n v="0"/>
    <x v="1"/>
    <s v="spaces"/>
    <x v="3054"/>
    <d v="2015-03-02T01:04:00"/>
    <x v="4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50"/>
    <n v="1"/>
    <x v="1"/>
    <s v="spaces"/>
    <x v="3055"/>
    <d v="2015-01-09T22:59:50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50"/>
    <n v="0"/>
    <x v="1"/>
    <s v="spaces"/>
    <x v="3056"/>
    <d v="2014-09-29T15:16:24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5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50"/>
    <n v="1"/>
    <x v="1"/>
    <s v="spaces"/>
    <x v="3058"/>
    <d v="2016-05-20T08:59:0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56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5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5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356"/>
    <n v="99.76"/>
    <x v="1"/>
    <s v="spaces"/>
    <x v="3062"/>
    <d v="2015-09-30T18:00:00"/>
    <x v="4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68"/>
    <n v="25.52"/>
    <x v="1"/>
    <s v="spaces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50"/>
    <n v="5"/>
    <x v="1"/>
    <s v="spaces"/>
    <x v="3065"/>
    <d v="2014-07-30T01:19:32"/>
    <x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81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56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5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51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56"/>
    <n v="20.88"/>
    <x v="1"/>
    <s v="spaces"/>
    <x v="3070"/>
    <d v="2016-12-07T17:36:09"/>
    <x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64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50"/>
    <n v="1"/>
    <x v="1"/>
    <s v="spaces"/>
    <x v="3072"/>
    <d v="2016-10-30T01:46:00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50"/>
    <n v="92.14"/>
    <x v="1"/>
    <s v="spaces"/>
    <x v="3073"/>
    <d v="2015-06-14T19:19:00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5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14"/>
    <n v="64.8"/>
    <x v="1"/>
    <s v="spaces"/>
    <x v="3075"/>
    <d v="2016-08-19T02:27:20"/>
    <x v="38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77"/>
    <n v="30.12"/>
    <x v="1"/>
    <s v="spaces"/>
    <x v="3076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5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60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50"/>
    <n v="53.71"/>
    <x v="1"/>
    <s v="spaces"/>
    <x v="3080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5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5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5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81"/>
    <n v="78.33"/>
    <x v="1"/>
    <s v="spaces"/>
    <x v="3084"/>
    <d v="2015-05-05T18:48:00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53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50"/>
    <n v="16.670000000000002"/>
    <x v="1"/>
    <s v="spaces"/>
    <x v="3086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60"/>
    <n v="62.5"/>
    <x v="1"/>
    <s v="spaces"/>
    <x v="3087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5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61"/>
    <n v="130.09"/>
    <x v="1"/>
    <s v="spaces"/>
    <x v="3089"/>
    <d v="2016-07-09T01:59:00"/>
    <x v="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62"/>
    <n v="1270.22"/>
    <x v="1"/>
    <s v="spaces"/>
    <x v="3090"/>
    <d v="2015-05-01T18:39:05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63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60"/>
    <n v="56.34"/>
    <x v="1"/>
    <s v="spaces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61"/>
    <n v="53.53"/>
    <x v="1"/>
    <s v="spaces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50"/>
    <n v="25"/>
    <x v="1"/>
    <s v="spaces"/>
    <x v="3094"/>
    <d v="2015-09-20T19:05:56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50"/>
    <n v="50"/>
    <x v="1"/>
    <s v="spaces"/>
    <x v="3095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65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23"/>
    <n v="40.83"/>
    <x v="1"/>
    <s v="spaces"/>
    <x v="3097"/>
    <d v="2016-10-07T14:00:00"/>
    <x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65"/>
    <n v="65.11"/>
    <x v="1"/>
    <s v="spaces"/>
    <x v="3098"/>
    <d v="2016-02-08T00:17:00"/>
    <x v="6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51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77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81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15"/>
    <n v="69.53"/>
    <x v="1"/>
    <s v="spaces"/>
    <x v="3102"/>
    <d v="2016-08-23T08:10:18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50"/>
    <n v="5.5"/>
    <x v="1"/>
    <s v="spaces"/>
    <x v="3103"/>
    <d v="2015-06-12T03:45:0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72"/>
    <n v="79.87"/>
    <x v="1"/>
    <s v="spaces"/>
    <x v="3105"/>
    <d v="2014-10-19T05:00:00"/>
    <x v="5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65"/>
    <n v="10.25"/>
    <x v="1"/>
    <s v="spaces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68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50"/>
    <n v="13"/>
    <x v="1"/>
    <s v="spaces"/>
    <x v="3108"/>
    <d v="2015-04-28T15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78"/>
    <n v="58.18"/>
    <x v="1"/>
    <s v="spaces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5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1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62"/>
    <n v="57.89"/>
    <x v="1"/>
    <s v="spaces"/>
    <x v="3112"/>
    <d v="2016-11-01T02:55:34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65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50"/>
    <n v="0"/>
    <x v="1"/>
    <s v="spaces"/>
    <x v="3114"/>
    <d v="2014-09-21T15:10:5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56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219"/>
    <n v="43"/>
    <x v="1"/>
    <s v="spaces"/>
    <x v="3116"/>
    <d v="2015-04-01T12:22:05"/>
    <x v="2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50"/>
    <n v="1"/>
    <x v="1"/>
    <s v="spaces"/>
    <x v="3117"/>
    <d v="2016-05-27T13:12:00"/>
    <x v="3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50"/>
    <n v="775"/>
    <x v="1"/>
    <s v="spaces"/>
    <x v="3118"/>
    <d v="2016-07-02T15:35:23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5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50"/>
    <n v="12.8"/>
    <x v="1"/>
    <s v="spaces"/>
    <x v="3120"/>
    <d v="2016-05-05T21:36:36"/>
    <x v="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60"/>
    <n v="10"/>
    <x v="1"/>
    <s v="spaces"/>
    <x v="3121"/>
    <d v="2014-09-26T16:18:55"/>
    <x v="12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74"/>
    <n v="58"/>
    <x v="1"/>
    <s v="spaces"/>
    <x v="3122"/>
    <d v="2016-11-09T23:22:12"/>
    <x v="7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49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50"/>
    <n v="6.5"/>
    <x v="1"/>
    <s v="spaces"/>
    <x v="3124"/>
    <d v="2015-02-02T18:43:21"/>
    <x v="12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5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65"/>
    <n v="61.18"/>
    <x v="1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5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60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65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50"/>
    <n v="10"/>
    <x v="1"/>
    <s v="plays"/>
    <x v="3132"/>
    <d v="2017-04-21T07:24:20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61"/>
    <n v="18.75"/>
    <x v="1"/>
    <s v="plays"/>
    <x v="3134"/>
    <d v="2017-03-27T16:16:59"/>
    <x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70"/>
    <n v="23.14"/>
    <x v="1"/>
    <s v="plays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30"/>
    <n v="29.05"/>
    <x v="1"/>
    <s v="plays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56"/>
    <n v="50"/>
    <x v="1"/>
    <s v="plays"/>
    <x v="3137"/>
    <d v="2017-05-03T19:12:00"/>
    <x v="6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50"/>
    <n v="0"/>
    <x v="1"/>
    <s v="plays"/>
    <x v="3138"/>
    <d v="2017-04-03T15:30:07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62"/>
    <n v="450"/>
    <x v="1"/>
    <s v="plays"/>
    <x v="3139"/>
    <d v="2017-03-25T04:33:00"/>
    <x v="3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221"/>
    <n v="32.25"/>
    <x v="1"/>
    <s v="plays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5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50"/>
    <n v="251.33"/>
    <x v="1"/>
    <s v="plays"/>
    <x v="3144"/>
    <d v="2017-03-19T06:00:00"/>
    <x v="4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50"/>
    <n v="0"/>
    <x v="1"/>
    <s v="plays"/>
    <x v="3145"/>
    <d v="2017-03-27T23:58:54"/>
    <x v="1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57"/>
    <n v="437.5"/>
    <x v="1"/>
    <s v="plays"/>
    <x v="3146"/>
    <d v="2017-04-16T15:22:4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90"/>
    <n v="110.35"/>
    <x v="1"/>
    <s v="plays"/>
    <x v="3147"/>
    <d v="2014-11-07T00:15:55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26"/>
    <n v="41.42"/>
    <x v="1"/>
    <s v="plays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3"/>
    <n v="52"/>
    <x v="1"/>
    <s v="plays"/>
    <x v="3149"/>
    <d v="2012-12-07T02:00:00"/>
    <x v="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7"/>
    <n v="33.99"/>
    <x v="1"/>
    <s v="plays"/>
    <x v="3150"/>
    <d v="2011-01-25T04:00:00"/>
    <x v="3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8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357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40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92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21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7"/>
    <n v="98.54"/>
    <x v="1"/>
    <s v="plays"/>
    <x v="3157"/>
    <d v="2014-07-19T05:00:00"/>
    <x v="6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35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8"/>
    <n v="38.5"/>
    <x v="1"/>
    <s v="plays"/>
    <x v="3159"/>
    <d v="2012-01-18T23:00:00"/>
    <x v="4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21"/>
    <n v="80.16"/>
    <x v="1"/>
    <s v="plays"/>
    <x v="3160"/>
    <d v="2014-08-13T04:59:00"/>
    <x v="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2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37"/>
    <n v="80.73"/>
    <x v="1"/>
    <s v="plays"/>
    <x v="3162"/>
    <d v="2014-07-07T02:00:00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38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3"/>
    <n v="37.590000000000003"/>
    <x v="1"/>
    <s v="plays"/>
    <x v="3164"/>
    <d v="2014-06-09T19:20:15"/>
    <x v="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200"/>
    <n v="58.1"/>
    <x v="1"/>
    <s v="plays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2"/>
    <n v="60.3"/>
    <x v="1"/>
    <s v="plays"/>
    <x v="3166"/>
    <d v="2014-11-26T07:59:00"/>
    <x v="4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31"/>
    <n v="63.36"/>
    <x v="1"/>
    <s v="plays"/>
    <x v="3167"/>
    <d v="2014-08-02T04:13:01"/>
    <x v="2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39"/>
    <n v="50.9"/>
    <x v="1"/>
    <s v="plays"/>
    <x v="3168"/>
    <d v="2014-06-13T22:00:00"/>
    <x v="22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33"/>
    <n v="100.5"/>
    <x v="1"/>
    <s v="plays"/>
    <x v="3169"/>
    <d v="2013-12-13T04:59:00"/>
    <x v="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20"/>
    <n v="31.62"/>
    <x v="1"/>
    <s v="plays"/>
    <x v="3170"/>
    <d v="2014-07-02T04:00:00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5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41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3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7"/>
    <n v="131.91"/>
    <x v="1"/>
    <s v="plays"/>
    <x v="3174"/>
    <d v="2014-08-25T20:45:08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5"/>
    <n v="91.3"/>
    <x v="1"/>
    <s v="plays"/>
    <x v="3175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41"/>
    <n v="39.67"/>
    <x v="1"/>
    <s v="plays"/>
    <x v="3176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6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74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35"/>
    <n v="77.34"/>
    <x v="1"/>
    <s v="plays"/>
    <x v="3179"/>
    <d v="2013-05-06T16:51:11"/>
    <x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28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5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7"/>
    <n v="46.77"/>
    <x v="1"/>
    <s v="plays"/>
    <x v="3182"/>
    <d v="2012-01-31T17:00:00"/>
    <x v="5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5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3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8"/>
    <n v="41.67"/>
    <x v="1"/>
    <s v="plays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21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31"/>
    <n v="71.489999999999995"/>
    <x v="1"/>
    <s v="plays"/>
    <x v="3187"/>
    <d v="2014-08-04T15:59:33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87"/>
    <n v="14.44"/>
    <x v="1"/>
    <s v="musical"/>
    <x v="3188"/>
    <d v="2015-06-10T09:58:22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81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5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65"/>
    <n v="37.75"/>
    <x v="1"/>
    <s v="musical"/>
    <x v="3191"/>
    <d v="2016-08-16T18:07:49"/>
    <x v="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60"/>
    <n v="12.75"/>
    <x v="1"/>
    <s v="musical"/>
    <x v="3192"/>
    <d v="2015-02-28T22:00:00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81"/>
    <n v="24.46"/>
    <x v="1"/>
    <s v="musical"/>
    <x v="3193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5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55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50"/>
    <n v="300"/>
    <x v="1"/>
    <s v="musical"/>
    <x v="3196"/>
    <d v="2015-08-01T14:00:00"/>
    <x v="1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57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50"/>
    <n v="36.67"/>
    <x v="1"/>
    <s v="musical"/>
    <x v="3198"/>
    <d v="2015-02-16T10:11:17"/>
    <x v="5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221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5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60"/>
    <n v="12.5"/>
    <x v="1"/>
    <s v="musical"/>
    <x v="3201"/>
    <d v="2014-08-31T18:24:37"/>
    <x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358"/>
    <n v="109.04"/>
    <x v="1"/>
    <s v="musical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78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5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56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5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32"/>
    <n v="70.83"/>
    <x v="1"/>
    <s v="musical"/>
    <x v="3207"/>
    <d v="2015-04-23T05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3"/>
    <n v="63.11"/>
    <x v="1"/>
    <s v="plays"/>
    <x v="3208"/>
    <d v="2014-07-28T14:31:17"/>
    <x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7"/>
    <n v="50.16"/>
    <x v="1"/>
    <s v="plays"/>
    <x v="3209"/>
    <d v="2014-06-20T23:00:00"/>
    <x v="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9"/>
    <n v="62.88"/>
    <x v="1"/>
    <s v="plays"/>
    <x v="3210"/>
    <d v="2012-06-01T03:59:00"/>
    <x v="5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28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9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8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21"/>
    <n v="106.57"/>
    <x v="1"/>
    <s v="plays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8"/>
    <n v="262.11"/>
    <x v="1"/>
    <s v="plays"/>
    <x v="3215"/>
    <d v="2015-09-10T03:59:00"/>
    <x v="5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31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21"/>
    <n v="66.59"/>
    <x v="1"/>
    <s v="plays"/>
    <x v="3218"/>
    <d v="2014-12-31T00:00:00"/>
    <x v="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8"/>
    <n v="168.25"/>
    <x v="1"/>
    <s v="plays"/>
    <x v="3219"/>
    <d v="2015-03-22T22:35:47"/>
    <x v="6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7"/>
    <n v="256.37"/>
    <x v="1"/>
    <s v="plays"/>
    <x v="3220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33"/>
    <n v="36.61"/>
    <x v="1"/>
    <s v="plays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5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21"/>
    <n v="141.71"/>
    <x v="1"/>
    <s v="plays"/>
    <x v="3224"/>
    <d v="2017-01-10T05:00:00"/>
    <x v="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21"/>
    <n v="52.49"/>
    <x v="1"/>
    <s v="plays"/>
    <x v="3225"/>
    <d v="2016-06-03T21:00:00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3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0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29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5"/>
    <n v="77.22"/>
    <x v="1"/>
    <s v="plays"/>
    <x v="3230"/>
    <d v="2014-10-01T03:59:00"/>
    <x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64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26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8"/>
    <n v="34.92"/>
    <x v="1"/>
    <s v="plays"/>
    <x v="3234"/>
    <d v="2017-02-01T23:31:00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3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7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7"/>
    <n v="131.13999999999999"/>
    <x v="1"/>
    <s v="plays"/>
    <x v="3237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20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6"/>
    <n v="59.7"/>
    <x v="1"/>
    <s v="plays"/>
    <x v="3239"/>
    <d v="2015-10-25T23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7"/>
    <n v="88.74"/>
    <x v="1"/>
    <s v="plays"/>
    <x v="3240"/>
    <d v="2017-02-16T23:00:00"/>
    <x v="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41"/>
    <n v="58.69"/>
    <x v="1"/>
    <s v="plays"/>
    <x v="3241"/>
    <d v="2014-10-14T06:59:00"/>
    <x v="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3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33"/>
    <n v="115.87"/>
    <x v="1"/>
    <s v="plays"/>
    <x v="3243"/>
    <d v="2015-10-09T00:00:00"/>
    <x v="1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3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38"/>
    <n v="57.63"/>
    <x v="1"/>
    <s v="plays"/>
    <x v="3246"/>
    <d v="2015-09-12T03:59:00"/>
    <x v="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7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2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21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38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30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21"/>
    <n v="177.09"/>
    <x v="1"/>
    <s v="plays"/>
    <x v="3253"/>
    <d v="2016-09-08T03:45:00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7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21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30"/>
    <n v="72.760000000000005"/>
    <x v="1"/>
    <s v="plays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2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6"/>
    <n v="251.74"/>
    <x v="1"/>
    <s v="plays"/>
    <x v="3259"/>
    <d v="2016-10-01T03:59:00"/>
    <x v="4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5"/>
    <n v="74.819999999999993"/>
    <x v="1"/>
    <s v="plays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8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3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20"/>
    <n v="41.24"/>
    <x v="1"/>
    <s v="plays"/>
    <x v="3263"/>
    <d v="2015-10-30T21:00:00"/>
    <x v="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33"/>
    <n v="52.55"/>
    <x v="1"/>
    <s v="plays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34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21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30"/>
    <n v="60.95"/>
    <x v="1"/>
    <s v="plays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21"/>
    <n v="116"/>
    <x v="1"/>
    <s v="plays"/>
    <x v="3269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21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22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22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3"/>
    <n v="204.57"/>
    <x v="1"/>
    <s v="plays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7"/>
    <n v="54.91"/>
    <x v="1"/>
    <s v="plays"/>
    <x v="3274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8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6"/>
    <n v="52.58"/>
    <x v="1"/>
    <s v="plays"/>
    <x v="3276"/>
    <d v="2016-04-01T03:59:00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5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3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35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33"/>
    <n v="68.67"/>
    <x v="1"/>
    <s v="plays"/>
    <x v="3280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08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33"/>
    <n v="134.26"/>
    <x v="1"/>
    <s v="plays"/>
    <x v="3282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2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21"/>
    <n v="203.2"/>
    <x v="1"/>
    <s v="plays"/>
    <x v="3284"/>
    <d v="2016-01-29T05:59:00"/>
    <x v="4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20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21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8"/>
    <n v="73.53"/>
    <x v="1"/>
    <s v="plays"/>
    <x v="3287"/>
    <d v="2015-11-28T18:00:2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8"/>
    <n v="48.44"/>
    <x v="1"/>
    <s v="plays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8"/>
    <n v="26.61"/>
    <x v="1"/>
    <s v="plays"/>
    <x v="3289"/>
    <d v="2017-02-20T08:50:02"/>
    <x v="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359"/>
    <n v="19.27"/>
    <x v="1"/>
    <s v="plays"/>
    <x v="3292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90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3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24"/>
    <n v="45.98"/>
    <x v="1"/>
    <s v="plays"/>
    <x v="3296"/>
    <d v="2015-11-22T22:00:00"/>
    <x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8"/>
    <n v="125.09"/>
    <x v="1"/>
    <s v="plays"/>
    <x v="3297"/>
    <d v="2015-07-27T22:59:00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21"/>
    <n v="141.29"/>
    <x v="1"/>
    <s v="plays"/>
    <x v="3298"/>
    <d v="2015-09-13T00:00:00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31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04"/>
    <n v="46.42"/>
    <x v="1"/>
    <s v="plays"/>
    <x v="3300"/>
    <d v="2015-04-29T17:51:02"/>
    <x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8"/>
    <n v="57.2"/>
    <x v="1"/>
    <s v="plays"/>
    <x v="3301"/>
    <d v="2016-08-01T06:59:00"/>
    <x v="1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3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31"/>
    <n v="59.6"/>
    <x v="1"/>
    <s v="plays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2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21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215"/>
    <n v="48.7"/>
    <x v="1"/>
    <s v="plays"/>
    <x v="3306"/>
    <d v="2016-06-10T03:00:00"/>
    <x v="5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3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08"/>
    <n v="75.09"/>
    <x v="1"/>
    <s v="plays"/>
    <x v="3308"/>
    <d v="2016-04-13T21:02:45"/>
    <x v="21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75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8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5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8"/>
    <n v="61"/>
    <x v="1"/>
    <s v="plays"/>
    <x v="3312"/>
    <d v="2016-11-11T22:00:00"/>
    <x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31"/>
    <n v="80.03"/>
    <x v="1"/>
    <s v="plays"/>
    <x v="3313"/>
    <d v="2016-01-27T01:00:00"/>
    <x v="2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85"/>
    <n v="29.07"/>
    <x v="1"/>
    <s v="plays"/>
    <x v="3314"/>
    <d v="2015-05-08T20:05:00"/>
    <x v="3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5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8"/>
    <n v="93.98"/>
    <x v="1"/>
    <s v="plays"/>
    <x v="3316"/>
    <d v="2014-08-08T13:54:00"/>
    <x v="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9"/>
    <n v="78.5"/>
    <x v="1"/>
    <s v="plays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29"/>
    <n v="33.75"/>
    <x v="1"/>
    <s v="plays"/>
    <x v="3319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7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3"/>
    <n v="35.799999999999997"/>
    <x v="1"/>
    <s v="plays"/>
    <x v="3321"/>
    <d v="2014-10-16T03:59:00"/>
    <x v="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21"/>
    <n v="145.65"/>
    <x v="1"/>
    <s v="plays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9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21"/>
    <n v="152.5"/>
    <x v="1"/>
    <s v="plays"/>
    <x v="3324"/>
    <d v="2016-06-05T13:59:50"/>
    <x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40"/>
    <n v="30"/>
    <x v="1"/>
    <s v="plays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7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7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91"/>
    <n v="292.77999999999997"/>
    <x v="1"/>
    <s v="plays"/>
    <x v="3328"/>
    <d v="2014-07-05T01:00:00"/>
    <x v="7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6"/>
    <n v="44.92"/>
    <x v="1"/>
    <s v="plays"/>
    <x v="3329"/>
    <d v="2014-07-27T23:00:00"/>
    <x v="5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2"/>
    <n v="80.400000000000006"/>
    <x v="1"/>
    <s v="plays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8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2"/>
    <n v="32.97"/>
    <x v="1"/>
    <s v="plays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86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8"/>
    <n v="79.62"/>
    <x v="1"/>
    <s v="plays"/>
    <x v="3335"/>
    <d v="2014-08-03T23:00:00"/>
    <x v="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8"/>
    <n v="27.78"/>
    <x v="1"/>
    <s v="plays"/>
    <x v="3336"/>
    <d v="2016-04-05T08:34:06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5"/>
    <n v="81.03"/>
    <x v="1"/>
    <s v="plays"/>
    <x v="3337"/>
    <d v="2014-10-10T21:00:00"/>
    <x v="2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21"/>
    <n v="136.85"/>
    <x v="1"/>
    <s v="plays"/>
    <x v="3338"/>
    <d v="2017-02-24T13:48:00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3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78"/>
    <n v="109.08"/>
    <x v="1"/>
    <s v="plays"/>
    <x v="3340"/>
    <d v="2016-12-06T23:22:34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8"/>
    <n v="119.64"/>
    <x v="1"/>
    <s v="plays"/>
    <x v="3341"/>
    <d v="2016-06-12T17:00:00"/>
    <x v="2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21"/>
    <n v="78.209999999999994"/>
    <x v="1"/>
    <s v="plays"/>
    <x v="3342"/>
    <d v="2015-04-01T04:59:00"/>
    <x v="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93"/>
    <n v="52.17"/>
    <x v="1"/>
    <s v="plays"/>
    <x v="3343"/>
    <d v="2016-04-13T13:18:00"/>
    <x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7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22"/>
    <n v="50"/>
    <x v="1"/>
    <s v="plays"/>
    <x v="3345"/>
    <d v="2015-04-18T00:37:00"/>
    <x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5"/>
    <n v="91.67"/>
    <x v="1"/>
    <s v="plays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7"/>
    <n v="108.59"/>
    <x v="1"/>
    <s v="plays"/>
    <x v="3347"/>
    <d v="2016-05-08T21:00:00"/>
    <x v="2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8"/>
    <n v="69.819999999999993"/>
    <x v="1"/>
    <s v="plays"/>
    <x v="3348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42"/>
    <n v="109.57"/>
    <x v="1"/>
    <s v="plays"/>
    <x v="3349"/>
    <d v="2016-06-13T17:00:00"/>
    <x v="2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3"/>
    <n v="71.67"/>
    <x v="1"/>
    <s v="plays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7"/>
    <n v="93.61"/>
    <x v="1"/>
    <s v="plays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29"/>
    <n v="76.8"/>
    <x v="1"/>
    <s v="plays"/>
    <x v="3352"/>
    <d v="2016-07-01T23:00:00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36"/>
    <n v="35.799999999999997"/>
    <x v="1"/>
    <s v="plays"/>
    <x v="3353"/>
    <d v="2016-05-02T23:00:00"/>
    <x v="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21"/>
    <n v="55.6"/>
    <x v="1"/>
    <s v="plays"/>
    <x v="3354"/>
    <d v="2015-10-29T04:01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9"/>
    <n v="147.33000000000001"/>
    <x v="1"/>
    <s v="plays"/>
    <x v="3355"/>
    <d v="2016-05-10T11:17:00"/>
    <x v="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7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7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3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6"/>
    <n v="184.78"/>
    <x v="1"/>
    <s v="plays"/>
    <x v="3359"/>
    <d v="2017-02-25T01:22:14"/>
    <x v="1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7"/>
    <n v="126.72"/>
    <x v="1"/>
    <s v="plays"/>
    <x v="3360"/>
    <d v="2016-12-14T15:59:00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40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47"/>
    <n v="54.5"/>
    <x v="1"/>
    <s v="plays"/>
    <x v="3362"/>
    <d v="2015-03-07T04:55:00"/>
    <x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7"/>
    <n v="302.31"/>
    <x v="1"/>
    <s v="plays"/>
    <x v="3363"/>
    <d v="2014-08-19T16:00:00"/>
    <x v="2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6"/>
    <n v="44.14"/>
    <x v="1"/>
    <s v="plays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3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360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7"/>
    <n v="29.67"/>
    <x v="1"/>
    <s v="plays"/>
    <x v="3367"/>
    <d v="2015-08-01T22:24:54"/>
    <x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2"/>
    <n v="45.48"/>
    <x v="1"/>
    <s v="plays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3"/>
    <n v="96.2"/>
    <x v="1"/>
    <s v="plays"/>
    <x v="3369"/>
    <d v="2017-01-15T00:59:40"/>
    <x v="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90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86"/>
    <n v="30.78"/>
    <x v="1"/>
    <s v="plays"/>
    <x v="3371"/>
    <d v="2015-12-02T20:59:25"/>
    <x v="3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3"/>
    <n v="38.33"/>
    <x v="1"/>
    <s v="plays"/>
    <x v="3372"/>
    <d v="2014-08-25T04:59:00"/>
    <x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8"/>
    <n v="66.83"/>
    <x v="1"/>
    <s v="plays"/>
    <x v="3373"/>
    <d v="2015-07-18T16:00:00"/>
    <x v="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3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8"/>
    <n v="176.47"/>
    <x v="1"/>
    <s v="plays"/>
    <x v="3375"/>
    <d v="2014-05-18T14:39:33"/>
    <x v="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8"/>
    <n v="421.11"/>
    <x v="1"/>
    <s v="plays"/>
    <x v="3376"/>
    <d v="2015-04-25T15:49:54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7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29"/>
    <n v="28.19"/>
    <x v="1"/>
    <s v="plays"/>
    <x v="3378"/>
    <d v="2014-08-31T13:08:00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3"/>
    <n v="54.55"/>
    <x v="1"/>
    <s v="plays"/>
    <x v="3379"/>
    <d v="2015-08-26T23:00:00"/>
    <x v="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3"/>
    <n v="111.89"/>
    <x v="1"/>
    <s v="plays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21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7"/>
    <n v="76.650000000000006"/>
    <x v="1"/>
    <s v="plays"/>
    <x v="3382"/>
    <d v="2016-08-01T22:59:00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20"/>
    <n v="65.17"/>
    <x v="1"/>
    <s v="plays"/>
    <x v="3383"/>
    <d v="2016-06-23T18:47:00"/>
    <x v="1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8"/>
    <n v="93.76"/>
    <x v="1"/>
    <s v="plays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8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2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6"/>
    <n v="100.17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3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41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21"/>
    <n v="69.819999999999993"/>
    <x v="1"/>
    <s v="plays"/>
    <x v="3390"/>
    <d v="2014-07-10T18:35:4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316"/>
    <n v="61.94"/>
    <x v="1"/>
    <s v="plays"/>
    <x v="3391"/>
    <d v="2014-08-08T22:28:00"/>
    <x v="4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8"/>
    <n v="41.67"/>
    <x v="1"/>
    <s v="plays"/>
    <x v="3392"/>
    <d v="2016-05-06T20:17:35"/>
    <x v="3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6"/>
    <n v="36.07"/>
    <x v="1"/>
    <s v="plays"/>
    <x v="3393"/>
    <d v="2014-11-06T00:46:00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24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361"/>
    <n v="24.21"/>
    <x v="1"/>
    <s v="plays"/>
    <x v="3395"/>
    <d v="2015-05-30T18:10:00"/>
    <x v="2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3"/>
    <n v="55.89"/>
    <x v="1"/>
    <s v="plays"/>
    <x v="3396"/>
    <d v="2014-06-01T03:59:00"/>
    <x v="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20"/>
    <n v="11.67"/>
    <x v="1"/>
    <s v="play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38"/>
    <n v="68.349999999999994"/>
    <x v="1"/>
    <s v="plays"/>
    <x v="3398"/>
    <d v="2014-11-21T17:00:00"/>
    <x v="2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3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8"/>
    <n v="118.13"/>
    <x v="1"/>
    <s v="plays"/>
    <x v="3400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21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5"/>
    <n v="99.79"/>
    <x v="1"/>
    <s v="plays"/>
    <x v="3402"/>
    <d v="2015-11-12T02:31:00"/>
    <x v="4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8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08"/>
    <n v="203.33"/>
    <x v="1"/>
    <s v="plays"/>
    <x v="3404"/>
    <d v="2015-06-17T12:05:02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78"/>
    <n v="28.32"/>
    <x v="1"/>
    <s v="plays"/>
    <x v="3405"/>
    <d v="2016-03-01T23:59:00"/>
    <x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8"/>
    <n v="110.23"/>
    <x v="1"/>
    <s v="plays"/>
    <x v="3406"/>
    <d v="2014-07-16T11:49:3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3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85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39"/>
    <n v="29.43"/>
    <x v="1"/>
    <s v="plays"/>
    <x v="3409"/>
    <d v="2016-07-31T20:58:00"/>
    <x v="5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5"/>
    <n v="81.38"/>
    <x v="1"/>
    <s v="plays"/>
    <x v="3410"/>
    <d v="2016-06-06T07:00:00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3"/>
    <n v="199.17"/>
    <x v="1"/>
    <s v="plays"/>
    <x v="3411"/>
    <d v="2015-10-08T00:32:52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8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22"/>
    <n v="46.43"/>
    <x v="1"/>
    <s v="plays"/>
    <x v="3413"/>
    <d v="2015-02-28T04:59:00"/>
    <x v="6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3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8"/>
    <n v="22.22"/>
    <x v="1"/>
    <s v="plays"/>
    <x v="3415"/>
    <d v="2016-04-17T23:30:00"/>
    <x v="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28"/>
    <n v="159.47"/>
    <x v="1"/>
    <s v="plays"/>
    <x v="3416"/>
    <d v="2015-04-23T18:30:00"/>
    <x v="3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8"/>
    <n v="37.78"/>
    <x v="1"/>
    <s v="plays"/>
    <x v="3417"/>
    <d v="2014-10-26T00:43:00"/>
    <x v="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7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3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78"/>
    <n v="28.41"/>
    <x v="1"/>
    <s v="plays"/>
    <x v="3420"/>
    <d v="2016-02-14T00:00:00"/>
    <x v="6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7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5"/>
    <n v="71.150000000000006"/>
    <x v="1"/>
    <s v="plays"/>
    <x v="3422"/>
    <d v="2015-12-14T00:00:00"/>
    <x v="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49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3"/>
    <n v="81.78"/>
    <x v="1"/>
    <s v="plays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33"/>
    <n v="297.02999999999997"/>
    <x v="1"/>
    <s v="plays"/>
    <x v="3425"/>
    <d v="2014-10-04T14:48:56"/>
    <x v="2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29"/>
    <n v="46.61"/>
    <x v="1"/>
    <s v="plays"/>
    <x v="3426"/>
    <d v="2014-09-21T02:00:00"/>
    <x v="2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8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33"/>
    <n v="40.29"/>
    <x v="1"/>
    <s v="plays"/>
    <x v="3428"/>
    <d v="2015-02-28T17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22"/>
    <n v="16.25"/>
    <x v="1"/>
    <s v="plays"/>
    <x v="3429"/>
    <d v="2016-11-02T00:31:01"/>
    <x v="2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5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8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5"/>
    <n v="52.21"/>
    <x v="1"/>
    <s v="plays"/>
    <x v="3432"/>
    <d v="2016-02-05T22:00:00"/>
    <x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8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20"/>
    <n v="58.95"/>
    <x v="1"/>
    <s v="plays"/>
    <x v="3435"/>
    <d v="2016-08-07T03:00:00"/>
    <x v="4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6"/>
    <n v="143.11000000000001"/>
    <x v="1"/>
    <s v="plays"/>
    <x v="3436"/>
    <d v="2014-08-21T16:28:00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7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3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65"/>
    <n v="89.79"/>
    <x v="1"/>
    <s v="plays"/>
    <x v="3439"/>
    <d v="2016-01-19T04:59:00"/>
    <x v="5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2"/>
    <n v="64.16"/>
    <x v="1"/>
    <s v="plays"/>
    <x v="3440"/>
    <d v="2014-07-11T16:15:00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33"/>
    <n v="59.65"/>
    <x v="1"/>
    <s v="plays"/>
    <x v="3441"/>
    <d v="2015-11-13T20:17:00"/>
    <x v="1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8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362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363"/>
    <n v="43.35"/>
    <x v="1"/>
    <s v="plays"/>
    <x v="3444"/>
    <d v="2016-06-08T13:59:00"/>
    <x v="3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8"/>
    <n v="64.52"/>
    <x v="1"/>
    <s v="plays"/>
    <x v="3445"/>
    <d v="2015-10-23T12:43:56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29"/>
    <n v="43.28"/>
    <x v="1"/>
    <s v="plays"/>
    <x v="3446"/>
    <d v="2015-02-05T12:20:00"/>
    <x v="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29"/>
    <n v="77"/>
    <x v="1"/>
    <s v="plays"/>
    <x v="3447"/>
    <d v="2016-03-18T20:20:12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5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93"/>
    <n v="68.25"/>
    <x v="1"/>
    <s v="plays"/>
    <x v="3449"/>
    <d v="2016-07-09T04:00:00"/>
    <x v="3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43"/>
    <n v="19.489999999999998"/>
    <x v="1"/>
    <s v="plays"/>
    <x v="3450"/>
    <d v="2015-04-02T15:54:31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7"/>
    <n v="41.13"/>
    <x v="1"/>
    <s v="plays"/>
    <x v="3451"/>
    <d v="2015-04-21T17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42"/>
    <n v="41.41"/>
    <x v="1"/>
    <s v="plays"/>
    <x v="3452"/>
    <d v="2014-07-23T03:59:00"/>
    <x v="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30"/>
    <n v="27.5"/>
    <x v="1"/>
    <s v="plays"/>
    <x v="3453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7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7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87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39"/>
    <n v="45.04"/>
    <x v="1"/>
    <s v="plays"/>
    <x v="3458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9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364"/>
    <n v="50"/>
    <x v="1"/>
    <s v="plays"/>
    <x v="3460"/>
    <d v="2014-08-15T12:39:12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86"/>
    <n v="57.92"/>
    <x v="1"/>
    <s v="plays"/>
    <x v="3461"/>
    <d v="2016-10-29T03:00:00"/>
    <x v="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80"/>
    <n v="29.71"/>
    <x v="1"/>
    <s v="plays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33"/>
    <n v="90.68"/>
    <x v="1"/>
    <s v="plays"/>
    <x v="3463"/>
    <d v="2016-10-11T03:59:00"/>
    <x v="4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21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33"/>
    <n v="57.22"/>
    <x v="1"/>
    <s v="plays"/>
    <x v="3465"/>
    <d v="2015-08-09T16:00:00"/>
    <x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37"/>
    <n v="72.95"/>
    <x v="1"/>
    <s v="plays"/>
    <x v="3466"/>
    <d v="2016-04-19T23:27:30"/>
    <x v="1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7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08"/>
    <n v="716.35"/>
    <x v="1"/>
    <s v="plays"/>
    <x v="3468"/>
    <d v="2016-09-21T03:00:00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40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95"/>
    <n v="41.67"/>
    <x v="1"/>
    <s v="plays"/>
    <x v="3470"/>
    <d v="2016-07-15T21:38:00"/>
    <x v="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205"/>
    <n v="35.770000000000003"/>
    <x v="1"/>
    <s v="plays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21"/>
    <n v="88.74"/>
    <x v="1"/>
    <s v="plays"/>
    <x v="3472"/>
    <d v="2014-11-06T05:59:00"/>
    <x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8"/>
    <n v="148.47999999999999"/>
    <x v="1"/>
    <s v="plays"/>
    <x v="3473"/>
    <d v="2015-03-20T20:27:00"/>
    <x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7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40"/>
    <n v="20"/>
    <x v="1"/>
    <s v="plays"/>
    <x v="3475"/>
    <d v="2014-11-03T00:00:00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3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41"/>
    <n v="53.23"/>
    <x v="1"/>
    <s v="plays"/>
    <x v="3477"/>
    <d v="2015-05-17T03:00:00"/>
    <x v="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40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30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n v="164.62"/>
    <x v="1"/>
    <s v="plays"/>
    <x v="3480"/>
    <d v="2015-07-10T21:00:00"/>
    <x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7"/>
    <n v="125.05"/>
    <x v="1"/>
    <s v="plays"/>
    <x v="3481"/>
    <d v="2015-01-02T05:56:28"/>
    <x v="4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7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2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35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7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30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0"/>
    <n v="125.38"/>
    <x v="1"/>
    <s v="plays"/>
    <x v="3488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40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30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37"/>
    <n v="79.099999999999994"/>
    <x v="1"/>
    <s v="plays"/>
    <x v="3491"/>
    <d v="2015-05-18T05:59:44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2"/>
    <n v="114.29"/>
    <x v="1"/>
    <s v="plays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8"/>
    <n v="51.72"/>
    <x v="1"/>
    <s v="plays"/>
    <x v="3493"/>
    <d v="2014-08-17T05:11:00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8"/>
    <n v="30.77"/>
    <x v="1"/>
    <s v="plays"/>
    <x v="3494"/>
    <d v="2016-11-26T06:00:00"/>
    <x v="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3"/>
    <n v="74.209999999999994"/>
    <x v="1"/>
    <s v="plays"/>
    <x v="3495"/>
    <d v="2014-11-01T17:18:00"/>
    <x v="4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39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5"/>
    <n v="34.409999999999997"/>
    <x v="1"/>
    <s v="plays"/>
    <x v="3497"/>
    <d v="2016-06-02T22:00:00"/>
    <x v="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21"/>
    <n v="40.24"/>
    <x v="1"/>
    <s v="plays"/>
    <x v="3498"/>
    <d v="2016-05-28T21:44:00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6"/>
    <n v="60.29"/>
    <x v="1"/>
    <s v="plays"/>
    <x v="3499"/>
    <d v="2015-07-01T06:59:00"/>
    <x v="5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7"/>
    <n v="35.950000000000003"/>
    <x v="1"/>
    <s v="plays"/>
    <x v="3501"/>
    <d v="2015-09-11T18:19:55"/>
    <x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2"/>
    <n v="136"/>
    <x v="1"/>
    <s v="plays"/>
    <x v="3502"/>
    <d v="2016-03-16T03:59:00"/>
    <x v="2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29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8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3"/>
    <n v="66.510000000000005"/>
    <x v="1"/>
    <s v="plays"/>
    <x v="3505"/>
    <d v="2014-05-13T04:00:00"/>
    <x v="5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21"/>
    <n v="105"/>
    <x v="1"/>
    <s v="plays"/>
    <x v="3506"/>
    <d v="2014-08-23T17:37:20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3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44"/>
    <n v="12"/>
    <x v="1"/>
    <s v="plays"/>
    <x v="3508"/>
    <d v="2016-05-10T21:00:00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6"/>
    <n v="96.67"/>
    <x v="1"/>
    <s v="plays"/>
    <x v="3509"/>
    <d v="2014-11-21T04:55:00"/>
    <x v="5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7"/>
    <n v="60.33"/>
    <x v="1"/>
    <s v="plays"/>
    <x v="3510"/>
    <d v="2014-07-02T14:54:06"/>
    <x v="1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7"/>
    <n v="79.89"/>
    <x v="1"/>
    <s v="plays"/>
    <x v="3511"/>
    <d v="2014-11-07T18:30:00"/>
    <x v="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8"/>
    <n v="58.82"/>
    <x v="1"/>
    <s v="plays"/>
    <x v="3512"/>
    <d v="2015-04-23T11:53:12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90"/>
    <n v="75.34"/>
    <x v="1"/>
    <s v="plays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5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3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8"/>
    <n v="227.27"/>
    <x v="1"/>
    <s v="plays"/>
    <x v="3516"/>
    <d v="2014-09-08T03:00:00"/>
    <x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8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5"/>
    <n v="50.02"/>
    <x v="1"/>
    <s v="plays"/>
    <x v="3518"/>
    <d v="2014-10-02T14:21:00"/>
    <x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7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7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312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8"/>
    <n v="41.03"/>
    <x v="1"/>
    <s v="plays"/>
    <x v="3522"/>
    <d v="2015-09-15T10:06:00"/>
    <x v="3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35"/>
    <n v="56.83"/>
    <x v="1"/>
    <s v="plays"/>
    <x v="3523"/>
    <d v="2016-09-25T23:00:00"/>
    <x v="4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21"/>
    <n v="137.24"/>
    <x v="1"/>
    <s v="plays"/>
    <x v="3524"/>
    <d v="2014-09-13T04:00:00"/>
    <x v="2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6"/>
    <n v="75.709999999999994"/>
    <x v="1"/>
    <s v="plays"/>
    <x v="3525"/>
    <d v="2015-08-09T16:00:00"/>
    <x v="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21"/>
    <n v="99"/>
    <x v="1"/>
    <s v="plays"/>
    <x v="3526"/>
    <d v="2016-04-28T05:59:00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6"/>
    <n v="81.569999999999993"/>
    <x v="1"/>
    <s v="plays"/>
    <x v="3527"/>
    <d v="2015-07-11T03:59:00"/>
    <x v="4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7"/>
    <n v="45.11"/>
    <x v="1"/>
    <s v="plays"/>
    <x v="3528"/>
    <d v="2017-01-18T12:01:58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88"/>
    <n v="36.67"/>
    <x v="1"/>
    <s v="plays"/>
    <x v="3529"/>
    <d v="2015-07-13T01:00:00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8"/>
    <n v="125"/>
    <x v="1"/>
    <s v="plays"/>
    <x v="3530"/>
    <d v="2016-04-10T20:00:00"/>
    <x v="33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30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9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94"/>
    <n v="38.28"/>
    <x v="1"/>
    <s v="plays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42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44"/>
    <n v="43.5"/>
    <x v="1"/>
    <s v="plays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30"/>
    <n v="30.95"/>
    <x v="1"/>
    <s v="plays"/>
    <x v="3538"/>
    <d v="2016-08-17T10:05:40"/>
    <x v="3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28"/>
    <n v="55.23"/>
    <x v="1"/>
    <s v="plays"/>
    <x v="3539"/>
    <d v="2016-09-08T18:08:42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4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2"/>
    <n v="39.380000000000003"/>
    <x v="1"/>
    <s v="plays"/>
    <x v="3541"/>
    <d v="2015-08-31T17:31:15"/>
    <x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21"/>
    <n v="66.150000000000006"/>
    <x v="1"/>
    <s v="plays"/>
    <x v="35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2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8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8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21"/>
    <n v="59.21"/>
    <x v="1"/>
    <s v="plays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35"/>
    <n v="119.18"/>
    <x v="1"/>
    <s v="plays"/>
    <x v="3547"/>
    <d v="2016-05-14T03:59:00"/>
    <x v="1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21"/>
    <n v="164.62"/>
    <x v="1"/>
    <s v="plays"/>
    <x v="3548"/>
    <d v="2016-03-05T01:00:00"/>
    <x v="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21"/>
    <n v="24.29"/>
    <x v="1"/>
    <s v="plays"/>
    <x v="3549"/>
    <d v="2015-09-04T09:27:53"/>
    <x v="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2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21"/>
    <n v="61.1"/>
    <x v="1"/>
    <s v="plays"/>
    <x v="3551"/>
    <d v="2014-05-22T22:07:00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8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6"/>
    <n v="56.2"/>
    <x v="1"/>
    <s v="plays"/>
    <x v="3553"/>
    <d v="2015-08-12T00:00:00"/>
    <x v="2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8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8"/>
    <n v="110.5"/>
    <x v="1"/>
    <s v="plays"/>
    <x v="3556"/>
    <d v="2014-08-17T15:35:24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8"/>
    <n v="179.28"/>
    <x v="1"/>
    <s v="plays"/>
    <x v="3557"/>
    <d v="2014-05-05T06:38:31"/>
    <x v="3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24"/>
    <n v="22.91"/>
    <x v="1"/>
    <s v="plays"/>
    <x v="3558"/>
    <d v="2015-06-26T21:00:00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3"/>
    <n v="43.13"/>
    <x v="1"/>
    <s v="plays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29"/>
    <n v="46.89"/>
    <x v="1"/>
    <s v="plays"/>
    <x v="3560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21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328"/>
    <n v="15.13"/>
    <x v="1"/>
    <s v="plays"/>
    <x v="3562"/>
    <d v="2016-03-13T22:00:00"/>
    <x v="6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2"/>
    <n v="21.1"/>
    <x v="1"/>
    <s v="plays"/>
    <x v="3563"/>
    <d v="2016-08-01T19:00:00"/>
    <x v="3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7"/>
    <n v="59.12"/>
    <x v="1"/>
    <s v="plays"/>
    <x v="3564"/>
    <d v="2015-10-05T16:00:00"/>
    <x v="3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26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2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5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38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8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35"/>
    <n v="87.96"/>
    <x v="1"/>
    <s v="plays"/>
    <x v="3570"/>
    <d v="2014-12-31T07:00:00"/>
    <x v="3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08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8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3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7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8"/>
    <n v="20"/>
    <x v="1"/>
    <s v="plays"/>
    <x v="3576"/>
    <d v="2016-12-05T14:10:54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22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8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8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35"/>
    <n v="37.96"/>
    <x v="1"/>
    <s v="plays"/>
    <x v="3580"/>
    <d v="2015-03-01T04:59:00"/>
    <x v="5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8"/>
    <n v="33.33"/>
    <x v="1"/>
    <s v="plays"/>
    <x v="3581"/>
    <d v="2014-07-30T11:18:30"/>
    <x v="2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315"/>
    <n v="58.57"/>
    <x v="1"/>
    <s v="plays"/>
    <x v="3582"/>
    <d v="2016-04-05T02:18:02"/>
    <x v="2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5"/>
    <n v="135.63"/>
    <x v="1"/>
    <s v="plays"/>
    <x v="3583"/>
    <d v="2016-04-18T09:13:25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31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7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5"/>
    <n v="151.97999999999999"/>
    <x v="1"/>
    <s v="plays"/>
    <x v="3586"/>
    <d v="2016-09-23T16:44:30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37"/>
    <n v="22.61"/>
    <x v="1"/>
    <s v="plays"/>
    <x v="3587"/>
    <d v="2016-06-27T19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7"/>
    <n v="18.27"/>
    <x v="1"/>
    <s v="plays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30"/>
    <n v="82.26"/>
    <x v="1"/>
    <s v="plays"/>
    <x v="3589"/>
    <d v="2015-05-26T15:32:27"/>
    <x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8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215"/>
    <n v="68.06"/>
    <x v="1"/>
    <s v="plays"/>
    <x v="3591"/>
    <d v="2015-01-24T04:59:00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37"/>
    <n v="72.709999999999994"/>
    <x v="1"/>
    <s v="plays"/>
    <x v="3592"/>
    <d v="2015-02-11T04:59:00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38"/>
    <n v="77.19"/>
    <x v="1"/>
    <s v="plays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9"/>
    <n v="55.97"/>
    <x v="1"/>
    <s v="plays"/>
    <x v="3594"/>
    <d v="2016-09-04T01:36:22"/>
    <x v="25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7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29"/>
    <n v="79"/>
    <x v="1"/>
    <s v="plays"/>
    <x v="3596"/>
    <d v="2014-08-26T17:09:42"/>
    <x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33"/>
    <n v="77.73"/>
    <x v="1"/>
    <s v="plays"/>
    <x v="3597"/>
    <d v="2016-03-03T05:59:00"/>
    <x v="1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5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80"/>
    <n v="59.41"/>
    <x v="1"/>
    <s v="plays"/>
    <x v="3599"/>
    <d v="2015-08-30T00:00:00"/>
    <x v="2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22"/>
    <n v="3.25"/>
    <x v="1"/>
    <s v="plays"/>
    <x v="3600"/>
    <d v="2016-10-13T20:22:44"/>
    <x v="3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3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8"/>
    <n v="81.67"/>
    <x v="1"/>
    <s v="plays"/>
    <x v="3602"/>
    <d v="2016-05-17T21:27:59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93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40"/>
    <n v="49.06"/>
    <x v="1"/>
    <s v="plays"/>
    <x v="3604"/>
    <d v="2016-04-29T06:59:00"/>
    <x v="6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361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22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2"/>
    <n v="29"/>
    <x v="1"/>
    <s v="plays"/>
    <x v="3607"/>
    <d v="2015-12-15T00:00:00"/>
    <x v="2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8"/>
    <n v="29.63"/>
    <x v="1"/>
    <s v="plays"/>
    <x v="3608"/>
    <d v="2016-06-17T14:00:00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42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84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04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2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8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7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3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0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7"/>
    <n v="17.25"/>
    <x v="1"/>
    <s v="plays"/>
    <x v="3617"/>
    <d v="2017-02-28T00:00:00"/>
    <x v="2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7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40"/>
    <n v="66.47"/>
    <x v="1"/>
    <s v="plays"/>
    <x v="3619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2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5"/>
    <n v="47.03"/>
    <x v="1"/>
    <s v="plays"/>
    <x v="3621"/>
    <d v="2016-09-30T21:00:00"/>
    <x v="1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8"/>
    <n v="47.67"/>
    <x v="1"/>
    <s v="plays"/>
    <x v="3622"/>
    <d v="2014-09-28T03:23:00"/>
    <x v="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28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2"/>
    <n v="80.72"/>
    <x v="1"/>
    <s v="plays"/>
    <x v="3624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3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21"/>
    <n v="84.85"/>
    <x v="1"/>
    <s v="plays"/>
    <x v="3626"/>
    <d v="2014-08-16T16:00:57"/>
    <x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8"/>
    <n v="68.97"/>
    <x v="1"/>
    <s v="plays"/>
    <x v="3627"/>
    <d v="2016-05-21T03:59:00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50"/>
    <n v="0"/>
    <x v="1"/>
    <s v="musical"/>
    <x v="3628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50"/>
    <n v="1"/>
    <x v="1"/>
    <s v="musical"/>
    <x v="3629"/>
    <d v="2016-05-05T17:00:00"/>
    <x v="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5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76"/>
    <n v="147.88"/>
    <x v="1"/>
    <s v="musical"/>
    <x v="3631"/>
    <d v="2014-09-23T03:59:00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68"/>
    <n v="100"/>
    <x v="1"/>
    <s v="musical"/>
    <x v="3632"/>
    <d v="2014-11-23T22:29:09"/>
    <x v="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31"/>
    <n v="56.84"/>
    <x v="1"/>
    <s v="musical"/>
    <x v="3633"/>
    <d v="2016-11-19T01:00:0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65"/>
    <n v="176.94"/>
    <x v="1"/>
    <s v="musical"/>
    <x v="3634"/>
    <d v="2017-01-14T03:59:00"/>
    <x v="6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71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50"/>
    <n v="0"/>
    <x v="1"/>
    <s v="musical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34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13"/>
    <n v="108"/>
    <x v="1"/>
    <s v="musical"/>
    <x v="3638"/>
    <d v="2015-04-19T15:08:52"/>
    <x v="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50"/>
    <n v="1"/>
    <x v="1"/>
    <s v="musical"/>
    <x v="3639"/>
    <d v="2016-10-07T15:11:00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52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5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53"/>
    <n v="7.5"/>
    <x v="1"/>
    <s v="musical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50"/>
    <n v="0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63"/>
    <n v="68.42"/>
    <x v="1"/>
    <s v="musical"/>
    <x v="3644"/>
    <d v="2016-03-08T04:59:00"/>
    <x v="3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5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62"/>
    <n v="60.13"/>
    <x v="1"/>
    <s v="musical"/>
    <x v="3646"/>
    <d v="2015-06-16T23:30:00"/>
    <x v="2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52"/>
    <n v="15"/>
    <x v="1"/>
    <s v="musical"/>
    <x v="3647"/>
    <d v="2016-09-30T17:58:47"/>
    <x v="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8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3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8"/>
    <n v="29.41"/>
    <x v="1"/>
    <s v="plays"/>
    <x v="3650"/>
    <d v="2016-02-02T11:29:44"/>
    <x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3"/>
    <n v="57.78"/>
    <x v="1"/>
    <s v="plays"/>
    <x v="3651"/>
    <d v="2014-08-10T15:59:00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365"/>
    <n v="44.24"/>
    <x v="1"/>
    <s v="plays"/>
    <x v="3652"/>
    <d v="2016-08-25T03:59:00"/>
    <x v="5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7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07"/>
    <n v="68.84"/>
    <x v="1"/>
    <s v="plays"/>
    <x v="3654"/>
    <d v="2016-04-03T17:00:00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31"/>
    <n v="73.58"/>
    <x v="1"/>
    <s v="plays"/>
    <x v="3655"/>
    <d v="2015-07-18T06:59:00"/>
    <x v="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38"/>
    <n v="110.75"/>
    <x v="1"/>
    <s v="plays"/>
    <x v="3657"/>
    <d v="2016-06-01T21:42:00"/>
    <x v="26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7"/>
    <n v="75.5"/>
    <x v="1"/>
    <s v="plays"/>
    <x v="3658"/>
    <d v="2014-07-02T03:59:00"/>
    <x v="3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21"/>
    <n v="235.46"/>
    <x v="1"/>
    <s v="plays"/>
    <x v="3659"/>
    <d v="2015-03-19T14:39:00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8"/>
    <n v="11.36"/>
    <x v="1"/>
    <s v="plays"/>
    <x v="3660"/>
    <d v="2014-12-23T21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38"/>
    <n v="92.5"/>
    <x v="1"/>
    <s v="plays"/>
    <x v="3661"/>
    <d v="2016-04-10T04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7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3"/>
    <n v="26"/>
    <x v="1"/>
    <s v="plays"/>
    <x v="3663"/>
    <d v="2016-12-21T11:50:3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5"/>
    <n v="46.05"/>
    <x v="1"/>
    <s v="plays"/>
    <x v="3664"/>
    <d v="2016-06-16T05:58:09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41"/>
    <n v="51"/>
    <x v="1"/>
    <s v="plays"/>
    <x v="3665"/>
    <d v="2015-10-28T19:54:00"/>
    <x v="5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8"/>
    <n v="31.58"/>
    <x v="1"/>
    <s v="plays"/>
    <x v="3666"/>
    <d v="2014-07-24T07:00:00"/>
    <x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3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3"/>
    <n v="36.96"/>
    <x v="1"/>
    <s v="plays"/>
    <x v="3668"/>
    <d v="2015-07-23T18:33:00"/>
    <x v="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7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5"/>
    <n v="20.079999999999998"/>
    <x v="1"/>
    <s v="plays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7"/>
    <n v="88.25"/>
    <x v="1"/>
    <s v="plays"/>
    <x v="3671"/>
    <d v="2014-07-21T03:59:00"/>
    <x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21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35"/>
    <n v="39.869999999999997"/>
    <x v="1"/>
    <s v="plays"/>
    <x v="3673"/>
    <d v="2014-11-05T12:52:00"/>
    <x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8"/>
    <n v="145.16"/>
    <x v="1"/>
    <s v="plays"/>
    <x v="3674"/>
    <d v="2016-09-03T20:57:0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49"/>
    <n v="23.33"/>
    <x v="1"/>
    <s v="plays"/>
    <x v="3675"/>
    <d v="2016-05-15T23:00:00"/>
    <x v="6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32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33"/>
    <n v="62.05"/>
    <x v="1"/>
    <s v="plays"/>
    <x v="3677"/>
    <d v="2014-07-03T03:59:00"/>
    <x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3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5"/>
    <n v="73.400000000000006"/>
    <x v="1"/>
    <s v="plays"/>
    <x v="3679"/>
    <d v="2014-07-01T04:59:00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40"/>
    <n v="99.5"/>
    <x v="1"/>
    <s v="plays"/>
    <x v="3680"/>
    <d v="2016-10-05T10:53:54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86"/>
    <n v="62.33"/>
    <x v="1"/>
    <s v="plays"/>
    <x v="3682"/>
    <d v="2014-06-16T06:59:00"/>
    <x v="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38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86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6"/>
    <n v="41.94"/>
    <x v="1"/>
    <s v="plays"/>
    <x v="3685"/>
    <d v="2014-05-19T21:00:00"/>
    <x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7"/>
    <n v="59.17"/>
    <x v="1"/>
    <s v="plays"/>
    <x v="3686"/>
    <d v="2015-08-29T03:59:0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8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5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90"/>
    <n v="57.26"/>
    <x v="1"/>
    <s v="plays"/>
    <x v="3689"/>
    <d v="2015-06-21T22:25:00"/>
    <x v="4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28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30"/>
    <n v="186.8"/>
    <x v="1"/>
    <s v="plays"/>
    <x v="3691"/>
    <d v="2015-03-02T04:59:00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9"/>
    <n v="74.12"/>
    <x v="1"/>
    <s v="plays"/>
    <x v="3692"/>
    <d v="2014-09-19T00:00:00"/>
    <x v="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32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3"/>
    <n v="62.67"/>
    <x v="1"/>
    <s v="plays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8"/>
    <n v="121.36"/>
    <x v="1"/>
    <s v="plays"/>
    <x v="3695"/>
    <d v="2015-01-11T20:53:30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9"/>
    <n v="39.74"/>
    <x v="1"/>
    <s v="plays"/>
    <x v="3696"/>
    <d v="2015-02-13T14:48:36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29"/>
    <n v="72"/>
    <x v="1"/>
    <s v="plays"/>
    <x v="3697"/>
    <d v="2016-05-10T11:10:48"/>
    <x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38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7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0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8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5"/>
    <n v="155.94999999999999"/>
    <x v="1"/>
    <s v="plays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4"/>
    <n v="43.2"/>
    <x v="1"/>
    <s v="plays"/>
    <x v="3703"/>
    <d v="2016-08-13T06:59:00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04"/>
    <n v="15.15"/>
    <x v="1"/>
    <s v="plays"/>
    <x v="3704"/>
    <d v="2016-05-31T16:33:14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33"/>
    <n v="83.57"/>
    <x v="1"/>
    <s v="plays"/>
    <x v="3705"/>
    <d v="2014-06-23T18:00:00"/>
    <x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0"/>
    <n v="140"/>
    <x v="1"/>
    <s v="plays"/>
    <x v="3706"/>
    <d v="2014-09-12T21:55:4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362"/>
    <n v="80.87"/>
    <x v="1"/>
    <s v="plays"/>
    <x v="3707"/>
    <d v="2016-07-22T05:26:00"/>
    <x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26"/>
    <n v="53.85"/>
    <x v="1"/>
    <s v="plays"/>
    <x v="3708"/>
    <d v="2014-07-04T03:24:46"/>
    <x v="2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29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48"/>
    <n v="67.959999999999994"/>
    <x v="1"/>
    <s v="plays"/>
    <x v="3710"/>
    <d v="2015-04-03T13:49:48"/>
    <x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35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224"/>
    <n v="110.87"/>
    <x v="1"/>
    <s v="plays"/>
    <x v="3712"/>
    <d v="2015-05-31T06:59:0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21"/>
    <n v="106.84"/>
    <x v="1"/>
    <s v="plays"/>
    <x v="3713"/>
    <d v="2016-06-04T17:42:46"/>
    <x v="1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21"/>
    <n v="105.52"/>
    <x v="1"/>
    <s v="plays"/>
    <x v="3714"/>
    <d v="2015-05-26T03:59:00"/>
    <x v="2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33"/>
    <n v="132.96"/>
    <x v="1"/>
    <s v="plays"/>
    <x v="3715"/>
    <d v="2015-03-31T12:52:00"/>
    <x v="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94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366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367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2"/>
    <n v="86.23"/>
    <x v="1"/>
    <s v="plays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7"/>
    <n v="114.55"/>
    <x v="1"/>
    <s v="plays"/>
    <x v="3721"/>
    <d v="2014-11-05T23:28:04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38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21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33"/>
    <n v="49.55"/>
    <x v="1"/>
    <s v="plays"/>
    <x v="3724"/>
    <d v="2016-05-04T23:00:00"/>
    <x v="4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37"/>
    <n v="25.4"/>
    <x v="1"/>
    <s v="plays"/>
    <x v="3725"/>
    <d v="2016-02-18T21:30:00"/>
    <x v="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368"/>
    <n v="62.59"/>
    <x v="1"/>
    <s v="plays"/>
    <x v="3726"/>
    <d v="2016-04-29T21:00:00"/>
    <x v="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7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14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13"/>
    <n v="72.400000000000006"/>
    <x v="1"/>
    <s v="plays"/>
    <x v="3729"/>
    <d v="2015-03-23T03:55:12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54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57"/>
    <n v="51.67"/>
    <x v="1"/>
    <s v="plays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77"/>
    <n v="32.75"/>
    <x v="1"/>
    <s v="plays"/>
    <x v="3732"/>
    <d v="2015-01-24T12:00:00"/>
    <x v="1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5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58"/>
    <n v="61"/>
    <x v="1"/>
    <s v="plays"/>
    <x v="3734"/>
    <d v="2015-05-25T21:38:16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55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60"/>
    <n v="10"/>
    <x v="1"/>
    <s v="plays"/>
    <x v="3736"/>
    <d v="2015-03-23T18:00:00"/>
    <x v="5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70"/>
    <n v="37.5"/>
    <x v="1"/>
    <s v="plays"/>
    <x v="3737"/>
    <d v="2015-11-12T06:59:00"/>
    <x v="2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82"/>
    <n v="45"/>
    <x v="1"/>
    <s v="plays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68"/>
    <n v="100.63"/>
    <x v="1"/>
    <s v="plays"/>
    <x v="3739"/>
    <d v="2016-07-17T10:47:48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82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5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53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5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5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54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53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60"/>
    <n v="25"/>
    <x v="1"/>
    <s v="plays"/>
    <x v="3747"/>
    <d v="2015-07-05T22:59:00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3"/>
    <n v="99.54"/>
    <x v="1"/>
    <s v="musical"/>
    <x v="3748"/>
    <d v="2016-02-16T05:59:00"/>
    <x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2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8"/>
    <n v="215.25"/>
    <x v="1"/>
    <s v="musical"/>
    <x v="3750"/>
    <d v="2015-02-10T07:59:00"/>
    <x v="3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8"/>
    <n v="120.55"/>
    <x v="1"/>
    <s v="musical"/>
    <x v="3751"/>
    <d v="2016-04-02T23:51:13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40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33"/>
    <n v="172.23"/>
    <x v="1"/>
    <s v="musical"/>
    <x v="3753"/>
    <d v="2015-06-03T00:00:00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28"/>
    <n v="111.11"/>
    <x v="1"/>
    <s v="musical"/>
    <x v="3754"/>
    <d v="2014-07-26T04:59:00"/>
    <x v="4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22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7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5"/>
    <n v="75.959999999999994"/>
    <x v="1"/>
    <s v="musical"/>
    <x v="3757"/>
    <d v="2014-12-01T20:25:15"/>
    <x v="18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21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5"/>
    <n v="50.11"/>
    <x v="1"/>
    <s v="musical"/>
    <x v="3759"/>
    <d v="2015-08-26T02:35:5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7"/>
    <n v="55.5"/>
    <x v="1"/>
    <s v="musical"/>
    <x v="3760"/>
    <d v="2014-05-05T12:36:2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8"/>
    <n v="166.67"/>
    <x v="1"/>
    <s v="musical"/>
    <x v="3761"/>
    <d v="2015-08-10T23:00:00"/>
    <x v="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6"/>
    <n v="47.43"/>
    <x v="1"/>
    <s v="musical"/>
    <x v="3762"/>
    <d v="2015-08-02T19:31:29"/>
    <x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8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8"/>
    <n v="55.56"/>
    <x v="1"/>
    <s v="musical"/>
    <x v="3764"/>
    <d v="2016-05-29T00:36:00"/>
    <x v="2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40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33"/>
    <n v="106.93"/>
    <x v="1"/>
    <s v="musical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6"/>
    <n v="41.7"/>
    <x v="1"/>
    <s v="musical"/>
    <x v="3767"/>
    <d v="2015-03-01T04:59:00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29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8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8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91"/>
    <n v="38.42"/>
    <x v="1"/>
    <s v="musical"/>
    <x v="3771"/>
    <d v="2016-05-18T00:00:00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5"/>
    <n v="166.97"/>
    <x v="1"/>
    <s v="musical"/>
    <x v="3772"/>
    <d v="2016-11-29T06:00:00"/>
    <x v="21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29"/>
    <n v="94.91"/>
    <x v="1"/>
    <s v="musical"/>
    <x v="3773"/>
    <d v="2016-11-15T02:08:00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8"/>
    <n v="100"/>
    <x v="1"/>
    <s v="musical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8"/>
    <n v="143.21"/>
    <x v="1"/>
    <s v="musical"/>
    <x v="3775"/>
    <d v="2015-04-09T04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3"/>
    <n v="90.82"/>
    <x v="1"/>
    <s v="musical"/>
    <x v="3776"/>
    <d v="2014-08-01T01:00:00"/>
    <x v="5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n v="48.54"/>
    <x v="1"/>
    <s v="musical"/>
    <x v="3777"/>
    <d v="2014-09-27T04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2"/>
    <n v="70.03"/>
    <x v="1"/>
    <s v="musical"/>
    <x v="3778"/>
    <d v="2015-02-14T19:39:40"/>
    <x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3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28"/>
    <n v="100"/>
    <x v="1"/>
    <s v="musical"/>
    <x v="3780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5"/>
    <n v="94.9"/>
    <x v="1"/>
    <s v="musical"/>
    <x v="3781"/>
    <d v="2014-09-08T21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21"/>
    <n v="75.37"/>
    <x v="1"/>
    <s v="musical"/>
    <x v="3782"/>
    <d v="2016-07-24T23:00:00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32"/>
    <n v="64.459999999999994"/>
    <x v="1"/>
    <s v="musical"/>
    <x v="3783"/>
    <d v="2016-03-15T16:00:00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41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298"/>
    <n v="100.5"/>
    <x v="1"/>
    <s v="musical"/>
    <x v="3785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38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8"/>
    <n v="35.1"/>
    <x v="1"/>
    <s v="musical"/>
    <x v="3787"/>
    <d v="2015-07-11T03:59:00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60"/>
    <n v="500"/>
    <x v="1"/>
    <s v="musical"/>
    <x v="3788"/>
    <d v="2015-12-23T16:18:00"/>
    <x v="3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56"/>
    <n v="29"/>
    <x v="1"/>
    <s v="musical"/>
    <x v="3789"/>
    <d v="2015-06-15T19:10:18"/>
    <x v="2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5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50"/>
    <n v="0"/>
    <x v="1"/>
    <s v="musical"/>
    <x v="3791"/>
    <d v="2014-07-06T16:36:32"/>
    <x v="1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5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64"/>
    <n v="174"/>
    <x v="1"/>
    <s v="musical"/>
    <x v="3793"/>
    <d v="2014-12-16T22:32:09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60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53"/>
    <n v="5"/>
    <x v="1"/>
    <s v="musical"/>
    <x v="3795"/>
    <d v="2015-08-28T22:30:00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50"/>
    <n v="1"/>
    <x v="1"/>
    <s v="musical"/>
    <x v="379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369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60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65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65"/>
    <n v="55.06"/>
    <x v="1"/>
    <s v="musical"/>
    <x v="3800"/>
    <d v="2015-01-11T04:59:00"/>
    <x v="2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14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5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68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50"/>
    <n v="0"/>
    <x v="1"/>
    <s v="musical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50"/>
    <n v="1.5"/>
    <x v="1"/>
    <s v="musical"/>
    <x v="3805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50"/>
    <n v="5"/>
    <x v="1"/>
    <s v="musical"/>
    <x v="3806"/>
    <d v="2014-06-29T06:13:0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75"/>
    <n v="50.56"/>
    <x v="1"/>
    <s v="musical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8"/>
    <n v="41.67"/>
    <x v="1"/>
    <s v="plays"/>
    <x v="3808"/>
    <d v="2015-04-25T09:53:39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7"/>
    <n v="53.29"/>
    <x v="1"/>
    <s v="plays"/>
    <x v="3809"/>
    <d v="2014-07-30T23:00:00"/>
    <x v="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08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370"/>
    <n v="43.42"/>
    <x v="1"/>
    <s v="plays"/>
    <x v="3811"/>
    <d v="2016-05-31T11:00:00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5"/>
    <n v="199.18"/>
    <x v="1"/>
    <s v="plays"/>
    <x v="3812"/>
    <d v="2015-06-01T03:59:00"/>
    <x v="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7"/>
    <n v="78.52"/>
    <x v="1"/>
    <s v="plays"/>
    <x v="3813"/>
    <d v="2016-06-14T21:43:00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49"/>
    <n v="61.82"/>
    <x v="1"/>
    <s v="plays"/>
    <x v="3814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8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7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3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371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6"/>
    <n v="40.92"/>
    <x v="1"/>
    <s v="plays"/>
    <x v="3819"/>
    <d v="2015-07-17T21:02:00"/>
    <x v="2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2"/>
    <n v="79.540000000000006"/>
    <x v="1"/>
    <s v="plays"/>
    <x v="3821"/>
    <d v="2016-01-04T04:20:07"/>
    <x v="2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5"/>
    <n v="72.38"/>
    <x v="1"/>
    <s v="plays"/>
    <x v="3822"/>
    <d v="2016-01-19T22:59:00"/>
    <x v="5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6"/>
    <n v="64.63"/>
    <x v="1"/>
    <s v="plays"/>
    <x v="3823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29"/>
    <n v="38.57"/>
    <x v="1"/>
    <s v="plays"/>
    <x v="3824"/>
    <d v="2016-08-01T13:41:00"/>
    <x v="6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2"/>
    <n v="107.57"/>
    <x v="1"/>
    <s v="plays"/>
    <x v="3825"/>
    <d v="2015-06-17T01:40:14"/>
    <x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7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42"/>
    <n v="70.459999999999994"/>
    <x v="1"/>
    <s v="plays"/>
    <x v="3827"/>
    <d v="2015-03-27T00:00:00"/>
    <x v="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8"/>
    <n v="178.57"/>
    <x v="1"/>
    <s v="plays"/>
    <x v="3828"/>
    <d v="2014-12-31T13:39:47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8"/>
    <n v="62.63"/>
    <x v="1"/>
    <s v="plays"/>
    <x v="3829"/>
    <d v="2016-08-31T20:46:11"/>
    <x v="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372"/>
    <n v="75"/>
    <x v="1"/>
    <s v="plays"/>
    <x v="3830"/>
    <d v="2016-05-27T17:46:51"/>
    <x v="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6"/>
    <n v="58.9"/>
    <x v="1"/>
    <s v="plays"/>
    <x v="3831"/>
    <d v="2014-11-05T21:22:25"/>
    <x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2"/>
    <n v="139.56"/>
    <x v="1"/>
    <s v="plays"/>
    <x v="3832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6"/>
    <n v="70"/>
    <x v="1"/>
    <s v="plays"/>
    <x v="3833"/>
    <d v="2014-12-01T19:09:00"/>
    <x v="5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5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2"/>
    <n v="40"/>
    <x v="1"/>
    <s v="plays"/>
    <x v="3835"/>
    <d v="2016-04-21T22:36:48"/>
    <x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40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21"/>
    <n v="120.12"/>
    <x v="1"/>
    <s v="plays"/>
    <x v="3837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7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7"/>
    <n v="63.28"/>
    <x v="1"/>
    <s v="plays"/>
    <x v="3839"/>
    <d v="2015-07-30T03:25:24"/>
    <x v="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373"/>
    <n v="21.67"/>
    <x v="1"/>
    <s v="plays"/>
    <x v="3840"/>
    <d v="2016-03-28T15:50:29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14"/>
    <n v="25.65"/>
    <x v="1"/>
    <s v="plays"/>
    <x v="3841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66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70"/>
    <n v="56.05"/>
    <x v="1"/>
    <s v="plays"/>
    <x v="3843"/>
    <d v="2014-06-01T01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39"/>
    <n v="81.319999999999993"/>
    <x v="1"/>
    <s v="plays"/>
    <x v="384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53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56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63"/>
    <n v="188.56"/>
    <x v="1"/>
    <s v="plays"/>
    <x v="3847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63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13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65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22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50"/>
    <n v="10"/>
    <x v="1"/>
    <s v="plays"/>
    <x v="3852"/>
    <d v="2015-03-27T03:34:36"/>
    <x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50"/>
    <n v="13"/>
    <x v="1"/>
    <s v="plays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63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56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5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62"/>
    <n v="65"/>
    <x v="1"/>
    <s v="plays"/>
    <x v="3857"/>
    <d v="2014-08-01T17:12:00"/>
    <x v="2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53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5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82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62"/>
    <n v="100"/>
    <x v="1"/>
    <s v="plays"/>
    <x v="3861"/>
    <d v="2014-11-12T21:47:00"/>
    <x v="4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50"/>
    <n v="1"/>
    <x v="1"/>
    <s v="plays"/>
    <x v="3862"/>
    <d v="2016-09-12T16:59:00"/>
    <x v="2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50"/>
    <n v="0"/>
    <x v="1"/>
    <s v="plays"/>
    <x v="3863"/>
    <d v="2015-11-05T16:11:45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60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17"/>
    <n v="46.43"/>
    <x v="1"/>
    <s v="plays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60"/>
    <n v="5.5"/>
    <x v="1"/>
    <s v="plays"/>
    <x v="3866"/>
    <d v="2016-03-23T03:29:00"/>
    <x v="4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55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50"/>
    <n v="10"/>
    <x v="1"/>
    <s v="musical"/>
    <x v="3868"/>
    <d v="2014-09-08T15:50:05"/>
    <x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56"/>
    <n v="30.13"/>
    <x v="1"/>
    <s v="musical"/>
    <x v="3869"/>
    <d v="2015-03-14T03:11:00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77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56"/>
    <n v="13.33"/>
    <x v="1"/>
    <s v="musical"/>
    <x v="3871"/>
    <d v="2017-03-29T17:44:10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50"/>
    <n v="0"/>
    <x v="1"/>
    <s v="musical"/>
    <x v="3872"/>
    <d v="2015-08-14T03:29:56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5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50"/>
    <n v="0"/>
    <x v="1"/>
    <s v="musical"/>
    <x v="3874"/>
    <d v="2015-01-24T01:00: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50"/>
    <n v="0"/>
    <x v="1"/>
    <s v="musical"/>
    <x v="3875"/>
    <d v="2016-09-03T10:00:00"/>
    <x v="7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226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62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5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5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55"/>
    <n v="57.65"/>
    <x v="1"/>
    <s v="musical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50"/>
    <n v="0"/>
    <x v="1"/>
    <s v="musical"/>
    <x v="3882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5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50"/>
    <n v="0"/>
    <x v="1"/>
    <s v="musical"/>
    <x v="3884"/>
    <d v="2015-03-27T17:59:52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5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5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53"/>
    <n v="17.5"/>
    <x v="1"/>
    <s v="musical"/>
    <x v="3887"/>
    <d v="2015-05-01T22:00:00"/>
    <x v="3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60"/>
    <n v="13.11"/>
    <x v="1"/>
    <s v="plays"/>
    <x v="3889"/>
    <d v="2015-01-04T23:26:00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23"/>
    <n v="315.5"/>
    <x v="1"/>
    <s v="plays"/>
    <x v="3890"/>
    <d v="2015-08-15T18:12:24"/>
    <x v="12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69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50"/>
    <n v="0"/>
    <x v="1"/>
    <s v="plays"/>
    <x v="3892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66"/>
    <n v="128.27000000000001"/>
    <x v="1"/>
    <s v="plays"/>
    <x v="3893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56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57"/>
    <n v="42.5"/>
    <x v="1"/>
    <s v="plays"/>
    <x v="3896"/>
    <d v="2014-06-17T04:36:18"/>
    <x v="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82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69"/>
    <n v="50.88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60"/>
    <n v="62.5"/>
    <x v="1"/>
    <s v="plays"/>
    <x v="3899"/>
    <d v="2014-08-12T18:36:01"/>
    <x v="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62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60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90"/>
    <n v="47.26"/>
    <x v="1"/>
    <s v="plays"/>
    <x v="3902"/>
    <d v="2016-11-14T12:14:02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50"/>
    <n v="0"/>
    <x v="1"/>
    <s v="plays"/>
    <x v="3903"/>
    <d v="2015-08-14T19:38:00"/>
    <x v="1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50"/>
    <n v="1.5"/>
    <x v="1"/>
    <s v="plays"/>
    <x v="3904"/>
    <d v="2015-04-15T05:04:00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81"/>
    <n v="24.71"/>
    <x v="1"/>
    <s v="plays"/>
    <x v="3905"/>
    <d v="2015-06-11T23:00:00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356"/>
    <n v="63.13"/>
    <x v="1"/>
    <s v="plays"/>
    <x v="3906"/>
    <d v="2015-06-26T13:25:00"/>
    <x v="5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77"/>
    <n v="38.25"/>
    <x v="1"/>
    <s v="plays"/>
    <x v="3907"/>
    <d v="2014-10-26T20:08:00"/>
    <x v="2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14"/>
    <n v="16.25"/>
    <x v="1"/>
    <s v="plays"/>
    <x v="3908"/>
    <d v="2014-07-29T03:14:56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5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56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21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50"/>
    <n v="1"/>
    <x v="1"/>
    <s v="plays"/>
    <x v="3912"/>
    <d v="2015-04-25T04:35:00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54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71"/>
    <n v="33.67"/>
    <x v="1"/>
    <s v="plays"/>
    <x v="3914"/>
    <d v="2015-05-10T22:59:00"/>
    <x v="1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5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5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5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50"/>
    <n v="40"/>
    <x v="1"/>
    <s v="plays"/>
    <x v="3918"/>
    <d v="2014-08-04T16:00:00"/>
    <x v="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53"/>
    <n v="30"/>
    <x v="1"/>
    <s v="plays"/>
    <x v="3919"/>
    <d v="2016-01-18T00:00:00"/>
    <x v="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62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50"/>
    <n v="0"/>
    <x v="1"/>
    <s v="plays"/>
    <x v="3921"/>
    <d v="2014-10-26T18:00:00"/>
    <x v="6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59"/>
    <n v="10.17"/>
    <x v="1"/>
    <s v="plays"/>
    <x v="3922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81"/>
    <n v="81.41"/>
    <x v="1"/>
    <s v="plays"/>
    <x v="3923"/>
    <d v="2015-04-09T23:31:11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77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54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5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60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55"/>
    <n v="93"/>
    <x v="1"/>
    <s v="plays"/>
    <x v="3928"/>
    <d v="2015-10-16T04:59:00"/>
    <x v="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53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50"/>
    <n v="0"/>
    <x v="1"/>
    <s v="plays"/>
    <x v="3930"/>
    <d v="2016-04-01T06:00:00"/>
    <x v="3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50"/>
    <n v="0"/>
    <x v="1"/>
    <s v="plays"/>
    <x v="3931"/>
    <d v="2015-09-06T03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5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63"/>
    <n v="91.83"/>
    <x v="1"/>
    <s v="plays"/>
    <x v="3933"/>
    <d v="2016-07-17T00:43:00"/>
    <x v="4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57"/>
    <n v="45.83"/>
    <x v="1"/>
    <s v="plays"/>
    <x v="3934"/>
    <d v="2015-10-01T13:00:0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56"/>
    <n v="57.17"/>
    <x v="1"/>
    <s v="plays"/>
    <x v="3935"/>
    <d v="2015-10-04T15:45:46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5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374"/>
    <n v="248.5"/>
    <x v="1"/>
    <s v="plays"/>
    <x v="3937"/>
    <d v="2016-07-11T15:09:20"/>
    <x v="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50"/>
    <n v="5"/>
    <x v="1"/>
    <s v="plays"/>
    <x v="3939"/>
    <d v="2014-10-07T04:30:00"/>
    <x v="2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50"/>
    <n v="5.5"/>
    <x v="1"/>
    <s v="plays"/>
    <x v="3940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60"/>
    <n v="25"/>
    <x v="1"/>
    <s v="plays"/>
    <x v="3941"/>
    <d v="2014-11-25T01:00:00"/>
    <x v="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50"/>
    <n v="0"/>
    <x v="1"/>
    <s v="plays"/>
    <x v="3942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5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5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56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50"/>
    <n v="0"/>
    <x v="1"/>
    <s v="plays"/>
    <x v="3948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63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60"/>
    <n v="25"/>
    <x v="1"/>
    <s v="plays"/>
    <x v="3950"/>
    <d v="2016-04-08T18:35:00"/>
    <x v="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50"/>
    <n v="1"/>
    <x v="1"/>
    <s v="plays"/>
    <x v="3951"/>
    <d v="2016-05-03T18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50"/>
    <n v="25"/>
    <x v="1"/>
    <s v="plays"/>
    <x v="3952"/>
    <d v="2015-10-26T18:58:10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5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50"/>
    <n v="0"/>
    <x v="1"/>
    <s v="plays"/>
    <x v="395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48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50"/>
    <n v="0"/>
    <x v="1"/>
    <s v="plays"/>
    <x v="3956"/>
    <d v="2016-04-25T00:20:00"/>
    <x v="1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50"/>
    <n v="7"/>
    <x v="1"/>
    <s v="plays"/>
    <x v="3957"/>
    <d v="2016-07-08T23:25:54"/>
    <x v="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88"/>
    <n v="40.06"/>
    <x v="1"/>
    <s v="plays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48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53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50"/>
    <n v="10.5"/>
    <x v="1"/>
    <s v="plays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56"/>
    <n v="15"/>
    <x v="1"/>
    <s v="plays"/>
    <x v="3962"/>
    <d v="2015-11-28T14:54:54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5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52"/>
    <n v="42"/>
    <x v="1"/>
    <s v="plays"/>
    <x v="3964"/>
    <d v="2015-04-19T16:19:46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51"/>
    <n v="71.25"/>
    <x v="1"/>
    <s v="plays"/>
    <x v="3965"/>
    <d v="2016-04-14T04:39:40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60"/>
    <n v="22.5"/>
    <x v="1"/>
    <s v="plays"/>
    <x v="3966"/>
    <d v="2014-07-24T02:59:00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57"/>
    <n v="47.91"/>
    <x v="1"/>
    <s v="plays"/>
    <x v="3968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13"/>
    <n v="35.17"/>
    <x v="1"/>
    <s v="plays"/>
    <x v="3969"/>
    <d v="2016-08-29T03:55:00"/>
    <x v="6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5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60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70"/>
    <n v="26.38"/>
    <x v="1"/>
    <s v="plays"/>
    <x v="3972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375"/>
    <n v="105.54"/>
    <x v="1"/>
    <s v="plays"/>
    <x v="3973"/>
    <d v="2016-05-09T04:00:00"/>
    <x v="4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88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5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216"/>
    <n v="62"/>
    <x v="1"/>
    <s v="plays"/>
    <x v="3976"/>
    <d v="2014-08-01T07:00:00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60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57"/>
    <n v="26.75"/>
    <x v="1"/>
    <s v="plays"/>
    <x v="3978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53"/>
    <n v="18.329999999999998"/>
    <x v="1"/>
    <s v="plays"/>
    <x v="3979"/>
    <d v="2015-03-29T20:00:00"/>
    <x v="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82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65"/>
    <n v="175"/>
    <x v="1"/>
    <s v="plays"/>
    <x v="3981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68"/>
    <n v="34"/>
    <x v="1"/>
    <s v="plays"/>
    <x v="3982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31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52"/>
    <n v="9.5"/>
    <x v="1"/>
    <s v="plays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88"/>
    <n v="33.74"/>
    <x v="1"/>
    <s v="plays"/>
    <x v="3985"/>
    <d v="2016-02-20T21:05:00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54"/>
    <n v="37.54"/>
    <x v="1"/>
    <s v="plays"/>
    <x v="3986"/>
    <d v="2016-05-06T13:04:00"/>
    <x v="4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51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53"/>
    <n v="8"/>
    <x v="1"/>
    <s v="plays"/>
    <x v="3988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5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65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68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62"/>
    <n v="60.11"/>
    <x v="1"/>
    <s v="plays"/>
    <x v="3992"/>
    <d v="2015-12-11T23:34:19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5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5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31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23"/>
    <n v="29.24"/>
    <x v="1"/>
    <s v="plays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5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219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23"/>
    <n v="82.57"/>
    <x v="1"/>
    <s v="plays"/>
    <x v="3999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50"/>
    <n v="10"/>
    <x v="1"/>
    <s v="plays"/>
    <x v="4000"/>
    <d v="2016-05-07T14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51"/>
    <n v="32.36"/>
    <x v="1"/>
    <s v="plays"/>
    <x v="4001"/>
    <d v="2017-03-01T19:00:00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53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54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5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60"/>
    <n v="20"/>
    <x v="1"/>
    <s v="plays"/>
    <x v="40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50"/>
    <n v="2"/>
    <x v="1"/>
    <s v="plays"/>
    <x v="4006"/>
    <d v="2016-02-16T18:33:07"/>
    <x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50"/>
    <n v="5"/>
    <x v="1"/>
    <s v="plays"/>
    <x v="4007"/>
    <d v="2014-08-26T16:28:00"/>
    <x v="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52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65"/>
    <n v="25"/>
    <x v="1"/>
    <s v="plays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48"/>
    <n v="45.84"/>
    <x v="1"/>
    <s v="plays"/>
    <x v="4010"/>
    <d v="2014-10-26T18:29:26"/>
    <x v="4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59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5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60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50"/>
    <n v="0"/>
    <x v="1"/>
    <s v="plays"/>
    <x v="4014"/>
    <d v="2016-03-05T05:54:29"/>
    <x v="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5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51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60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14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60"/>
    <n v="7.25"/>
    <x v="1"/>
    <s v="plays"/>
    <x v="4019"/>
    <d v="2016-04-15T16:28:00"/>
    <x v="4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23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60"/>
    <n v="62.5"/>
    <x v="1"/>
    <s v="plays"/>
    <x v="4021"/>
    <d v="2014-10-26T21:52:38"/>
    <x v="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40"/>
    <n v="63.56"/>
    <x v="1"/>
    <s v="plays"/>
    <x v="4022"/>
    <d v="2015-02-01T02:54:00"/>
    <x v="3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50"/>
    <n v="0"/>
    <x v="1"/>
    <s v="plays"/>
    <x v="4023"/>
    <d v="2016-03-24T22:59:2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60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62"/>
    <n v="62.5"/>
    <x v="1"/>
    <s v="plays"/>
    <x v="4025"/>
    <d v="2015-07-26T05:42:16"/>
    <x v="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50"/>
    <n v="0"/>
    <x v="1"/>
    <s v="plays"/>
    <x v="4026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13"/>
    <n v="30.71"/>
    <x v="1"/>
    <s v="plays"/>
    <x v="4027"/>
    <d v="2017-02-23T01:00:00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5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5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63"/>
    <n v="66.67"/>
    <x v="1"/>
    <s v="plays"/>
    <x v="4030"/>
    <d v="2016-02-03T18:49:00"/>
    <x v="4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50"/>
    <n v="0"/>
    <x v="1"/>
    <s v="plays"/>
    <x v="4031"/>
    <d v="2014-12-18T15:02:44"/>
    <x v="3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13"/>
    <n v="59"/>
    <x v="1"/>
    <s v="plays"/>
    <x v="4032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73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60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21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53"/>
    <n v="166.06"/>
    <x v="1"/>
    <s v="plays"/>
    <x v="4036"/>
    <d v="2014-07-01T22:30:00"/>
    <x v="4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57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81"/>
    <n v="75.25"/>
    <x v="1"/>
    <s v="plays"/>
    <x v="4038"/>
    <d v="2014-10-17T19:10:10"/>
    <x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64"/>
    <n v="60"/>
    <x v="1"/>
    <s v="plays"/>
    <x v="4039"/>
    <d v="2015-12-01T05:59:00"/>
    <x v="3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34"/>
    <n v="1250"/>
    <x v="1"/>
    <s v="plays"/>
    <x v="4040"/>
    <d v="2015-07-18T03:00:00"/>
    <x v="5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50"/>
    <n v="10.5"/>
    <x v="1"/>
    <s v="plays"/>
    <x v="4041"/>
    <d v="2016-09-06T11:22:34"/>
    <x v="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5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50"/>
    <n v="0"/>
    <x v="1"/>
    <s v="plays"/>
    <x v="4043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51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5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59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53"/>
    <n v="27.5"/>
    <x v="1"/>
    <s v="plays"/>
    <x v="4047"/>
    <d v="2015-01-11T01:00:00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82"/>
    <n v="32.979999999999997"/>
    <x v="1"/>
    <s v="plays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5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5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50"/>
    <n v="0"/>
    <x v="1"/>
    <s v="plays"/>
    <x v="4051"/>
    <d v="2014-05-09T06:53:00"/>
    <x v="6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51"/>
    <n v="86.62"/>
    <x v="1"/>
    <s v="plays"/>
    <x v="4052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66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5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82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226"/>
    <n v="88.33"/>
    <x v="1"/>
    <s v="plays"/>
    <x v="4056"/>
    <d v="2016-07-03T19:59:00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66"/>
    <n v="129.16999999999999"/>
    <x v="1"/>
    <s v="plays"/>
    <x v="4057"/>
    <d v="2015-11-25T23:00:00"/>
    <x v="2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56"/>
    <n v="23.75"/>
    <x v="1"/>
    <s v="plays"/>
    <x v="4058"/>
    <d v="2016-04-01T03:59:00"/>
    <x v="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56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56"/>
    <n v="57"/>
    <x v="1"/>
    <s v="plays"/>
    <x v="4060"/>
    <d v="2014-06-23T16:00:00"/>
    <x v="3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50"/>
    <n v="0"/>
    <x v="1"/>
    <s v="plays"/>
    <x v="4061"/>
    <d v="2016-04-21T02:23:43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53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60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18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60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5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220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60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22"/>
    <n v="33.08"/>
    <x v="1"/>
    <s v="plays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23"/>
    <n v="27.5"/>
    <x v="1"/>
    <s v="plays"/>
    <x v="4070"/>
    <d v="2015-03-01T03:00:00"/>
    <x v="2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5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50"/>
    <n v="2"/>
    <x v="1"/>
    <s v="plays"/>
    <x v="4072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60"/>
    <n v="18.5"/>
    <x v="1"/>
    <s v="plays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1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29"/>
    <n v="44.31"/>
    <x v="1"/>
    <s v="plays"/>
    <x v="4075"/>
    <d v="2014-06-30T17:28:00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50"/>
    <n v="0"/>
    <x v="1"/>
    <s v="plays"/>
    <x v="4076"/>
    <d v="2014-10-21T19:51:00"/>
    <x v="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14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5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5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50"/>
    <n v="0"/>
    <x v="1"/>
    <s v="plays"/>
    <x v="4080"/>
    <d v="2016-06-14T18:54:00"/>
    <x v="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63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53"/>
    <n v="1.5"/>
    <x v="1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66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5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50"/>
    <n v="10"/>
    <x v="1"/>
    <s v="plays"/>
    <x v="4085"/>
    <d v="2015-03-24T03:59:00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62"/>
    <n v="9.4"/>
    <x v="1"/>
    <s v="plays"/>
    <x v="4086"/>
    <d v="2015-11-21T04:00:00"/>
    <x v="17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5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57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62"/>
    <n v="30"/>
    <x v="1"/>
    <s v="plays"/>
    <x v="4089"/>
    <d v="2015-05-31T17:35:00"/>
    <x v="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56"/>
    <n v="10.67"/>
    <x v="1"/>
    <s v="plays"/>
    <x v="4090"/>
    <d v="2015-08-07T15:00:00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55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50"/>
    <n v="20"/>
    <x v="1"/>
    <s v="plays"/>
    <x v="4092"/>
    <d v="2015-04-05T03:40:47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53"/>
    <n v="15"/>
    <x v="1"/>
    <s v="plays"/>
    <x v="409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21"/>
    <n v="91.25"/>
    <x v="1"/>
    <s v="plays"/>
    <x v="4094"/>
    <d v="2014-10-22T04:59:00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56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57"/>
    <n v="80"/>
    <x v="1"/>
    <s v="plays"/>
    <x v="4096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50"/>
    <n v="0"/>
    <x v="1"/>
    <s v="plays"/>
    <x v="4097"/>
    <d v="2016-01-31T23:55:00"/>
    <x v="5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5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60"/>
    <n v="50"/>
    <x v="1"/>
    <s v="plays"/>
    <x v="4099"/>
    <d v="2016-09-02T20:24:33"/>
    <x v="1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5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5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1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54"/>
    <n v="16.670000000000002"/>
    <x v="1"/>
    <s v="plays"/>
    <x v="4103"/>
    <d v="2015-08-26T18:32:00"/>
    <x v="5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70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13"/>
    <n v="383.33"/>
    <x v="1"/>
    <s v="plays"/>
    <x v="4105"/>
    <d v="2016-12-26T00:15:09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376"/>
    <n v="106.97"/>
    <x v="1"/>
    <s v="plays"/>
    <x v="4106"/>
    <d v="2015-04-02T01:00:00"/>
    <x v="4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53"/>
    <n v="10.25"/>
    <x v="1"/>
    <s v="plays"/>
    <x v="4107"/>
    <d v="2014-09-24T22:00:01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5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29"/>
    <n v="14.33"/>
    <x v="1"/>
    <s v="plays"/>
    <x v="4110"/>
    <d v="2016-07-21T15:02:31"/>
    <x v="1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56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50"/>
    <n v="1"/>
    <x v="1"/>
    <s v="plays"/>
    <x v="4112"/>
    <d v="2016-02-28T00:00:00"/>
    <x v="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50"/>
    <n v="1"/>
    <x v="1"/>
    <s v="plays"/>
    <x v="4113"/>
    <d v="2016-01-08T06:34:0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D1C7E-FC87-4C94-875E-F811583ED122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8">
        <item h="1" x="50"/>
        <item h="1" x="60"/>
        <item h="1" x="53"/>
        <item h="1" x="56"/>
        <item h="1" x="65"/>
        <item h="1" x="62"/>
        <item h="1" x="52"/>
        <item h="1" x="113"/>
        <item h="1" x="59"/>
        <item h="1" x="114"/>
        <item h="1" x="54"/>
        <item h="1" x="57"/>
        <item h="1" x="81"/>
        <item h="1" x="55"/>
        <item h="1" x="51"/>
        <item h="1" x="77"/>
        <item h="1" x="63"/>
        <item h="1" x="123"/>
        <item h="1" x="82"/>
        <item h="1" x="118"/>
        <item h="1" x="68"/>
        <item h="1" x="70"/>
        <item h="1" x="66"/>
        <item h="1" x="61"/>
        <item h="1" x="148"/>
        <item h="1" x="78"/>
        <item h="1" x="73"/>
        <item h="1" x="117"/>
        <item h="1" x="58"/>
        <item h="1" x="129"/>
        <item h="1" x="75"/>
        <item h="1" x="134"/>
        <item h="1" x="188"/>
        <item h="1" x="69"/>
        <item h="1" x="122"/>
        <item h="1" x="131"/>
        <item h="1" x="71"/>
        <item h="1" x="121"/>
        <item h="1" x="151"/>
        <item h="1" x="115"/>
        <item h="1" x="67"/>
        <item h="1" x="139"/>
        <item h="1" x="72"/>
        <item h="1" x="152"/>
        <item h="1" x="156"/>
        <item h="1" x="79"/>
        <item h="1" x="132"/>
        <item h="1" x="153"/>
        <item h="1" x="216"/>
        <item h="1" x="190"/>
        <item h="1" x="119"/>
        <item h="1" x="76"/>
        <item h="1" x="221"/>
        <item h="1" x="226"/>
        <item h="1" x="358"/>
        <item h="1" x="80"/>
        <item h="1" x="219"/>
        <item h="1" x="74"/>
        <item h="1" x="155"/>
        <item h="1" x="64"/>
        <item h="1" x="220"/>
        <item h="1" x="353"/>
        <item h="1" x="163"/>
        <item h="1" x="116"/>
        <item h="1" x="187"/>
        <item h="1" x="356"/>
        <item h="1" x="149"/>
        <item h="1" x="140"/>
        <item h="1" x="376"/>
        <item h="1" x="225"/>
        <item h="1" x="130"/>
        <item x="150"/>
        <item x="375"/>
        <item x="135"/>
        <item x="133"/>
        <item x="154"/>
        <item x="189"/>
        <item x="374"/>
        <item x="369"/>
        <item x="162"/>
        <item x="8"/>
        <item h="1" x="7"/>
        <item h="1" x="21"/>
        <item h="1" x="33"/>
        <item h="1" x="3"/>
        <item h="1" x="2"/>
        <item h="1" x="6"/>
        <item h="1" x="13"/>
        <item h="1" x="29"/>
        <item h="1" x="15"/>
        <item h="1" x="5"/>
        <item h="1" x="38"/>
        <item h="1" x="20"/>
        <item h="1" x="40"/>
        <item h="1" x="35"/>
        <item h="1" x="41"/>
        <item h="1" x="31"/>
        <item h="1" x="16"/>
        <item h="1" x="90"/>
        <item h="1" x="17"/>
        <item h="1" x="28"/>
        <item h="1" x="10"/>
        <item h="1" x="108"/>
        <item h="1" x="4"/>
        <item h="1" x="39"/>
        <item h="1" x="105"/>
        <item h="1" x="9"/>
        <item h="1" x="37"/>
        <item h="1" x="30"/>
        <item h="1" x="32"/>
        <item h="1" x="22"/>
        <item h="1" x="26"/>
        <item h="1" x="88"/>
        <item h="1" x="18"/>
        <item h="1" x="84"/>
        <item h="1" x="165"/>
        <item h="1" x="104"/>
        <item h="1" x="0"/>
        <item h="1" x="178"/>
        <item h="1" x="86"/>
        <item h="1" x="49"/>
        <item h="1" x="48"/>
        <item h="1" x="24"/>
        <item h="1" x="1"/>
        <item h="1" x="124"/>
        <item h="1" x="14"/>
        <item h="1" x="91"/>
        <item h="1" x="92"/>
        <item h="1" x="34"/>
        <item h="1" x="328"/>
        <item h="1" x="95"/>
        <item h="1" x="298"/>
        <item h="1" x="143"/>
        <item h="1" x="42"/>
        <item h="1" x="224"/>
        <item h="1" x="19"/>
        <item h="1" x="94"/>
        <item h="1" x="96"/>
        <item h="1" x="137"/>
        <item h="1" x="175"/>
        <item h="1" x="12"/>
        <item h="1" x="164"/>
        <item h="1" x="184"/>
        <item h="1" x="200"/>
        <item h="1" x="344"/>
        <item h="1" x="11"/>
        <item h="1" x="183"/>
        <item h="1" x="23"/>
        <item h="1" x="239"/>
        <item h="1" x="312"/>
        <item h="1" x="106"/>
        <item h="1" x="193"/>
        <item h="1" x="174"/>
        <item h="1" x="36"/>
        <item h="1" x="107"/>
        <item h="1" x="215"/>
        <item h="1" x="98"/>
        <item h="1" x="93"/>
        <item h="1" x="99"/>
        <item h="1" x="144"/>
        <item h="1" x="141"/>
        <item h="1" x="112"/>
        <item h="1" x="25"/>
        <item h="1" x="361"/>
        <item h="1" x="85"/>
        <item h="1" x="362"/>
        <item h="1" x="229"/>
        <item h="1" x="340"/>
        <item h="1" x="192"/>
        <item h="1" x="364"/>
        <item h="1" x="87"/>
        <item h="1" x="268"/>
        <item h="1" x="242"/>
        <item h="1" x="146"/>
        <item h="1" x="228"/>
        <item h="1" x="279"/>
        <item h="1" x="45"/>
        <item h="1" x="171"/>
        <item h="1" x="177"/>
        <item h="1" x="234"/>
        <item h="1" x="180"/>
        <item h="1" x="195"/>
        <item h="1" x="142"/>
        <item h="1" x="207"/>
        <item h="1" x="158"/>
        <item h="1" x="110"/>
        <item h="1" x="251"/>
        <item h="1" x="367"/>
        <item h="1" x="185"/>
        <item h="1" x="197"/>
        <item h="1" x="182"/>
        <item h="1" x="111"/>
        <item h="1" x="205"/>
        <item h="1" x="257"/>
        <item h="1" x="147"/>
        <item h="1" x="198"/>
        <item h="1" x="47"/>
        <item h="1" x="360"/>
        <item h="1" x="316"/>
        <item h="1" x="337"/>
        <item h="1" x="372"/>
        <item h="1" x="235"/>
        <item h="1" x="371"/>
        <item h="1" x="97"/>
        <item h="1" x="100"/>
        <item h="1" x="145"/>
        <item h="1" x="259"/>
        <item h="1" x="263"/>
        <item h="1" x="160"/>
        <item h="1" x="138"/>
        <item h="1" x="366"/>
        <item h="1" x="89"/>
        <item h="1" x="227"/>
        <item h="1" x="186"/>
        <item h="1" x="299"/>
        <item h="1" x="351"/>
        <item h="1" x="46"/>
        <item h="1" x="260"/>
        <item h="1" x="211"/>
        <item h="1" x="365"/>
        <item h="1" x="194"/>
        <item h="1" x="169"/>
        <item h="1" x="172"/>
        <item h="1" x="109"/>
        <item h="1" x="249"/>
        <item h="1" x="217"/>
        <item h="1" x="170"/>
        <item h="1" x="243"/>
        <item h="1" x="222"/>
        <item h="1" x="213"/>
        <item h="1" x="334"/>
        <item h="1" x="128"/>
        <item h="1" x="168"/>
        <item h="1" x="306"/>
        <item h="1" x="212"/>
        <item h="1" x="204"/>
        <item h="1" x="127"/>
        <item h="1" x="176"/>
        <item h="1" x="269"/>
        <item h="1" x="208"/>
        <item h="1" x="103"/>
        <item h="1" x="245"/>
        <item h="1" x="359"/>
        <item h="1" x="315"/>
        <item h="1" x="283"/>
        <item h="1" x="363"/>
        <item h="1" x="166"/>
        <item h="1" x="101"/>
        <item h="1" x="238"/>
        <item h="1" x="181"/>
        <item h="1" x="347"/>
        <item h="1" x="321"/>
        <item h="1" x="126"/>
        <item h="1" x="120"/>
        <item h="1" x="272"/>
        <item h="1" x="83"/>
        <item h="1" x="223"/>
        <item h="1" x="27"/>
        <item h="1" x="258"/>
        <item h="1" x="136"/>
        <item h="1" x="280"/>
        <item h="1" x="355"/>
        <item h="1" x="261"/>
        <item h="1" x="167"/>
        <item h="1" x="336"/>
        <item h="1" x="319"/>
        <item h="1" x="370"/>
        <item h="1" x="304"/>
        <item h="1" x="357"/>
        <item h="1" x="368"/>
        <item h="1" x="161"/>
        <item h="1" x="252"/>
        <item h="1" x="232"/>
        <item h="1" x="329"/>
        <item h="1" x="345"/>
        <item h="1" x="159"/>
        <item h="1" x="278"/>
        <item h="1" x="255"/>
        <item h="1" x="271"/>
        <item h="1" x="244"/>
        <item h="1" x="250"/>
        <item h="1" x="310"/>
        <item h="1" x="191"/>
        <item h="1" x="322"/>
        <item h="1" x="256"/>
        <item h="1" x="296"/>
        <item h="1" x="352"/>
        <item h="1" x="102"/>
        <item h="1" x="273"/>
        <item h="1" x="43"/>
        <item h="1" x="237"/>
        <item h="1" x="253"/>
        <item h="1" x="327"/>
        <item h="1" x="326"/>
        <item h="1" x="289"/>
        <item h="1" x="210"/>
        <item h="1" x="274"/>
        <item h="1" x="196"/>
        <item h="1" x="333"/>
        <item h="1" x="330"/>
        <item h="1" x="292"/>
        <item h="1" x="201"/>
        <item h="1" x="354"/>
        <item h="1" x="314"/>
        <item h="1" x="277"/>
        <item h="1" x="209"/>
        <item h="1" x="267"/>
        <item h="1" x="286"/>
        <item h="1" x="348"/>
        <item h="1" x="264"/>
        <item h="1" x="303"/>
        <item h="1" x="199"/>
        <item h="1" x="290"/>
        <item h="1" x="275"/>
        <item h="1" x="284"/>
        <item h="1" x="332"/>
        <item h="1" x="285"/>
        <item h="1" x="331"/>
        <item h="1" x="293"/>
        <item h="1" x="295"/>
        <item h="1" x="282"/>
        <item h="1" x="206"/>
        <item h="1" x="246"/>
        <item h="1" x="270"/>
        <item h="1" x="317"/>
        <item h="1" x="343"/>
        <item h="1" x="335"/>
        <item h="1" x="202"/>
        <item h="1" x="248"/>
        <item h="1" x="236"/>
        <item h="1" x="297"/>
        <item h="1" x="324"/>
        <item h="1" x="320"/>
        <item h="1" x="173"/>
        <item h="1" x="231"/>
        <item h="1" x="233"/>
        <item h="1" x="307"/>
        <item h="1" x="276"/>
        <item h="1" x="262"/>
        <item h="1" x="339"/>
        <item h="1" x="218"/>
        <item h="1" x="266"/>
        <item h="1" x="300"/>
        <item h="1" x="294"/>
        <item h="1" x="342"/>
        <item h="1" x="313"/>
        <item h="1" x="350"/>
        <item h="1" x="288"/>
        <item h="1" x="254"/>
        <item h="1" x="291"/>
        <item h="1" x="241"/>
        <item h="1" x="247"/>
        <item h="1" x="305"/>
        <item h="1" x="301"/>
        <item h="1" x="203"/>
        <item h="1" x="302"/>
        <item h="1" x="214"/>
        <item h="1" x="325"/>
        <item h="1" x="308"/>
        <item h="1" x="341"/>
        <item h="1" x="240"/>
        <item h="1" x="125"/>
        <item h="1" x="346"/>
        <item h="1" x="281"/>
        <item h="1" x="230"/>
        <item h="1" x="323"/>
        <item h="1" x="287"/>
        <item h="1" x="318"/>
        <item h="1" x="311"/>
        <item h="1" x="44"/>
        <item h="1" x="338"/>
        <item h="1" x="373"/>
        <item h="1" x="265"/>
        <item h="1" x="157"/>
        <item h="1" x="179"/>
        <item h="1" x="309"/>
        <item h="1"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6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">
    <i>
      <x v="27"/>
    </i>
    <i>
      <x v="28"/>
    </i>
    <i>
      <x v="29"/>
    </i>
    <i t="grand">
      <x/>
    </i>
  </rowItems>
  <colFields count="1">
    <field x="5"/>
  </colFields>
  <colItems count="2">
    <i>
      <x v="1"/>
    </i>
    <i t="grand">
      <x/>
    </i>
  </colItems>
  <pageFields count="2">
    <pageField fld="16" item="8" hier="-1"/>
    <pageField fld="14" hier="-1"/>
  </pageFields>
  <dataFields count="1">
    <dataField name="Count of outcomes" fld="5" subtotal="count" baseField="0" baseItem="0"/>
  </dataFields>
  <formats count="13">
    <format dxfId="25">
      <pivotArea outline="0" collapsedLevelsAreSubtotals="1" fieldPosition="0">
        <references count="1">
          <reference field="5" count="2" selected="0">
            <x v="1"/>
            <x v="2"/>
          </reference>
        </references>
      </pivotArea>
    </format>
    <format dxfId="24">
      <pivotArea grandCol="1" outline="0" collapsedLevelsAreSubtotals="1" fieldPosition="0"/>
    </format>
    <format dxfId="23">
      <pivotArea outline="0" collapsedLevelsAreSubtotals="1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>
        <references count="1">
          <reference field="5" count="1" selected="0" defaultSubtotal="1">
            <x v="1"/>
          </reference>
        </references>
      </pivotArea>
    </format>
    <format dxfId="19">
      <pivotArea dataOnly="0" labelOnly="1" fieldPosition="0">
        <references count="1">
          <reference field="5" count="1">
            <x v="1"/>
          </reference>
        </references>
      </pivotArea>
    </format>
    <format dxfId="18">
      <pivotArea dataOnly="0" labelOnly="1" fieldPosition="0">
        <references count="1">
          <reference field="5" count="1" defaultSubtotal="1">
            <x v="1"/>
          </reference>
        </references>
      </pivotArea>
    </format>
    <format dxfId="17">
      <pivotArea dataOnly="0" labelOnly="1" fieldPosition="0">
        <references count="2">
          <reference field="5" count="1" selected="0">
            <x v="1"/>
          </reference>
          <reference field="14" count="3">
            <x v="72"/>
            <x v="77"/>
            <x v="78"/>
          </reference>
        </references>
      </pivotArea>
    </format>
    <format dxfId="16">
      <pivotArea outline="0" collapsedLevelsAreSubtotals="1" fieldPosition="0">
        <references count="1">
          <reference field="5" count="1" selected="0" defaultSubtotal="1">
            <x v="1"/>
          </reference>
        </references>
      </pivotArea>
    </format>
    <format dxfId="15">
      <pivotArea dataOnly="0" labelOnly="1" fieldPosition="0">
        <references count="1">
          <reference field="5" count="1">
            <x v="1"/>
          </reference>
        </references>
      </pivotArea>
    </format>
    <format dxfId="14">
      <pivotArea dataOnly="0" labelOnly="1" fieldPosition="0">
        <references count="1">
          <reference field="5" count="1" defaultSubtotal="1">
            <x v="1"/>
          </reference>
        </references>
      </pivotArea>
    </format>
    <format dxfId="13">
      <pivotArea dataOnly="0" labelOnly="1" fieldPosition="0">
        <references count="2">
          <reference field="5" count="1" selected="0">
            <x v="1"/>
          </reference>
          <reference field="14" count="3">
            <x v="72"/>
            <x v="77"/>
            <x v="7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5C5E7-72CF-4C3B-BEC7-A9E45E061AD4}" name="PivotTable4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9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formats count="3">
    <format dxfId="28">
      <pivotArea outline="0" collapsedLevelsAreSubtotals="1" fieldPosition="0">
        <references count="1">
          <reference field="5" count="0" selected="0"/>
        </references>
      </pivotArea>
    </format>
    <format dxfId="27">
      <pivotArea dataOnly="0" labelOnly="1" fieldPosition="0">
        <references count="1">
          <reference field="5" count="0"/>
        </references>
      </pivotArea>
    </format>
    <format dxfId="26">
      <pivotArea field="16" dataOnly="0" grandCol="1" outline="0" axis="axisPage" fieldPosition="0">
        <references count="1">
          <reference field="16" count="1" selected="0">
            <x v="8"/>
          </reference>
        </references>
      </pivotArea>
    </format>
  </formats>
  <chartFormats count="1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0" zoomScaleNormal="80" workbookViewId="0">
      <pane xSplit="3" ySplit="1" topLeftCell="D4026" activePane="bottomRight" state="frozen"/>
      <selection pane="topRight" activeCell="D1" sqref="D1"/>
      <selection pane="bottomLeft" activeCell="A2" sqref="A2"/>
      <selection pane="bottomRight" activeCell="B3939" sqref="B393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8.140625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8.85546875" bestFit="1" customWidth="1"/>
    <col min="17" max="17" width="41.140625" customWidth="1"/>
    <col min="18" max="18" width="23" bestFit="1" customWidth="1"/>
    <col min="19" max="19" width="37.140625" style="12" bestFit="1" customWidth="1"/>
    <col min="20" max="20" width="35.28515625" style="12" bestFit="1" customWidth="1"/>
    <col min="21" max="21" width="24.28515625" style="16" customWidth="1"/>
    <col min="22" max="22" width="25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8364</v>
      </c>
      <c r="T1" s="13" t="s">
        <v>8365</v>
      </c>
      <c r="U1" s="1" t="s">
        <v>8399</v>
      </c>
      <c r="V1" s="23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 s="16">
        <f>ROUND(T2-S2,0)</f>
        <v>31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16">
        <f t="shared" ref="U3:U66" si="4">ROUND(T3-S3,0)</f>
        <v>30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 s="16">
        <f t="shared" si="4"/>
        <v>10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 s="16">
        <f t="shared" si="4"/>
        <v>30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>(((I6/60)/60)/24)+DATE(1970,1,1)</f>
        <v>42357.834247685183</v>
      </c>
      <c r="U6" s="16">
        <f t="shared" si="4"/>
        <v>30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 s="16">
        <f t="shared" si="4"/>
        <v>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 s="16">
        <f t="shared" si="4"/>
        <v>10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 s="16">
        <f t="shared" si="4"/>
        <v>40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 s="16">
        <f t="shared" si="4"/>
        <v>7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 s="16">
        <f t="shared" si="4"/>
        <v>30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 s="16">
        <f t="shared" si="4"/>
        <v>35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 s="16">
        <f t="shared" si="4"/>
        <v>31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 s="16">
        <f t="shared" si="4"/>
        <v>44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 s="16">
        <f t="shared" si="4"/>
        <v>36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 s="16">
        <f t="shared" si="4"/>
        <v>26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 s="16">
        <f t="shared" si="4"/>
        <v>18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 s="16">
        <f t="shared" si="4"/>
        <v>45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 s="16">
        <f t="shared" si="4"/>
        <v>30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 s="16">
        <f t="shared" si="4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 s="16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 s="16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 s="16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 s="16">
        <f t="shared" si="4"/>
        <v>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 s="16">
        <f t="shared" si="4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 s="16">
        <f t="shared" si="4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 s="16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 s="16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 s="16">
        <f t="shared" si="4"/>
        <v>30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 s="16">
        <f t="shared" si="4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 s="16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 s="16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 s="16">
        <f t="shared" si="4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 s="16">
        <f t="shared" si="4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 s="16">
        <f t="shared" si="4"/>
        <v>30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 s="16">
        <f t="shared" si="4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 s="16">
        <f t="shared" si="4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 s="16">
        <f t="shared" si="4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 s="16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 s="16">
        <f t="shared" si="4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 s="16">
        <f t="shared" si="4"/>
        <v>31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 s="16">
        <f t="shared" si="4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 s="16">
        <f t="shared" si="4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 s="16">
        <f t="shared" si="4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 s="16">
        <f t="shared" si="4"/>
        <v>30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 s="16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 s="16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 s="16">
        <f t="shared" si="4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 s="16">
        <f t="shared" si="4"/>
        <v>60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 s="16">
        <f t="shared" si="4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 s="16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 s="16">
        <f t="shared" si="4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 s="16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 s="16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 s="16">
        <f t="shared" si="4"/>
        <v>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 s="16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 s="16">
        <f t="shared" si="4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 s="16">
        <f t="shared" si="4"/>
        <v>14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 s="16">
        <f t="shared" si="4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 s="16">
        <f t="shared" si="4"/>
        <v>30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 s="16">
        <f t="shared" si="4"/>
        <v>32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 s="16">
        <f t="shared" si="4"/>
        <v>19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 s="16">
        <f t="shared" si="4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 s="16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 s="16">
        <f t="shared" si="4"/>
        <v>23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 s="16">
        <f t="shared" si="4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s="16">
        <f t="shared" ref="U67:U130" si="9">ROUND(T67-S67,0)</f>
        <v>26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 s="16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 s="16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 s="16">
        <f t="shared" si="9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 s="16">
        <f t="shared" si="9"/>
        <v>32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 s="16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 s="16">
        <f t="shared" si="9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 s="16">
        <f t="shared" si="9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 s="16">
        <f t="shared" si="9"/>
        <v>78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 s="16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 s="16">
        <f t="shared" si="9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 s="16">
        <f t="shared" si="9"/>
        <v>60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 s="16">
        <f t="shared" si="9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 s="16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 s="16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 s="16">
        <f t="shared" si="9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 s="16">
        <f t="shared" si="9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 s="16">
        <f t="shared" si="9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 s="16">
        <f t="shared" si="9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 s="16">
        <f t="shared" si="9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 s="16">
        <f t="shared" si="9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 s="16">
        <f t="shared" si="9"/>
        <v>74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 s="16">
        <f t="shared" si="9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 s="16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 s="16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 s="16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 s="16">
        <f t="shared" si="9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 s="16">
        <f t="shared" si="9"/>
        <v>46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 s="16">
        <f t="shared" si="9"/>
        <v>28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 s="16">
        <f t="shared" si="9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 s="16">
        <f t="shared" si="9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 s="16">
        <f t="shared" si="9"/>
        <v>66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 s="16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 s="16">
        <f t="shared" si="9"/>
        <v>36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 s="16">
        <f t="shared" si="9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 s="16">
        <f t="shared" si="9"/>
        <v>20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 s="16">
        <f t="shared" si="9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 s="16">
        <f t="shared" si="9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 s="16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 s="16">
        <f t="shared" si="9"/>
        <v>23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 s="16">
        <f t="shared" si="9"/>
        <v>18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 s="16">
        <f t="shared" si="9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 s="16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 s="16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 s="16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 s="16">
        <f t="shared" si="9"/>
        <v>34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 s="16">
        <f t="shared" si="9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 s="16">
        <f t="shared" si="9"/>
        <v>24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 s="16">
        <f t="shared" si="9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 s="16">
        <f t="shared" si="9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 s="16">
        <f t="shared" si="9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 s="16">
        <f t="shared" si="9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 s="16">
        <f t="shared" si="9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 s="16">
        <f t="shared" si="9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 s="16">
        <f t="shared" si="9"/>
        <v>30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 s="16">
        <f t="shared" si="9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 s="16">
        <f t="shared" si="9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 s="16">
        <f t="shared" si="9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 s="16">
        <f t="shared" si="9"/>
        <v>36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 s="16">
        <f t="shared" si="9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 s="16">
        <f t="shared" si="9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 s="16">
        <f t="shared" si="9"/>
        <v>30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 s="16">
        <f t="shared" si="9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 s="16">
        <f t="shared" si="9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s="16">
        <f t="shared" ref="U131:U194" si="14">ROUND(T131-S131,0)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 s="16">
        <f t="shared" si="14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 s="16">
        <f t="shared" si="14"/>
        <v>15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 s="16">
        <f t="shared" si="14"/>
        <v>45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 s="16">
        <f t="shared" si="14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 s="16">
        <f t="shared" si="14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 s="16">
        <f t="shared" si="14"/>
        <v>33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 s="16">
        <f t="shared" si="14"/>
        <v>44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 s="16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 s="16">
        <f t="shared" si="14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 s="16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 s="16">
        <f t="shared" si="14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 s="16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 s="16">
        <f t="shared" si="14"/>
        <v>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 s="16">
        <f t="shared" si="14"/>
        <v>57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 s="16">
        <f t="shared" si="14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 s="16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 s="16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 s="16">
        <f t="shared" si="14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 s="16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 s="16">
        <f t="shared" si="14"/>
        <v>30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 s="16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 s="16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 s="16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 s="16">
        <f t="shared" si="14"/>
        <v>42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 s="16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 s="16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 s="16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 s="16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 s="16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 s="16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 s="16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 s="16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 s="16">
        <f t="shared" si="14"/>
        <v>33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 s="16">
        <f t="shared" si="14"/>
        <v>34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 s="16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 s="16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 s="16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 s="16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 s="16">
        <f t="shared" si="14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 s="16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 s="16">
        <f t="shared" si="14"/>
        <v>29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 s="16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 s="16">
        <f t="shared" si="14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 s="16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 s="16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 s="16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 s="16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 s="16">
        <f t="shared" si="14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 s="16">
        <f t="shared" si="14"/>
        <v>30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 s="16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 s="16">
        <f t="shared" si="14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 s="16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 s="16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 s="16">
        <f t="shared" si="14"/>
        <v>30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 s="16">
        <f t="shared" si="14"/>
        <v>57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 s="16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 s="16">
        <f t="shared" si="14"/>
        <v>30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 s="16">
        <f t="shared" si="14"/>
        <v>24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 s="16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 s="16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 s="16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 s="16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 s="16">
        <f t="shared" si="14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s="16">
        <f t="shared" ref="U195:U258" si="19">ROUND(T195-S195,0)</f>
        <v>60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 s="16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 s="16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 s="16">
        <f t="shared" si="19"/>
        <v>28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 s="16">
        <f t="shared" si="19"/>
        <v>42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 s="16">
        <f t="shared" si="19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 s="16">
        <f t="shared" si="19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 s="16">
        <f t="shared" si="19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 s="16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 s="16">
        <f t="shared" si="19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 s="16">
        <f t="shared" si="19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 s="16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 s="16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 s="16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 s="16">
        <f t="shared" si="19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 s="16">
        <f t="shared" si="19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 s="16">
        <f t="shared" si="19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 s="16">
        <f t="shared" si="19"/>
        <v>29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 s="16">
        <f t="shared" si="19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 s="16">
        <f t="shared" si="19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 s="16">
        <f t="shared" si="19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 s="16">
        <f t="shared" si="19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 s="16">
        <f t="shared" si="19"/>
        <v>43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 s="16">
        <f t="shared" si="19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 s="16">
        <f t="shared" si="19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 s="16">
        <f t="shared" si="19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 s="16">
        <f t="shared" si="19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 s="16">
        <f t="shared" si="19"/>
        <v>41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 s="16">
        <f t="shared" si="19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 s="16">
        <f t="shared" si="19"/>
        <v>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 s="16">
        <f t="shared" si="19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 s="16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 s="16">
        <f t="shared" si="19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 s="16">
        <f t="shared" si="19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 s="16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 s="16">
        <f t="shared" si="19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 s="16">
        <f t="shared" si="19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 s="16">
        <f t="shared" si="19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 s="16">
        <f t="shared" si="19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 s="16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 s="16">
        <f t="shared" si="19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 s="16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 s="16">
        <f t="shared" si="19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 s="16">
        <f t="shared" si="19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 s="16">
        <f t="shared" si="19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 s="16">
        <f t="shared" si="19"/>
        <v>20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 s="16">
        <f t="shared" si="19"/>
        <v>19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 s="16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 s="16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 s="16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 s="16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 s="16">
        <f t="shared" si="19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 s="16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 s="16">
        <f t="shared" si="19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 s="16">
        <f t="shared" si="19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 s="16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 s="16">
        <f t="shared" si="19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 s="16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 s="16">
        <f t="shared" si="19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 s="16">
        <f t="shared" si="19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 s="16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 s="16">
        <f t="shared" si="19"/>
        <v>30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 s="16">
        <f t="shared" si="19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 s="16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s="16">
        <f t="shared" ref="U259:U322" si="24">ROUND(T259-S259,0)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 s="16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 s="16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 s="16">
        <f t="shared" si="2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 s="16">
        <f t="shared" si="2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 s="16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 s="16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 s="16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 s="16">
        <f t="shared" si="24"/>
        <v>42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 s="16">
        <f t="shared" si="2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 s="16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 s="16">
        <f t="shared" si="24"/>
        <v>45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 s="16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 s="16">
        <f t="shared" si="24"/>
        <v>50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 s="16">
        <f t="shared" si="24"/>
        <v>29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 s="16">
        <f t="shared" si="2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 s="16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 s="16">
        <f t="shared" si="24"/>
        <v>34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 s="16">
        <f t="shared" si="24"/>
        <v>30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 s="16">
        <f t="shared" si="2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 s="16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 s="16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 s="16">
        <f t="shared" si="2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 s="16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 s="16">
        <f t="shared" si="24"/>
        <v>86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 s="16">
        <f t="shared" si="2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 s="16">
        <f t="shared" si="24"/>
        <v>19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 s="16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 s="16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 s="16">
        <f t="shared" si="2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 s="16">
        <f t="shared" si="2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 s="16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 s="16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 s="16">
        <f t="shared" si="2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 s="16">
        <f t="shared" si="24"/>
        <v>18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 s="16">
        <f t="shared" si="24"/>
        <v>32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 s="16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 s="16">
        <f t="shared" si="24"/>
        <v>36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 s="16">
        <f t="shared" si="2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 s="16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 s="16">
        <f t="shared" si="24"/>
        <v>35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 s="16">
        <f t="shared" si="24"/>
        <v>59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 s="16">
        <f t="shared" si="24"/>
        <v>30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 s="16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 s="16">
        <f t="shared" si="2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 s="16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 s="16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 s="16">
        <f t="shared" si="2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 s="16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 s="16">
        <f t="shared" si="2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 s="16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 s="16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 s="16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 s="16">
        <f t="shared" si="2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 s="16">
        <f t="shared" si="24"/>
        <v>41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 s="16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 s="16">
        <f t="shared" si="24"/>
        <v>44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 s="16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 s="16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 s="16">
        <f t="shared" si="24"/>
        <v>33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 s="16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 s="16">
        <f t="shared" si="24"/>
        <v>30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 s="16">
        <f t="shared" si="24"/>
        <v>87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 s="16">
        <f t="shared" si="2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s="16">
        <f t="shared" ref="U323:U386" si="29">ROUND(T323-S323,0)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 s="16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 s="16">
        <f t="shared" si="29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 s="16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 s="16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 s="16">
        <f t="shared" si="29"/>
        <v>34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 s="16">
        <f t="shared" si="29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 s="16">
        <f t="shared" si="29"/>
        <v>30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 s="16">
        <f t="shared" si="29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 s="16">
        <f t="shared" si="29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 s="16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 s="16">
        <f t="shared" si="29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 s="16">
        <f t="shared" si="29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 s="16">
        <f t="shared" si="29"/>
        <v>38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 s="16">
        <f t="shared" si="29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 s="16">
        <f t="shared" si="29"/>
        <v>30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 s="16">
        <f t="shared" si="29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 s="16">
        <f t="shared" si="29"/>
        <v>56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 s="16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 s="16">
        <f t="shared" si="29"/>
        <v>30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 s="16">
        <f t="shared" si="29"/>
        <v>18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 s="16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 s="16">
        <f t="shared" si="29"/>
        <v>30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 s="16">
        <f t="shared" si="29"/>
        <v>44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 s="16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 s="16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 s="16">
        <f t="shared" si="29"/>
        <v>30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 s="16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 s="16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 s="16">
        <f t="shared" si="29"/>
        <v>38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 s="16">
        <f t="shared" si="29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 s="16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 s="16">
        <f t="shared" si="29"/>
        <v>30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 s="16">
        <f t="shared" si="29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 s="16">
        <f t="shared" si="29"/>
        <v>31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 s="16">
        <f t="shared" si="29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 s="16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 s="16">
        <f t="shared" si="29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 s="16">
        <f t="shared" si="29"/>
        <v>22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 s="16">
        <f t="shared" si="29"/>
        <v>44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 s="16">
        <f t="shared" si="29"/>
        <v>30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 s="16">
        <f t="shared" si="29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 s="16">
        <f t="shared" si="29"/>
        <v>45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 s="16">
        <f t="shared" si="29"/>
        <v>30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 s="16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 s="16">
        <f t="shared" si="29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 s="16">
        <f t="shared" si="29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 s="16">
        <f t="shared" si="29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 s="16">
        <f t="shared" si="29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 s="16">
        <f t="shared" si="29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 s="16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 s="16">
        <f t="shared" si="29"/>
        <v>40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 s="16">
        <f t="shared" si="29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 s="16">
        <f t="shared" si="29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 s="16">
        <f t="shared" si="29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 s="16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 s="16">
        <f t="shared" si="29"/>
        <v>30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 s="16">
        <f t="shared" si="29"/>
        <v>24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 s="16">
        <f t="shared" si="29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 s="16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 s="16">
        <f t="shared" si="29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 s="16">
        <f t="shared" si="29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 s="16">
        <f t="shared" si="29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 s="16">
        <f t="shared" si="29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s="16">
        <f t="shared" ref="U387:U450" si="34">ROUND(T387-S387,0)</f>
        <v>30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 s="16">
        <f t="shared" si="34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 s="16">
        <f t="shared" si="34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 s="16">
        <f t="shared" si="34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 s="16">
        <f t="shared" si="34"/>
        <v>32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 s="16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 s="16">
        <f t="shared" si="34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 s="16">
        <f t="shared" si="34"/>
        <v>30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 s="16">
        <f t="shared" si="34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 s="16">
        <f t="shared" si="34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 s="16">
        <f t="shared" si="34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 s="16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 s="16">
        <f t="shared" si="34"/>
        <v>42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 s="16">
        <f t="shared" si="34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 s="16">
        <f t="shared" si="34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 s="16">
        <f t="shared" si="34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 s="16">
        <f t="shared" si="34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 s="16">
        <f t="shared" si="34"/>
        <v>21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 s="16">
        <f t="shared" si="34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 s="16">
        <f t="shared" si="34"/>
        <v>29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 s="16">
        <f t="shared" si="34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 s="16">
        <f t="shared" si="34"/>
        <v>34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 s="16">
        <f t="shared" si="34"/>
        <v>60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 s="16">
        <f t="shared" si="34"/>
        <v>40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 s="16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 s="16">
        <f t="shared" si="34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 s="16">
        <f t="shared" si="34"/>
        <v>32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 s="16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 s="16">
        <f t="shared" si="34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 s="16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 s="16">
        <f t="shared" si="34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 s="16">
        <f t="shared" si="34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 s="16">
        <f t="shared" si="34"/>
        <v>11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 s="16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 s="16">
        <f t="shared" si="34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 s="16">
        <f t="shared" si="34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 s="16">
        <f t="shared" si="34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 s="16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 s="16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 s="16">
        <f t="shared" si="34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 s="16">
        <f t="shared" si="34"/>
        <v>60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 s="16">
        <f t="shared" si="34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 s="16">
        <f t="shared" si="34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 s="16">
        <f t="shared" si="34"/>
        <v>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 s="16">
        <f t="shared" si="34"/>
        <v>73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 s="16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 s="16">
        <f t="shared" si="34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 s="16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 s="16">
        <f t="shared" si="34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 s="16">
        <f t="shared" si="34"/>
        <v>33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 s="16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 s="16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 s="16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 s="16">
        <f t="shared" si="34"/>
        <v>30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 s="16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 s="16">
        <f t="shared" si="34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 s="16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 s="16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 s="16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 s="16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 s="16">
        <f t="shared" si="34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 s="16">
        <f t="shared" si="34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 s="16">
        <f t="shared" si="34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 s="16">
        <f t="shared" si="34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s="16">
        <f t="shared" ref="U451:U514" si="39">ROUND(T451-S451,0)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 s="16">
        <f t="shared" si="39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 s="16">
        <f t="shared" si="39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 s="16">
        <f t="shared" si="39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 s="16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 s="16">
        <f t="shared" si="39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 s="16">
        <f t="shared" si="39"/>
        <v>45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 s="16">
        <f t="shared" si="39"/>
        <v>21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 s="16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 s="16">
        <f t="shared" si="39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 s="16">
        <f t="shared" si="39"/>
        <v>60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 s="16">
        <f t="shared" si="39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 s="16">
        <f t="shared" si="39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 s="16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 s="16">
        <f t="shared" si="39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 s="16">
        <f t="shared" si="39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 s="16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 s="16">
        <f t="shared" si="39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 s="16">
        <f t="shared" si="39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 s="16">
        <f t="shared" si="39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 s="16">
        <f t="shared" si="39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 s="16">
        <f t="shared" si="39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 s="16">
        <f t="shared" si="39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 s="16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 s="16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 s="16">
        <f t="shared" si="39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 s="16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 s="16">
        <f t="shared" si="39"/>
        <v>35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 s="16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 s="16">
        <f t="shared" si="39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 s="16">
        <f t="shared" si="39"/>
        <v>60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 s="16">
        <f t="shared" si="39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 s="16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 s="16">
        <f t="shared" si="39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 s="16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 s="16">
        <f t="shared" si="39"/>
        <v>41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 s="16">
        <f t="shared" si="39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 s="16">
        <f t="shared" si="39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 s="16">
        <f t="shared" si="39"/>
        <v>60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 s="16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 s="16">
        <f t="shared" si="39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 s="16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 s="16">
        <f t="shared" si="39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 s="16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 s="16">
        <f t="shared" si="39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 s="16">
        <f t="shared" si="39"/>
        <v>23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 s="16">
        <f t="shared" si="39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 s="16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 s="16">
        <f t="shared" si="39"/>
        <v>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 s="16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 s="16">
        <f t="shared" si="39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 s="16">
        <f t="shared" si="39"/>
        <v>59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 s="16">
        <f t="shared" si="39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 s="16">
        <f t="shared" si="39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 s="16">
        <f t="shared" si="39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 s="16">
        <f t="shared" si="39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 s="16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 s="16">
        <f t="shared" si="39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 s="16">
        <f t="shared" si="39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 s="16">
        <f t="shared" si="39"/>
        <v>60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 s="16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 s="16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 s="16">
        <f t="shared" si="39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 s="16">
        <f t="shared" si="39"/>
        <v>45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s="16">
        <f t="shared" ref="U515:U578" si="44">ROUND(T515-S515,0)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 s="16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 s="16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 s="16">
        <f t="shared" si="44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 s="16">
        <f t="shared" si="44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 s="16">
        <f t="shared" si="44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 s="16">
        <f t="shared" si="44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2">
        <f>(((J522/60)/60)/24)+DATE(1970,1,1)</f>
        <v>42318.702094907407</v>
      </c>
      <c r="T522" s="12">
        <f t="shared" si="43"/>
        <v>42348.702094907407</v>
      </c>
      <c r="U522" s="16">
        <f t="shared" si="44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 s="16">
        <f t="shared" si="44"/>
        <v>29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 s="16">
        <f t="shared" si="44"/>
        <v>20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 s="16">
        <f t="shared" si="44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 s="16">
        <f t="shared" si="44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 s="16">
        <f t="shared" si="44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 s="16">
        <f t="shared" si="44"/>
        <v>31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 s="16">
        <f t="shared" si="44"/>
        <v>30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 s="16">
        <f t="shared" si="44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 s="16">
        <f t="shared" si="44"/>
        <v>21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 s="16">
        <f t="shared" si="44"/>
        <v>21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 s="16">
        <f t="shared" si="44"/>
        <v>45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 s="16">
        <f t="shared" si="44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 s="16">
        <f t="shared" si="44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 s="16">
        <f t="shared" si="44"/>
        <v>39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 s="16">
        <f t="shared" si="44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 s="16">
        <f t="shared" si="44"/>
        <v>40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 s="16">
        <f t="shared" si="44"/>
        <v>30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 s="16">
        <f t="shared" si="44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 s="16">
        <f t="shared" si="44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 s="16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 s="16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 s="16">
        <f t="shared" si="44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 s="16">
        <f t="shared" si="44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 s="16">
        <f t="shared" si="44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 s="16">
        <f t="shared" si="44"/>
        <v>40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 s="16">
        <f t="shared" si="44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 s="16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 s="16">
        <f t="shared" si="44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 s="16">
        <f t="shared" si="44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 s="16">
        <f t="shared" si="44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 s="16">
        <f t="shared" si="44"/>
        <v>44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 s="16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 s="16">
        <f t="shared" si="44"/>
        <v>30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 s="16">
        <f t="shared" si="44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 s="16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 s="16">
        <f t="shared" si="44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 s="16">
        <f t="shared" si="44"/>
        <v>30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 s="16">
        <f t="shared" si="44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 s="16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 s="16">
        <f t="shared" si="44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 s="16">
        <f t="shared" si="44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 s="16">
        <f t="shared" si="44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 s="16">
        <f t="shared" si="44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 s="16">
        <f t="shared" si="44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 s="16">
        <f t="shared" si="44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 s="16">
        <f t="shared" si="44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 s="16">
        <f t="shared" si="44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 s="16">
        <f t="shared" si="44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 s="16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 s="16">
        <f t="shared" si="44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 s="16">
        <f t="shared" si="44"/>
        <v>19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 s="16">
        <f t="shared" si="44"/>
        <v>30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 s="16">
        <f t="shared" si="44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 s="16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 s="16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 s="16">
        <f t="shared" si="44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s="16">
        <f t="shared" ref="U579:U642" si="49">ROUND(T579-S579,0)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 s="16">
        <f t="shared" si="4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 s="16">
        <f t="shared" si="4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 s="16">
        <f t="shared" si="4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 s="16">
        <f t="shared" si="4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 s="16">
        <f t="shared" si="49"/>
        <v>23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 s="16">
        <f t="shared" si="4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 s="16">
        <f t="shared" si="4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 s="16">
        <f t="shared" si="4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 s="16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 s="16">
        <f t="shared" si="4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 s="16">
        <f t="shared" si="49"/>
        <v>60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 s="16">
        <f t="shared" si="4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 s="16">
        <f t="shared" si="4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 s="16">
        <f t="shared" si="4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 s="16">
        <f t="shared" si="4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 s="16">
        <f t="shared" si="4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 s="16">
        <f t="shared" si="4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 s="16">
        <f t="shared" si="4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 s="16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 s="16">
        <f t="shared" si="4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 s="16">
        <f t="shared" si="4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 s="16">
        <f t="shared" si="4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 s="16">
        <f t="shared" si="4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 s="16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 s="16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 s="16">
        <f t="shared" si="4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 s="16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 s="16">
        <f t="shared" si="4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 s="16">
        <f t="shared" si="4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 s="16">
        <f t="shared" si="49"/>
        <v>30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 s="16">
        <f t="shared" si="4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 s="16">
        <f t="shared" si="49"/>
        <v>30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 s="16">
        <f t="shared" si="4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 s="16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 s="16">
        <f t="shared" si="4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 s="16">
        <f t="shared" si="4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 s="16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 s="16">
        <f t="shared" si="4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 s="16">
        <f t="shared" si="4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 s="16">
        <f t="shared" si="4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 s="16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 s="16">
        <f t="shared" si="49"/>
        <v>60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 s="16">
        <f t="shared" si="4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 s="16">
        <f t="shared" si="4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 s="16">
        <f t="shared" si="4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 s="16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 s="16">
        <f t="shared" si="4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 s="16">
        <f t="shared" si="4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 s="16">
        <f t="shared" si="4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 s="16">
        <f t="shared" si="49"/>
        <v>60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 s="16">
        <f t="shared" si="4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 s="16">
        <f t="shared" si="4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 s="16">
        <f t="shared" si="4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 s="16">
        <f t="shared" si="4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 s="16">
        <f t="shared" si="49"/>
        <v>30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 s="16">
        <f t="shared" si="49"/>
        <v>32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 s="16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 s="16">
        <f t="shared" si="4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 s="16">
        <f t="shared" si="4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 s="16">
        <f t="shared" si="4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 s="16">
        <f t="shared" si="4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 s="16">
        <f t="shared" si="4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 s="16">
        <f t="shared" si="49"/>
        <v>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s="16">
        <f t="shared" ref="U643:U706" si="54">ROUND(T643-S643,0)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 s="16">
        <f t="shared" si="54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 s="16">
        <f t="shared" si="54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 s="16">
        <f t="shared" si="54"/>
        <v>42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 s="16">
        <f t="shared" si="54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 s="16">
        <f t="shared" si="54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 s="16">
        <f t="shared" si="54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 s="16">
        <f t="shared" si="54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 s="16">
        <f t="shared" si="54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 s="16">
        <f t="shared" si="54"/>
        <v>60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 s="16">
        <f t="shared" si="54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 s="16">
        <f t="shared" si="54"/>
        <v>30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 s="16">
        <f t="shared" si="54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 s="16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 s="16">
        <f t="shared" si="54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 s="16">
        <f t="shared" si="54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 s="16">
        <f t="shared" si="54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 s="16">
        <f t="shared" si="54"/>
        <v>33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 s="16">
        <f t="shared" si="54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 s="16">
        <f t="shared" si="54"/>
        <v>30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 s="16">
        <f t="shared" si="54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 s="16">
        <f t="shared" si="54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 s="16">
        <f t="shared" si="54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 s="16">
        <f t="shared" si="54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 s="16">
        <f t="shared" si="54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 s="16">
        <f t="shared" si="54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 s="16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 s="16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 s="16">
        <f t="shared" si="54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 s="16">
        <f t="shared" si="54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 s="16">
        <f t="shared" si="54"/>
        <v>33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 s="16">
        <f t="shared" si="54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 s="16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 s="16">
        <f t="shared" si="54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 s="16">
        <f t="shared" si="54"/>
        <v>29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 s="16">
        <f t="shared" si="54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 s="16">
        <f t="shared" si="54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 s="16">
        <f t="shared" si="54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 s="16">
        <f t="shared" si="54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 s="16">
        <f t="shared" si="54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 s="16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 s="16">
        <f t="shared" si="54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 s="16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 s="16">
        <f t="shared" si="54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 s="16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 s="16">
        <f t="shared" si="54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 s="16">
        <f t="shared" si="54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 s="16">
        <f t="shared" si="54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 s="16">
        <f t="shared" si="54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 s="16">
        <f t="shared" si="54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 s="16">
        <f t="shared" si="54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 s="16">
        <f t="shared" si="54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 s="16">
        <f t="shared" si="54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 s="16">
        <f t="shared" si="54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 s="16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 s="16">
        <f t="shared" si="54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 s="16">
        <f t="shared" si="54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 s="16">
        <f t="shared" si="54"/>
        <v>33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 s="16">
        <f t="shared" si="54"/>
        <v>37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 s="16">
        <f t="shared" si="54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 s="16">
        <f t="shared" si="54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 s="16">
        <f t="shared" si="54"/>
        <v>30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 s="16">
        <f t="shared" si="54"/>
        <v>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 s="16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s="16">
        <f t="shared" ref="U707:U770" si="59">ROUND(T707-S707,0)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 s="16">
        <f t="shared" si="59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 s="16">
        <f t="shared" si="59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 s="16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 s="16">
        <f t="shared" si="59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 s="16">
        <f t="shared" si="59"/>
        <v>33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 s="16">
        <f t="shared" si="59"/>
        <v>40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 s="16">
        <f t="shared" si="59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 s="16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 s="16">
        <f t="shared" si="59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 s="16">
        <f t="shared" si="59"/>
        <v>40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 s="16">
        <f t="shared" si="59"/>
        <v>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 s="16">
        <f t="shared" si="59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 s="16">
        <f t="shared" si="59"/>
        <v>31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 s="16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 s="16">
        <f t="shared" si="59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 s="16">
        <f t="shared" si="59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 s="16">
        <f t="shared" si="59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 s="16">
        <f t="shared" si="59"/>
        <v>30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 s="16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 s="16">
        <f t="shared" si="59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 s="16">
        <f t="shared" si="59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 s="16">
        <f t="shared" si="59"/>
        <v>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 s="16">
        <f t="shared" si="59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 s="16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 s="16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 s="16">
        <f t="shared" si="59"/>
        <v>50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 s="16">
        <f t="shared" si="59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 s="16">
        <f t="shared" si="59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 s="16">
        <f t="shared" si="59"/>
        <v>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 s="16">
        <f t="shared" si="59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 s="16">
        <f t="shared" si="59"/>
        <v>19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 s="16">
        <f t="shared" si="59"/>
        <v>18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 s="16">
        <f t="shared" si="59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 s="16">
        <f t="shared" si="59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 s="16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 s="16">
        <f t="shared" si="59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 s="16">
        <f t="shared" si="59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 s="16">
        <f t="shared" si="59"/>
        <v>25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 s="16">
        <f t="shared" si="59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 s="16">
        <f t="shared" si="59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 s="16">
        <f t="shared" si="59"/>
        <v>18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 s="16">
        <f t="shared" si="59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 s="16">
        <f t="shared" si="59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 s="16">
        <f t="shared" si="59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 s="16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 s="16">
        <f t="shared" si="59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 s="16">
        <f t="shared" si="59"/>
        <v>20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 s="16">
        <f t="shared" si="59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 s="16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 s="16">
        <f t="shared" si="59"/>
        <v>30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 s="16">
        <f t="shared" si="59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 s="16">
        <f t="shared" si="59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 s="16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 s="16">
        <f t="shared" si="59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 s="16">
        <f t="shared" si="59"/>
        <v>30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 s="16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 s="16">
        <f t="shared" si="59"/>
        <v>17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 s="16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 s="16">
        <f t="shared" si="59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 s="16">
        <f t="shared" si="59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 s="16">
        <f t="shared" si="59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 s="16">
        <f t="shared" si="59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 s="16">
        <f t="shared" si="59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s="16">
        <f t="shared" ref="U771:U834" si="64">ROUND(T771-S771,0)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 s="16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 s="16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 s="16">
        <f t="shared" si="64"/>
        <v>50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 s="16">
        <f t="shared" si="64"/>
        <v>34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 s="16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 s="16">
        <f t="shared" si="6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 s="16">
        <f t="shared" si="64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 s="16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 s="16">
        <f t="shared" si="6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 s="16">
        <f t="shared" si="64"/>
        <v>29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 s="16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 s="16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 s="16">
        <f t="shared" si="6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 s="16">
        <f t="shared" si="64"/>
        <v>39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 s="16">
        <f t="shared" si="64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 s="16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 s="16">
        <f t="shared" si="64"/>
        <v>58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 s="16">
        <f t="shared" si="6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 s="16">
        <f t="shared" si="64"/>
        <v>38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 s="16">
        <f t="shared" si="64"/>
        <v>18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 s="16">
        <f t="shared" si="6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 s="16">
        <f t="shared" si="64"/>
        <v>33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 s="16">
        <f t="shared" si="64"/>
        <v>30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 s="16">
        <f t="shared" si="64"/>
        <v>15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 s="16">
        <f t="shared" si="64"/>
        <v>56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 s="16">
        <f t="shared" si="64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 s="16">
        <f t="shared" si="64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 s="16">
        <f t="shared" si="64"/>
        <v>31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 s="16">
        <f t="shared" si="6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 s="16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 s="16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 s="16">
        <f t="shared" si="6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 s="16">
        <f t="shared" si="64"/>
        <v>46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 s="16">
        <f t="shared" si="64"/>
        <v>26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 s="16">
        <f t="shared" si="64"/>
        <v>17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 s="16">
        <f t="shared" si="64"/>
        <v>50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 s="16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 s="16">
        <f t="shared" si="64"/>
        <v>35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 s="16">
        <f t="shared" si="64"/>
        <v>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 s="16">
        <f t="shared" si="6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 s="16">
        <f t="shared" si="6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 s="16">
        <f t="shared" si="64"/>
        <v>22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 s="16">
        <f t="shared" si="64"/>
        <v>53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 s="16">
        <f t="shared" si="6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 s="16">
        <f t="shared" si="64"/>
        <v>15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 s="16">
        <f t="shared" si="6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 s="16">
        <f t="shared" si="64"/>
        <v>31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 s="16">
        <f t="shared" si="64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 s="16">
        <f t="shared" si="64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 s="16">
        <f t="shared" si="64"/>
        <v>9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 s="16">
        <f t="shared" si="64"/>
        <v>30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 s="16">
        <f t="shared" si="64"/>
        <v>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 s="16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 s="16">
        <f t="shared" si="64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 s="16">
        <f t="shared" si="64"/>
        <v>36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 s="16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 s="16">
        <f t="shared" si="64"/>
        <v>21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 s="16">
        <f t="shared" si="64"/>
        <v>26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 s="16">
        <f t="shared" si="64"/>
        <v>13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 s="16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 s="16">
        <f t="shared" si="64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 s="16">
        <f t="shared" si="6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 s="16">
        <f t="shared" si="64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s="16">
        <f t="shared" ref="U835:U898" si="69">ROUND(T835-S835,0)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 s="16">
        <f t="shared" si="69"/>
        <v>33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 s="16">
        <f t="shared" si="69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 s="16">
        <f t="shared" si="69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 s="16">
        <f t="shared" si="69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 s="16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 s="16">
        <f t="shared" si="69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 s="16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 s="16">
        <f t="shared" si="69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 s="16">
        <f t="shared" si="69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 s="16">
        <f t="shared" si="69"/>
        <v>17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 s="16">
        <f t="shared" si="69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 s="16">
        <f t="shared" si="69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 s="16">
        <f t="shared" si="69"/>
        <v>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 s="16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 s="16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 s="16">
        <f t="shared" si="69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 s="16">
        <f t="shared" si="69"/>
        <v>32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 s="16">
        <f t="shared" si="69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 s="16">
        <f t="shared" si="69"/>
        <v>11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 s="16">
        <f t="shared" si="69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 s="16">
        <f t="shared" si="69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 s="16">
        <f t="shared" si="69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 s="16">
        <f t="shared" si="69"/>
        <v>59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 s="16">
        <f t="shared" si="69"/>
        <v>42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 s="16">
        <f t="shared" si="69"/>
        <v>30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 s="16">
        <f t="shared" si="69"/>
        <v>30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 s="16">
        <f t="shared" si="69"/>
        <v>30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 s="16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 s="16">
        <f t="shared" si="69"/>
        <v>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 s="16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 s="16">
        <f t="shared" si="69"/>
        <v>22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 s="16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 s="16">
        <f t="shared" si="69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 s="16">
        <f t="shared" si="69"/>
        <v>60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 s="16">
        <f t="shared" si="69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 s="16">
        <f t="shared" si="69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 s="16">
        <f t="shared" si="69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 s="16">
        <f t="shared" si="69"/>
        <v>30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 s="16">
        <f t="shared" si="69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 s="16">
        <f t="shared" si="69"/>
        <v>40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 s="16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 s="16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 s="16">
        <f t="shared" si="69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 s="16">
        <f t="shared" si="69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 s="16">
        <f t="shared" si="69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 s="16">
        <f t="shared" si="69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 s="16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 s="16">
        <f t="shared" si="69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 s="16">
        <f t="shared" si="69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 s="16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 s="16">
        <f t="shared" si="69"/>
        <v>59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 s="16">
        <f t="shared" si="69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 s="16">
        <f t="shared" si="69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 s="16">
        <f t="shared" si="69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 s="16">
        <f t="shared" si="69"/>
        <v>35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 s="16">
        <f t="shared" si="69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 s="16">
        <f t="shared" si="69"/>
        <v>30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 s="16">
        <f t="shared" si="69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 s="16">
        <f t="shared" si="69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 s="16">
        <f t="shared" si="69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 s="16">
        <f t="shared" si="69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 s="16">
        <f t="shared" si="69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 s="16">
        <f t="shared" si="69"/>
        <v>25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s="16">
        <f t="shared" ref="U899:U962" si="74">ROUND(T899-S899,0)</f>
        <v>30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 s="16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 s="16">
        <f t="shared" si="7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 s="16">
        <f t="shared" si="7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 s="16">
        <f t="shared" si="7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 s="16">
        <f t="shared" si="7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 s="16">
        <f t="shared" si="74"/>
        <v>25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 s="16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 s="16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 s="16">
        <f t="shared" si="7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 s="16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 s="16">
        <f t="shared" si="74"/>
        <v>45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 s="16">
        <f t="shared" si="74"/>
        <v>31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 s="16">
        <f t="shared" si="7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 s="16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 s="16">
        <f t="shared" si="74"/>
        <v>60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 s="16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 s="16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 s="16">
        <f t="shared" si="7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 s="16">
        <f t="shared" si="74"/>
        <v>38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 s="16">
        <f t="shared" si="74"/>
        <v>31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 s="16">
        <f t="shared" si="74"/>
        <v>30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 s="16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 s="16">
        <f t="shared" si="74"/>
        <v>30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 s="16">
        <f t="shared" si="74"/>
        <v>42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 s="16">
        <f t="shared" si="7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 s="16">
        <f t="shared" si="74"/>
        <v>30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 s="16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 s="16">
        <f t="shared" si="74"/>
        <v>30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 s="16">
        <f t="shared" si="74"/>
        <v>30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 s="16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 s="16">
        <f t="shared" si="74"/>
        <v>50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 s="16">
        <f t="shared" si="7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 s="16">
        <f t="shared" si="7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 s="16">
        <f t="shared" si="74"/>
        <v>35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 s="16">
        <f t="shared" si="7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 s="16">
        <f t="shared" si="7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 s="16">
        <f t="shared" si="7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 s="16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 s="16">
        <f t="shared" si="74"/>
        <v>44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 s="16">
        <f t="shared" si="74"/>
        <v>30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 s="16">
        <f t="shared" si="7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 s="16">
        <f t="shared" si="74"/>
        <v>39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 s="16">
        <f t="shared" si="7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 s="16">
        <f t="shared" si="7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 s="16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 s="16">
        <f t="shared" si="74"/>
        <v>30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 s="16">
        <f t="shared" si="7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 s="16">
        <f t="shared" si="74"/>
        <v>52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 s="16">
        <f t="shared" si="7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 s="16">
        <f t="shared" si="7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 s="16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 s="16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 s="16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 s="16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 s="16">
        <f t="shared" si="74"/>
        <v>30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 s="16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 s="16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 s="16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 s="16">
        <f t="shared" si="7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 s="16">
        <f t="shared" si="74"/>
        <v>31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 s="16">
        <f t="shared" si="74"/>
        <v>21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 s="16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 s="16">
        <f t="shared" si="7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s="16">
        <f t="shared" ref="U963:U1026" si="79">ROUND(T963-S963,0)</f>
        <v>46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 s="16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 s="16">
        <f t="shared" si="79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 s="16">
        <f t="shared" si="79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 s="16">
        <f t="shared" si="79"/>
        <v>32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 s="16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 s="16">
        <f t="shared" si="79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 s="16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 s="16">
        <f t="shared" si="79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 s="16">
        <f t="shared" si="79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 s="16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 s="16">
        <f t="shared" si="79"/>
        <v>29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 s="16">
        <f t="shared" si="79"/>
        <v>60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 s="16">
        <f t="shared" si="79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 s="16">
        <f t="shared" si="79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 s="16">
        <f t="shared" si="79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 s="16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 s="16">
        <f t="shared" si="79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 s="16">
        <f t="shared" si="79"/>
        <v>35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 s="16">
        <f t="shared" si="79"/>
        <v>45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 s="16">
        <f t="shared" si="79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 s="16">
        <f t="shared" si="79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 s="16">
        <f t="shared" si="79"/>
        <v>31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 s="16">
        <f t="shared" si="79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 s="16">
        <f t="shared" si="79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 s="16">
        <f t="shared" si="79"/>
        <v>54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 s="16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 s="16">
        <f t="shared" si="79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 s="16">
        <f t="shared" si="79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 s="16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 s="16">
        <f t="shared" si="79"/>
        <v>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 s="16">
        <f t="shared" si="79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 s="16">
        <f t="shared" si="79"/>
        <v>33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 s="16">
        <f t="shared" si="79"/>
        <v>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 s="16">
        <f t="shared" si="79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 s="16">
        <f t="shared" si="79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 s="16">
        <f t="shared" si="79"/>
        <v>30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 s="16">
        <f t="shared" si="79"/>
        <v>45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 s="16">
        <f t="shared" si="79"/>
        <v>30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 s="16">
        <f t="shared" si="79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 s="16">
        <f t="shared" si="79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 s="16">
        <f t="shared" si="79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 s="16">
        <f t="shared" si="79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 s="16">
        <f t="shared" si="79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 s="16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 s="16">
        <f t="shared" si="79"/>
        <v>8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 s="16">
        <f t="shared" si="79"/>
        <v>42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 s="16">
        <f t="shared" si="79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 s="16">
        <f t="shared" si="79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 s="16">
        <f t="shared" si="79"/>
        <v>56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 s="16">
        <f t="shared" si="79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 s="16">
        <f t="shared" si="79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 s="16">
        <f t="shared" si="79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 s="16">
        <f t="shared" si="79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 s="16">
        <f t="shared" si="79"/>
        <v>30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 s="16">
        <f t="shared" si="79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 s="16">
        <f t="shared" si="79"/>
        <v>40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 s="16">
        <f t="shared" si="79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 s="16">
        <f t="shared" si="79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 s="16">
        <f t="shared" si="79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 s="16">
        <f t="shared" si="79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 s="16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 s="16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 s="16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s="16">
        <f t="shared" ref="U1027:U1090" si="84">ROUND(T1027-S1027,0)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 s="16">
        <f t="shared" si="84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 s="16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 s="16">
        <f t="shared" si="84"/>
        <v>45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 s="16">
        <f t="shared" si="84"/>
        <v>54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 s="16">
        <f t="shared" si="84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 s="16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 s="16">
        <f t="shared" si="84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 s="16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 s="16">
        <f t="shared" si="84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 s="16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 s="16">
        <f t="shared" si="84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 s="16">
        <f t="shared" si="84"/>
        <v>22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 s="16">
        <f t="shared" si="84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 s="16">
        <f t="shared" si="84"/>
        <v>25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 s="16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 s="16">
        <f t="shared" si="84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 s="16">
        <f t="shared" si="84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 s="16">
        <f t="shared" si="84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 s="16">
        <f t="shared" si="84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 s="16">
        <f t="shared" si="84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 s="16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 s="16">
        <f t="shared" si="84"/>
        <v>30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 s="16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 s="16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 s="16">
        <f t="shared" si="84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 s="16">
        <f t="shared" si="84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 s="16">
        <f t="shared" si="84"/>
        <v>44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 s="16">
        <f t="shared" si="84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 s="16">
        <f t="shared" si="84"/>
        <v>30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 s="16">
        <f t="shared" si="84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 s="16">
        <f t="shared" si="84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 s="16">
        <f t="shared" si="84"/>
        <v>30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 s="16">
        <f t="shared" si="84"/>
        <v>41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 s="16">
        <f t="shared" si="84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 s="16">
        <f t="shared" si="84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 s="16">
        <f t="shared" si="84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 s="16">
        <f t="shared" si="84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 s="16">
        <f t="shared" si="84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 s="16">
        <f t="shared" si="84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 s="16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 s="16">
        <f t="shared" si="84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 s="16">
        <f t="shared" si="84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 s="16">
        <f t="shared" si="84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 s="16">
        <f t="shared" si="84"/>
        <v>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 s="16">
        <f t="shared" si="84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 s="16">
        <f t="shared" si="84"/>
        <v>30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 s="16">
        <f t="shared" si="84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 s="16">
        <f t="shared" si="84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 s="16">
        <f t="shared" si="84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 s="16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 s="16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 s="16">
        <f t="shared" si="84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 s="16">
        <f t="shared" si="84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 s="16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 s="16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 s="16">
        <f t="shared" si="84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 s="16">
        <f t="shared" si="84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 s="16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 s="16">
        <f t="shared" si="84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 s="16">
        <f t="shared" si="84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 s="16">
        <f t="shared" si="84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 s="16">
        <f t="shared" si="84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 s="16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s="16">
        <f t="shared" ref="U1091:U1154" si="89">ROUND(T1091-S1091,0)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 s="16">
        <f t="shared" si="89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 s="16">
        <f t="shared" si="89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 s="16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 s="16">
        <f t="shared" si="89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 s="16">
        <f t="shared" si="89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 s="16">
        <f t="shared" si="89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 s="16">
        <f t="shared" si="89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 s="16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 s="16">
        <f t="shared" si="89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 s="16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 s="16">
        <f t="shared" si="89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 s="16">
        <f t="shared" si="89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 s="16">
        <f t="shared" si="89"/>
        <v>40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 s="16">
        <f t="shared" si="89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 s="16">
        <f t="shared" si="89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 s="16">
        <f t="shared" si="89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 s="16">
        <f t="shared" si="89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 s="16">
        <f t="shared" si="89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 s="16">
        <f t="shared" si="89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 s="16">
        <f t="shared" si="89"/>
        <v>30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 s="16">
        <f t="shared" si="89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 s="16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 s="16">
        <f t="shared" si="89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 s="16">
        <f t="shared" si="89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 s="16">
        <f t="shared" si="89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 s="16">
        <f t="shared" si="89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 s="16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 s="16">
        <f t="shared" si="89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 s="16">
        <f t="shared" si="89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 s="16">
        <f t="shared" si="89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 s="16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 s="16">
        <f t="shared" si="89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 s="16">
        <f t="shared" si="89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 s="16">
        <f t="shared" si="89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 s="16">
        <f t="shared" si="89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 s="16">
        <f t="shared" si="89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 s="16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 s="16">
        <f t="shared" si="89"/>
        <v>31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 s="16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 s="16">
        <f t="shared" si="89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 s="16">
        <f t="shared" si="89"/>
        <v>60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 s="16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 s="16">
        <f t="shared" si="89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 s="16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 s="16">
        <f t="shared" si="89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 s="16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 s="16">
        <f t="shared" si="89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 s="16">
        <f t="shared" si="89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 s="16">
        <f t="shared" si="89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 s="16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 s="16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 s="16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 s="16">
        <f t="shared" si="89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 s="16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 s="16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 s="16">
        <f t="shared" si="89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 s="16">
        <f t="shared" si="89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 s="16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 s="16">
        <f t="shared" si="89"/>
        <v>30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 s="16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 s="16">
        <f t="shared" si="89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 s="16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 s="16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s="16">
        <f t="shared" ref="U1155:U1218" si="94">ROUND(T1155-S1155,0)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 s="16">
        <f t="shared" si="94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 s="16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 s="16">
        <f t="shared" si="94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 s="16">
        <f t="shared" si="94"/>
        <v>60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 s="16">
        <f t="shared" si="94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 s="16">
        <f t="shared" si="94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 s="16">
        <f t="shared" si="94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 s="16">
        <f t="shared" si="94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 s="16">
        <f t="shared" si="94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 s="16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 s="16">
        <f t="shared" si="94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 s="16">
        <f t="shared" si="94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 s="16">
        <f t="shared" si="94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 s="16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 s="16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 s="16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 s="16">
        <f t="shared" si="94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 s="16">
        <f t="shared" si="94"/>
        <v>18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 s="16">
        <f t="shared" si="94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 s="16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 s="16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 s="16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 s="16">
        <f t="shared" si="94"/>
        <v>55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 s="16">
        <f t="shared" si="94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 s="16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 s="16">
        <f t="shared" si="94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 s="16">
        <f t="shared" si="94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 s="16">
        <f t="shared" si="94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 s="16">
        <f t="shared" si="94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 s="16">
        <f t="shared" si="94"/>
        <v>19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 s="16">
        <f t="shared" si="94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 s="16">
        <f t="shared" si="94"/>
        <v>32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 s="16">
        <f t="shared" si="94"/>
        <v>33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 s="16">
        <f t="shared" si="94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 s="16">
        <f t="shared" si="94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 s="16">
        <f t="shared" si="94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 s="16">
        <f t="shared" si="94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 s="16">
        <f t="shared" si="94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 s="16">
        <f t="shared" si="94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 s="16">
        <f t="shared" si="94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 s="16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 s="16">
        <f t="shared" si="94"/>
        <v>60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 s="16">
        <f t="shared" si="94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 s="16">
        <f t="shared" si="94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 s="16">
        <f t="shared" si="94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 s="16">
        <f t="shared" si="94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 s="16">
        <f t="shared" si="94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 s="16">
        <f t="shared" si="94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 s="16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 s="16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 s="16">
        <f t="shared" si="94"/>
        <v>44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 s="16">
        <f t="shared" si="94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 s="16">
        <f t="shared" si="94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 s="16">
        <f t="shared" si="94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 s="16">
        <f t="shared" si="94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 s="16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 s="16">
        <f t="shared" si="94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 s="16">
        <f t="shared" si="94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 s="16">
        <f t="shared" si="94"/>
        <v>16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 s="16">
        <f t="shared" si="94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 s="16">
        <f t="shared" si="94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 s="16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 s="16">
        <f t="shared" si="94"/>
        <v>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s="16">
        <f t="shared" ref="U1219:U1282" si="99">ROUND(T1219-S1219,0)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 s="16">
        <f t="shared" si="99"/>
        <v>30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 s="16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 s="16">
        <f t="shared" si="9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 s="16">
        <f t="shared" si="9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 s="16">
        <f t="shared" si="99"/>
        <v>30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 s="16">
        <f t="shared" si="99"/>
        <v>30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 s="16">
        <f t="shared" si="9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 s="16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 s="16">
        <f t="shared" si="99"/>
        <v>34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 s="16">
        <f t="shared" si="99"/>
        <v>30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 s="16">
        <f t="shared" si="9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 s="16">
        <f t="shared" si="99"/>
        <v>30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 s="16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 s="16">
        <f t="shared" si="99"/>
        <v>50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 s="16">
        <f t="shared" si="9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 s="16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 s="16">
        <f t="shared" si="9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 s="16">
        <f t="shared" si="9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 s="16">
        <f t="shared" si="9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 s="16">
        <f t="shared" si="9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 s="16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 s="16">
        <f t="shared" si="9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 s="16">
        <f t="shared" si="99"/>
        <v>59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 s="16">
        <f t="shared" si="99"/>
        <v>22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 s="16">
        <f t="shared" si="99"/>
        <v>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 s="16">
        <f t="shared" si="9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 s="16">
        <f t="shared" si="9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 s="16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 s="16">
        <f t="shared" si="9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 s="16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 s="16">
        <f t="shared" si="9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 s="16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 s="16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 s="16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 s="16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 s="16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 s="16">
        <f t="shared" si="9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 s="16">
        <f t="shared" si="99"/>
        <v>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 s="16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 s="16">
        <f t="shared" si="9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 s="16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 s="16">
        <f t="shared" si="99"/>
        <v>32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 s="16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 s="16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 s="16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 s="16">
        <f t="shared" si="9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 s="16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 s="16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 s="16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 s="16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 s="16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 s="16">
        <f t="shared" si="99"/>
        <v>30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 s="16">
        <f t="shared" si="9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 s="16">
        <f t="shared" si="9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 s="16">
        <f t="shared" si="99"/>
        <v>69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 s="16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 s="16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 s="16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 s="16">
        <f t="shared" si="99"/>
        <v>49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 s="16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 s="16">
        <f t="shared" si="9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 s="16">
        <f t="shared" si="9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 s="16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s="16">
        <f t="shared" ref="U1283:U1346" si="104">ROUND(T1283-S1283,0)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 s="16">
        <f t="shared" si="104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 s="16">
        <f t="shared" si="104"/>
        <v>23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 s="16">
        <f t="shared" si="104"/>
        <v>23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 s="16">
        <f t="shared" si="104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 s="16">
        <f t="shared" si="104"/>
        <v>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 s="16">
        <f t="shared" si="104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 s="16">
        <f t="shared" si="104"/>
        <v>31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 s="16">
        <f t="shared" si="104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 s="16">
        <f t="shared" si="104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 s="16">
        <f t="shared" si="104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 s="16">
        <f t="shared" si="104"/>
        <v>27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 s="16">
        <f t="shared" si="104"/>
        <v>30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 s="16">
        <f t="shared" si="104"/>
        <v>18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 s="16">
        <f t="shared" si="104"/>
        <v>30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 s="16">
        <f t="shared" si="104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 s="16">
        <f t="shared" si="104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 s="16">
        <f t="shared" si="104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 s="16">
        <f t="shared" si="104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 s="16">
        <f t="shared" si="104"/>
        <v>39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 s="16">
        <f t="shared" si="104"/>
        <v>10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 s="16">
        <f t="shared" si="104"/>
        <v>30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 s="16">
        <f t="shared" si="104"/>
        <v>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 s="16">
        <f t="shared" si="104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 s="16">
        <f t="shared" si="104"/>
        <v>29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 s="16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 s="16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 s="16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 s="16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 s="16">
        <f t="shared" si="104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 s="16">
        <f t="shared" si="104"/>
        <v>35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 s="16">
        <f t="shared" si="104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 s="16">
        <f t="shared" si="104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 s="16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 s="16">
        <f t="shared" si="104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 s="16">
        <f t="shared" si="104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 s="16">
        <f t="shared" si="104"/>
        <v>52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 s="16">
        <f t="shared" si="104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 s="16">
        <f t="shared" si="104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 s="16">
        <f t="shared" si="104"/>
        <v>29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 s="16">
        <f t="shared" si="104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 s="16">
        <f t="shared" si="104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 s="16">
        <f t="shared" si="104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 s="16">
        <f t="shared" si="104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 s="16">
        <f t="shared" si="104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 s="16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 s="16">
        <f t="shared" si="104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 s="16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 s="16">
        <f t="shared" si="104"/>
        <v>40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 s="16">
        <f t="shared" si="104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 s="16">
        <f t="shared" si="104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 s="16">
        <f t="shared" si="104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 s="16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 s="16">
        <f t="shared" si="104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 s="16">
        <f t="shared" si="104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 s="16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 s="16">
        <f t="shared" si="104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 s="16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 s="16">
        <f t="shared" si="104"/>
        <v>45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 s="16">
        <f t="shared" si="104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 s="16">
        <f t="shared" si="104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 s="16">
        <f t="shared" si="104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 s="16">
        <f t="shared" si="104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 s="16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s="16">
        <f t="shared" ref="U1347:U1410" si="109">ROUND(T1347-S1347,0)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 s="16">
        <f t="shared" si="109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 s="16">
        <f t="shared" si="109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 s="16">
        <f t="shared" si="109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 s="16">
        <f t="shared" si="109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 s="16">
        <f t="shared" si="109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 s="16">
        <f t="shared" si="109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 s="16">
        <f t="shared" si="109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 s="16">
        <f t="shared" si="109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 s="16">
        <f t="shared" si="109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 s="16">
        <f t="shared" si="109"/>
        <v>30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 s="16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 s="16">
        <f t="shared" si="109"/>
        <v>29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 s="16">
        <f t="shared" si="109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 s="16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 s="16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 s="16">
        <f t="shared" si="109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 s="16">
        <f t="shared" si="109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 s="16">
        <f t="shared" si="109"/>
        <v>18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 s="16">
        <f t="shared" si="109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 s="16">
        <f t="shared" si="109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 s="16">
        <f t="shared" si="109"/>
        <v>45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 s="16">
        <f t="shared" si="109"/>
        <v>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 s="16">
        <f t="shared" si="109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 s="16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 s="16">
        <f t="shared" si="109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 s="16">
        <f t="shared" si="109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 s="16">
        <f t="shared" si="109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 s="16">
        <f t="shared" si="109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 s="16">
        <f t="shared" si="109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 s="16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 s="16">
        <f t="shared" si="109"/>
        <v>30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 s="16">
        <f t="shared" si="109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 s="16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 s="16">
        <f t="shared" si="109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 s="16">
        <f t="shared" si="109"/>
        <v>22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 s="16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 s="16">
        <f t="shared" si="109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 s="16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 s="16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 s="16">
        <f t="shared" si="109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 s="16">
        <f t="shared" si="109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 s="16">
        <f t="shared" si="109"/>
        <v>31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 s="16">
        <f t="shared" si="109"/>
        <v>26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 s="16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 s="16">
        <f t="shared" si="109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 s="16">
        <f t="shared" si="109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 s="16">
        <f t="shared" si="109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 s="16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 s="16">
        <f t="shared" si="109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 s="16">
        <f t="shared" si="109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 s="16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 s="16">
        <f t="shared" si="109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 s="16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 s="16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 s="16">
        <f t="shared" si="109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 s="16">
        <f t="shared" si="109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 s="16">
        <f t="shared" si="109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 s="16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 s="16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 s="16">
        <f t="shared" si="109"/>
        <v>30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 s="16">
        <f t="shared" si="109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 s="16">
        <f t="shared" si="109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 s="16">
        <f t="shared" si="109"/>
        <v>30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s="16">
        <f t="shared" ref="U1411:U1474" si="114">ROUND(T1411-S1411,0)</f>
        <v>60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 s="16">
        <f t="shared" si="11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 s="16">
        <f t="shared" si="11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 s="16">
        <f t="shared" si="11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 s="16">
        <f t="shared" si="11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 s="16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 s="16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 s="16">
        <f t="shared" si="114"/>
        <v>30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 s="16">
        <f t="shared" si="114"/>
        <v>30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 s="16">
        <f t="shared" si="11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 s="16">
        <f t="shared" si="11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 s="16">
        <f t="shared" si="11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 s="16">
        <f t="shared" si="11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 s="16">
        <f t="shared" si="11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 s="16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 s="16">
        <f t="shared" si="114"/>
        <v>13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 s="16">
        <f t="shared" si="11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 s="16">
        <f t="shared" si="11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 s="16">
        <f t="shared" si="11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 s="16">
        <f t="shared" si="114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 s="16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 s="16">
        <f t="shared" si="11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 s="16">
        <f t="shared" si="114"/>
        <v>30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 s="16">
        <f t="shared" si="11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 s="16">
        <f t="shared" si="114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 s="16">
        <f t="shared" si="114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 s="16">
        <f t="shared" si="11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 s="16">
        <f t="shared" si="11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 s="16">
        <f t="shared" si="114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 s="16">
        <f t="shared" si="114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 s="16">
        <f t="shared" si="11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 s="16">
        <f t="shared" si="11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 s="16">
        <f t="shared" si="11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 s="16">
        <f t="shared" si="11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 s="16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 s="16">
        <f t="shared" si="11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 s="16">
        <f t="shared" si="11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 s="16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 s="16">
        <f t="shared" si="11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 s="16">
        <f t="shared" si="114"/>
        <v>30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 s="16">
        <f t="shared" si="11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 s="16">
        <f t="shared" si="11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 s="16">
        <f t="shared" si="114"/>
        <v>30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 s="16">
        <f t="shared" si="11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 s="16">
        <f t="shared" si="114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 s="16">
        <f t="shared" si="114"/>
        <v>21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 s="16">
        <f t="shared" si="114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 s="16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 s="16">
        <f t="shared" si="114"/>
        <v>30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 s="16">
        <f t="shared" si="114"/>
        <v>30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 s="16">
        <f t="shared" si="114"/>
        <v>29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 s="16">
        <f t="shared" si="114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 s="16">
        <f t="shared" si="114"/>
        <v>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 s="16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 s="16">
        <f t="shared" si="114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 s="16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 s="16">
        <f t="shared" si="114"/>
        <v>30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 s="16">
        <f t="shared" si="114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 s="16">
        <f t="shared" si="114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 s="16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 s="16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 s="16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 s="16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 s="16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s="16">
        <f t="shared" ref="U1475:U1538" si="119">ROUND(T1475-S1475,0)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 s="16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 s="16">
        <f t="shared" si="119"/>
        <v>32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 s="16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 s="16">
        <f t="shared" si="119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 s="16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 s="16">
        <f t="shared" si="119"/>
        <v>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 s="16">
        <f t="shared" si="119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 s="16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 s="16">
        <f t="shared" si="119"/>
        <v>22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 s="16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 s="16">
        <f t="shared" si="119"/>
        <v>58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 s="16">
        <f t="shared" si="119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 s="16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 s="16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 s="16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 s="16">
        <f t="shared" si="119"/>
        <v>30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 s="16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 s="16">
        <f t="shared" si="119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 s="16">
        <f t="shared" si="119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 s="16">
        <f t="shared" si="119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 s="16">
        <f t="shared" si="119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 s="16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 s="16">
        <f t="shared" si="119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 s="16">
        <f t="shared" si="119"/>
        <v>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 s="16">
        <f t="shared" si="119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 s="16">
        <f t="shared" si="119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 s="16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 s="16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 s="16">
        <f t="shared" si="119"/>
        <v>28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 s="16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 s="16">
        <f t="shared" si="119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 s="16">
        <f t="shared" si="119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 s="16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 s="16">
        <f t="shared" si="119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 s="16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 s="16">
        <f t="shared" si="119"/>
        <v>29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 s="16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 s="16">
        <f t="shared" si="119"/>
        <v>30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 s="16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 s="16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 s="16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 s="16">
        <f t="shared" si="119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 s="16">
        <f t="shared" si="119"/>
        <v>30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 s="16">
        <f t="shared" si="119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 s="16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 s="16">
        <f t="shared" si="119"/>
        <v>28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 s="16">
        <f t="shared" si="119"/>
        <v>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 s="16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 s="16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 s="16">
        <f t="shared" si="119"/>
        <v>31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 s="16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 s="16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 s="16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 s="16">
        <f t="shared" si="119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 s="16">
        <f t="shared" si="119"/>
        <v>30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 s="16">
        <f t="shared" si="119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 s="16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 s="16">
        <f t="shared" si="119"/>
        <v>32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 s="16">
        <f t="shared" si="119"/>
        <v>24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 s="16">
        <f t="shared" si="119"/>
        <v>49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 s="16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 s="16">
        <f t="shared" si="119"/>
        <v>29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 s="16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s="16">
        <f t="shared" ref="U1539:U1602" si="124">ROUND(T1539-S1539,0)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 s="16">
        <f t="shared" si="12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 s="16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 s="16">
        <f t="shared" si="124"/>
        <v>30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 s="16">
        <f t="shared" si="12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 s="16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 s="16">
        <f t="shared" si="124"/>
        <v>30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 s="16">
        <f t="shared" si="12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 s="16">
        <f t="shared" si="124"/>
        <v>34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 s="16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 s="16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 s="16">
        <f t="shared" si="124"/>
        <v>30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 s="16">
        <f t="shared" si="124"/>
        <v>30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 s="16">
        <f t="shared" si="12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 s="16">
        <f t="shared" si="12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 s="16">
        <f t="shared" si="124"/>
        <v>20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 s="16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 s="16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 s="16">
        <f t="shared" si="124"/>
        <v>23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 s="16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 s="16">
        <f t="shared" si="12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 s="16">
        <f t="shared" si="124"/>
        <v>59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 s="16">
        <f t="shared" si="12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 s="16">
        <f t="shared" si="124"/>
        <v>20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 s="16">
        <f t="shared" si="124"/>
        <v>30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 s="16">
        <f t="shared" si="124"/>
        <v>69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 s="16">
        <f t="shared" si="12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 s="16">
        <f t="shared" si="124"/>
        <v>31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 s="16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 s="16">
        <f t="shared" si="12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 s="16">
        <f t="shared" si="124"/>
        <v>15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 s="16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 s="16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 s="16">
        <f t="shared" si="12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 s="16">
        <f t="shared" si="12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 s="16">
        <f t="shared" si="124"/>
        <v>25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 s="16">
        <f t="shared" si="124"/>
        <v>40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 s="16">
        <f t="shared" si="12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 s="16">
        <f t="shared" si="12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 s="16">
        <f t="shared" si="12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 s="16">
        <f t="shared" si="12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 s="16">
        <f t="shared" si="124"/>
        <v>24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 s="16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 s="16">
        <f t="shared" si="12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 s="16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 s="16">
        <f t="shared" si="124"/>
        <v>57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 s="16">
        <f t="shared" si="12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 s="16">
        <f t="shared" si="12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 s="16">
        <f t="shared" si="12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 s="16">
        <f t="shared" si="12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 s="16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 s="16">
        <f t="shared" si="124"/>
        <v>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 s="16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 s="16">
        <f t="shared" si="12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 s="16">
        <f t="shared" si="12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 s="16">
        <f t="shared" si="12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 s="16">
        <f t="shared" si="12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 s="16">
        <f t="shared" si="12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 s="16">
        <f t="shared" si="124"/>
        <v>29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 s="16">
        <f t="shared" si="124"/>
        <v>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 s="16">
        <f t="shared" si="12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 s="16">
        <f t="shared" si="12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 s="16">
        <f t="shared" si="12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 s="16">
        <f t="shared" si="124"/>
        <v>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s="16">
        <f t="shared" ref="U1603:U1666" si="129">ROUND(T1603-S1603,0)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 s="16">
        <f t="shared" si="129"/>
        <v>43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 s="16">
        <f t="shared" si="129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 s="16">
        <f t="shared" si="129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 s="16">
        <f t="shared" si="129"/>
        <v>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 s="16">
        <f t="shared" si="129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 s="16">
        <f t="shared" si="129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 s="16">
        <f t="shared" si="129"/>
        <v>32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 s="16">
        <f t="shared" si="129"/>
        <v>53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 s="16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 s="16">
        <f t="shared" si="129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 s="16">
        <f t="shared" si="129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 s="16">
        <f t="shared" si="129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 s="16">
        <f t="shared" si="129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 s="16">
        <f t="shared" si="129"/>
        <v>45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 s="16">
        <f t="shared" si="129"/>
        <v>41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 s="16">
        <f t="shared" si="129"/>
        <v>33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 s="16">
        <f t="shared" si="129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 s="16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 s="16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 s="16">
        <f t="shared" si="129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 s="16">
        <f t="shared" si="129"/>
        <v>40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 s="16">
        <f t="shared" si="129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 s="16">
        <f t="shared" si="129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 s="16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 s="16">
        <f t="shared" si="129"/>
        <v>30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 s="16">
        <f t="shared" si="129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 s="16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 s="16">
        <f t="shared" si="129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 s="16">
        <f t="shared" si="129"/>
        <v>30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 s="16">
        <f t="shared" si="129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 s="16">
        <f t="shared" si="129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 s="16">
        <f t="shared" si="129"/>
        <v>27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 s="16">
        <f t="shared" si="129"/>
        <v>38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 s="16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 s="16">
        <f t="shared" si="129"/>
        <v>43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 s="16">
        <f t="shared" si="129"/>
        <v>56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 s="16">
        <f t="shared" si="129"/>
        <v>45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 s="16">
        <f t="shared" si="129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 s="16">
        <f t="shared" si="129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 s="16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 s="16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 s="16">
        <f t="shared" si="129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 s="16">
        <f t="shared" si="129"/>
        <v>60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 s="16">
        <f t="shared" si="129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 s="16">
        <f t="shared" si="129"/>
        <v>32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 s="16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 s="16">
        <f t="shared" si="129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 s="16">
        <f t="shared" si="129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 s="16">
        <f t="shared" si="129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 s="16">
        <f t="shared" si="129"/>
        <v>33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 s="16">
        <f t="shared" si="129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 s="16">
        <f t="shared" si="129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 s="16">
        <f t="shared" si="129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 s="16">
        <f t="shared" si="129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 s="16">
        <f t="shared" si="129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 s="16">
        <f t="shared" si="129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 s="16">
        <f t="shared" si="129"/>
        <v>38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 s="16">
        <f t="shared" si="129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 s="16">
        <f t="shared" si="129"/>
        <v>31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 s="16">
        <f t="shared" si="129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 s="16">
        <f t="shared" si="129"/>
        <v>60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 s="16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 s="16">
        <f t="shared" si="129"/>
        <v>44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s="16">
        <f t="shared" ref="U1667:U1730" si="134">ROUND(T1667-S1667,0)</f>
        <v>31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 s="16">
        <f t="shared" si="134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 s="16">
        <f t="shared" si="134"/>
        <v>27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 s="16">
        <f t="shared" si="134"/>
        <v>30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 s="16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 s="16">
        <f t="shared" si="134"/>
        <v>50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 s="16">
        <f t="shared" si="134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 s="16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 s="16">
        <f t="shared" si="134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 s="16">
        <f t="shared" si="134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 s="16">
        <f t="shared" si="134"/>
        <v>30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 s="16">
        <f t="shared" si="134"/>
        <v>46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 s="16">
        <f t="shared" si="134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 s="16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 s="16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 s="16">
        <f t="shared" si="134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 s="16">
        <f t="shared" si="134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 s="16">
        <f t="shared" si="134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 s="16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 s="16">
        <f t="shared" si="134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 s="16">
        <f t="shared" si="134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 s="16">
        <f t="shared" si="134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 s="16">
        <f t="shared" si="134"/>
        <v>34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 s="16">
        <f t="shared" si="134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 s="16">
        <f t="shared" si="134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 s="16">
        <f t="shared" si="134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 s="16">
        <f t="shared" si="134"/>
        <v>32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 s="16">
        <f t="shared" si="134"/>
        <v>33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 s="16">
        <f t="shared" si="134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 s="16">
        <f t="shared" si="134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 s="16">
        <f t="shared" si="134"/>
        <v>34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 s="16">
        <f t="shared" si="134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 s="16">
        <f t="shared" si="134"/>
        <v>30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 s="16">
        <f t="shared" si="134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 s="16">
        <f t="shared" si="134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 s="16">
        <f t="shared" si="134"/>
        <v>30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 s="16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 s="16">
        <f t="shared" si="134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 s="16">
        <f t="shared" si="134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 s="16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 s="16">
        <f t="shared" si="134"/>
        <v>12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 s="16">
        <f t="shared" si="134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 s="16">
        <f t="shared" si="134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 s="16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 s="16">
        <f t="shared" si="134"/>
        <v>41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 s="16">
        <f t="shared" si="134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 s="16">
        <f t="shared" si="134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 s="16">
        <f t="shared" si="134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 s="16">
        <f t="shared" si="134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 s="16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 s="16">
        <f t="shared" si="134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 s="16">
        <f t="shared" si="134"/>
        <v>40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 s="16">
        <f t="shared" si="134"/>
        <v>20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 s="16">
        <f t="shared" si="134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 s="16">
        <f t="shared" si="134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 s="16">
        <f t="shared" si="134"/>
        <v>30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 s="16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 s="16">
        <f t="shared" si="134"/>
        <v>37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 s="16">
        <f t="shared" si="134"/>
        <v>56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 s="16">
        <f t="shared" si="134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 s="16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 s="16">
        <f t="shared" si="134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 s="16">
        <f t="shared" si="134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 s="16">
        <f t="shared" si="134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s="16">
        <f t="shared" ref="U1731:U1794" si="139">ROUND(T1731-S1731,0)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 s="16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 s="16">
        <f t="shared" si="139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 s="16">
        <f t="shared" si="139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 s="16">
        <f t="shared" si="139"/>
        <v>12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 s="16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 s="16">
        <f t="shared" si="139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 s="16">
        <f t="shared" si="139"/>
        <v>30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 s="16">
        <f t="shared" si="139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 s="16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 s="16">
        <f t="shared" si="139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 s="16">
        <f t="shared" si="139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 s="16">
        <f t="shared" si="139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 s="16">
        <f t="shared" si="139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 s="16">
        <f t="shared" si="139"/>
        <v>22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 s="16">
        <f t="shared" si="139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 s="16">
        <f t="shared" si="139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 s="16">
        <f t="shared" si="139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 s="16">
        <f t="shared" si="139"/>
        <v>29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 s="16">
        <f t="shared" si="139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 s="16">
        <f t="shared" si="139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 s="16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 s="16">
        <f t="shared" si="139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 s="16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 s="16">
        <f t="shared" si="139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 s="16">
        <f t="shared" si="139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 s="16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 s="16">
        <f t="shared" si="139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 s="16">
        <f t="shared" si="139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 s="16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 s="16">
        <f t="shared" si="139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 s="16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 s="16">
        <f t="shared" si="139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 s="16">
        <f t="shared" si="139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 s="16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 s="16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 s="16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 s="16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 s="16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 s="16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 s="16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 s="16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 s="16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 s="16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 s="16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 s="16">
        <f t="shared" si="139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 s="16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 s="16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 s="16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 s="16">
        <f t="shared" si="139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 s="16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 s="16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 s="16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 s="16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 s="16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 s="16">
        <f t="shared" si="139"/>
        <v>31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 s="16">
        <f t="shared" si="139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 s="16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 s="16">
        <f t="shared" si="139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 s="16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 s="16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 s="16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 s="16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 s="16">
        <f t="shared" si="139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s="16">
        <f t="shared" ref="U1795:U1858" si="144">ROUND(T1795-S1795,0)</f>
        <v>30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 s="16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 s="16">
        <f t="shared" si="144"/>
        <v>29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 s="16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 s="16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 s="16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 s="16">
        <f t="shared" si="144"/>
        <v>20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 s="16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 s="16">
        <f t="shared" si="144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 s="16">
        <f t="shared" si="144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 s="16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 s="16">
        <f t="shared" si="144"/>
        <v>40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 s="16">
        <f t="shared" si="144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 s="16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 s="16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 s="16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 s="16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 s="16">
        <f t="shared" si="144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 s="16">
        <f t="shared" si="144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 s="16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 s="16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 s="16">
        <f t="shared" si="144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 s="16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 s="16">
        <f t="shared" si="144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 s="16">
        <f t="shared" si="144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 s="16">
        <f t="shared" si="144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 s="16">
        <f t="shared" si="144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 s="16">
        <f t="shared" si="144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 s="16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 s="16">
        <f t="shared" si="144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 s="16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 s="16">
        <f t="shared" si="144"/>
        <v>20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 s="16">
        <f t="shared" si="144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 s="16">
        <f t="shared" si="144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 s="16">
        <f t="shared" si="144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 s="16">
        <f t="shared" si="144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 s="16">
        <f t="shared" si="144"/>
        <v>49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 s="16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 s="16">
        <f t="shared" si="144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 s="16">
        <f t="shared" si="144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 s="16">
        <f t="shared" si="144"/>
        <v>32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 s="16">
        <f t="shared" si="144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 s="16">
        <f t="shared" si="144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 s="16">
        <f t="shared" si="144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 s="16">
        <f t="shared" si="144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 s="16">
        <f t="shared" si="144"/>
        <v>28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 s="16">
        <f t="shared" si="144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 s="16">
        <f t="shared" si="144"/>
        <v>19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 s="16">
        <f t="shared" si="144"/>
        <v>33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 s="16">
        <f t="shared" si="144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 s="16">
        <f t="shared" si="144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 s="16">
        <f t="shared" si="144"/>
        <v>38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 s="16">
        <f t="shared" si="144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 s="16">
        <f t="shared" si="144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 s="16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 s="16">
        <f t="shared" si="144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 s="16">
        <f t="shared" si="144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 s="16">
        <f t="shared" si="144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 s="16">
        <f t="shared" si="144"/>
        <v>20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 s="16">
        <f t="shared" si="144"/>
        <v>37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 s="16">
        <f t="shared" si="144"/>
        <v>50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 s="16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 s="16">
        <f t="shared" si="144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 s="16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s="16">
        <f t="shared" ref="U1859:U1922" si="149">ROUND(T1859-S1859,0)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 s="16">
        <f t="shared" si="149"/>
        <v>60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 s="16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 s="16">
        <f t="shared" si="14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 s="16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 s="16">
        <f t="shared" si="14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 s="16">
        <f t="shared" si="14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 s="16">
        <f t="shared" si="14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 s="16">
        <f t="shared" si="149"/>
        <v>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 s="16">
        <f t="shared" si="14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 s="16">
        <f t="shared" si="14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 s="16">
        <f t="shared" si="14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 s="16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 s="16">
        <f t="shared" si="14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 s="16">
        <f t="shared" si="149"/>
        <v>40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 s="16">
        <f t="shared" si="14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 s="16">
        <f t="shared" si="149"/>
        <v>29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 s="16">
        <f t="shared" si="14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 s="16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 s="16">
        <f t="shared" si="14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 s="16">
        <f t="shared" si="14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 s="16">
        <f t="shared" si="14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 s="16">
        <f t="shared" si="14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 s="16">
        <f t="shared" si="14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 s="16">
        <f t="shared" si="14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 s="16">
        <f t="shared" si="149"/>
        <v>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 s="16">
        <f t="shared" si="14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 s="16">
        <f t="shared" si="149"/>
        <v>35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 s="16">
        <f t="shared" si="149"/>
        <v>33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 s="16">
        <f t="shared" si="149"/>
        <v>30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 s="16">
        <f t="shared" si="149"/>
        <v>18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 s="16">
        <f t="shared" si="14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 s="16">
        <f t="shared" si="14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 s="16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 s="16">
        <f t="shared" si="149"/>
        <v>45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 s="16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 s="16">
        <f t="shared" si="149"/>
        <v>16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 s="16">
        <f t="shared" si="14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 s="16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 s="16">
        <f t="shared" si="14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 s="16">
        <f t="shared" si="149"/>
        <v>22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 s="16">
        <f t="shared" si="149"/>
        <v>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 s="16">
        <f t="shared" si="14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 s="16">
        <f t="shared" si="14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 s="16">
        <f t="shared" si="14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 s="16">
        <f t="shared" si="14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 s="16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 s="16">
        <f t="shared" si="14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 s="16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 s="16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 s="16">
        <f t="shared" si="14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 s="16">
        <f t="shared" si="14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 s="16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 s="16">
        <f t="shared" si="14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 s="16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 s="16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 s="16">
        <f t="shared" si="14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 s="16">
        <f t="shared" si="14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 s="16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 s="16">
        <f t="shared" si="149"/>
        <v>25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 s="16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 s="16">
        <f t="shared" si="14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 s="16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 s="16">
        <f t="shared" si="149"/>
        <v>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s="16">
        <f t="shared" ref="U1923:U1986" si="154">ROUND(T1923-S1923,0)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 s="16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 s="16">
        <f t="shared" si="154"/>
        <v>40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 s="16">
        <f t="shared" si="154"/>
        <v>28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 s="16">
        <f t="shared" si="154"/>
        <v>22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 s="16">
        <f t="shared" si="154"/>
        <v>27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 s="16">
        <f t="shared" si="154"/>
        <v>15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 s="16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 s="16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 s="16">
        <f t="shared" si="154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 s="16">
        <f t="shared" si="154"/>
        <v>13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 s="16">
        <f t="shared" si="154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 s="16">
        <f t="shared" si="154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 s="16">
        <f t="shared" si="154"/>
        <v>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 s="16">
        <f t="shared" si="154"/>
        <v>37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 s="16">
        <f t="shared" si="154"/>
        <v>30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 s="16">
        <f t="shared" si="154"/>
        <v>16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 s="16">
        <f t="shared" si="154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 s="16">
        <f t="shared" si="154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 s="16">
        <f t="shared" si="154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 s="16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 s="16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 s="16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 s="16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 s="16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 s="16">
        <f t="shared" si="154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 s="16">
        <f t="shared" si="154"/>
        <v>37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 s="16">
        <f t="shared" si="154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 s="16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 s="16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 s="16">
        <f t="shared" si="154"/>
        <v>30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 s="16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 s="16">
        <f t="shared" si="154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 s="16">
        <f t="shared" si="154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 s="16">
        <f t="shared" si="154"/>
        <v>33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 s="16">
        <f t="shared" si="154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 s="16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 s="16">
        <f t="shared" si="154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 s="16">
        <f t="shared" si="154"/>
        <v>41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 s="16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 s="16">
        <f t="shared" si="154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 s="16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 s="16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 s="16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 s="16">
        <f t="shared" si="154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 s="16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 s="16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 s="16">
        <f t="shared" si="154"/>
        <v>31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 s="16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 s="16">
        <f t="shared" si="154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 s="16">
        <f t="shared" si="154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 s="16">
        <f t="shared" si="154"/>
        <v>30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 s="16">
        <f t="shared" si="154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 s="16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 s="16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 s="16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 s="16">
        <f t="shared" si="154"/>
        <v>46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 s="16">
        <f t="shared" si="154"/>
        <v>33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 s="16">
        <f t="shared" si="154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 s="16">
        <f t="shared" si="154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 s="16">
        <f t="shared" si="154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 s="16">
        <f t="shared" si="154"/>
        <v>30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 s="16">
        <f t="shared" si="154"/>
        <v>22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 s="16">
        <f t="shared" si="154"/>
        <v>60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s="16">
        <f t="shared" ref="U1987:U2050" si="159">ROUND(T1987-S1987,0)</f>
        <v>29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 s="16">
        <f t="shared" si="159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 s="16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 s="16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 s="16">
        <f t="shared" si="159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 s="16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 s="16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 s="16">
        <f t="shared" si="159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 s="16">
        <f t="shared" si="159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 s="16">
        <f t="shared" si="159"/>
        <v>60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 s="16">
        <f t="shared" si="159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 s="16">
        <f t="shared" si="159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 s="16">
        <f t="shared" si="159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 s="16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 s="16">
        <f t="shared" si="159"/>
        <v>30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 s="16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 s="16">
        <f t="shared" si="159"/>
        <v>32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 s="16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 s="16">
        <f t="shared" si="159"/>
        <v>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 s="16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 s="16">
        <f t="shared" si="159"/>
        <v>27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 s="16">
        <f t="shared" si="159"/>
        <v>35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 s="16">
        <f t="shared" si="159"/>
        <v>66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 s="16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 s="16">
        <f t="shared" si="159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 s="16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 s="16">
        <f t="shared" si="159"/>
        <v>34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 s="16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 s="16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 s="16">
        <f t="shared" si="159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 s="16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 s="16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 s="16">
        <f t="shared" si="159"/>
        <v>31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 s="16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 s="16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 s="16">
        <f t="shared" si="159"/>
        <v>37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 s="16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 s="16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 s="16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 s="16">
        <f t="shared" si="159"/>
        <v>34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 s="16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 s="16">
        <f t="shared" si="159"/>
        <v>45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 s="16">
        <f t="shared" si="159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 s="16">
        <f t="shared" si="159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 s="16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 s="16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 s="16">
        <f t="shared" si="159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 s="16">
        <f t="shared" si="159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 s="16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 s="16">
        <f t="shared" si="159"/>
        <v>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 s="16">
        <f t="shared" si="159"/>
        <v>45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 s="16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 s="16">
        <f t="shared" si="159"/>
        <v>60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 s="16">
        <f t="shared" si="159"/>
        <v>32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 s="16">
        <f t="shared" si="159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 s="16">
        <f t="shared" si="159"/>
        <v>15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 s="16">
        <f t="shared" si="159"/>
        <v>30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 s="16">
        <f t="shared" si="159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 s="16">
        <f t="shared" si="159"/>
        <v>54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 s="16">
        <f t="shared" si="159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 s="16">
        <f t="shared" si="159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 s="16">
        <f t="shared" si="159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 s="16">
        <f t="shared" si="159"/>
        <v>29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 s="16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s="16">
        <f t="shared" ref="U2051:U2114" si="164">ROUND(T2051-S2051,0)</f>
        <v>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 s="16">
        <f t="shared" si="16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 s="16">
        <f t="shared" si="16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 s="16">
        <f t="shared" si="16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 s="16">
        <f t="shared" si="164"/>
        <v>30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 s="16">
        <f t="shared" si="16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 s="16">
        <f t="shared" si="164"/>
        <v>29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 s="16">
        <f t="shared" si="16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 s="16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 s="16">
        <f t="shared" si="164"/>
        <v>39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 s="16">
        <f t="shared" si="164"/>
        <v>39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 s="16">
        <f t="shared" si="16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 s="16">
        <f t="shared" si="16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 s="16">
        <f t="shared" si="164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 s="16">
        <f t="shared" si="16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 s="16">
        <f t="shared" si="164"/>
        <v>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 s="16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 s="16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 s="16">
        <f t="shared" si="16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 s="16">
        <f t="shared" si="16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 s="16">
        <f t="shared" si="16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 s="16">
        <f t="shared" si="16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 s="16">
        <f t="shared" si="16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 s="16">
        <f t="shared" si="16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 s="16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 s="16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 s="16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 s="16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 s="16">
        <f t="shared" si="164"/>
        <v>58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 s="16">
        <f t="shared" si="16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 s="16">
        <f t="shared" si="164"/>
        <v>30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 s="16">
        <f t="shared" si="164"/>
        <v>30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 s="16">
        <f t="shared" si="164"/>
        <v>41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 s="16">
        <f t="shared" si="164"/>
        <v>60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 s="16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 s="16">
        <f t="shared" si="164"/>
        <v>31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 s="16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 s="16">
        <f t="shared" si="164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 s="16">
        <f t="shared" si="16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 s="16">
        <f t="shared" si="164"/>
        <v>36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 s="16">
        <f t="shared" si="16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 s="16">
        <f t="shared" si="16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 s="16">
        <f t="shared" si="164"/>
        <v>49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 s="16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 s="16">
        <f t="shared" si="164"/>
        <v>60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 s="16">
        <f t="shared" si="164"/>
        <v>34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 s="16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 s="16">
        <f t="shared" si="164"/>
        <v>15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 s="16">
        <f t="shared" si="164"/>
        <v>60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 s="16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 s="16">
        <f t="shared" si="164"/>
        <v>13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 s="16">
        <f t="shared" si="164"/>
        <v>15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 s="16">
        <f t="shared" si="16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 s="16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 s="16">
        <f t="shared" si="164"/>
        <v>30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 s="16">
        <f t="shared" si="164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 s="16">
        <f t="shared" si="164"/>
        <v>12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 s="16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 s="16">
        <f t="shared" si="164"/>
        <v>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 s="16">
        <f t="shared" si="164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 s="16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 s="16">
        <f t="shared" si="164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 s="16">
        <f t="shared" si="164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 s="16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s="16">
        <f t="shared" ref="U2115:U2178" si="169">ROUND(T2115-S2115,0)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 s="16">
        <f t="shared" si="169"/>
        <v>62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 s="16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 s="16">
        <f t="shared" si="169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 s="16">
        <f t="shared" si="169"/>
        <v>14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 s="16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 s="16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 s="16">
        <f t="shared" si="169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 s="16">
        <f t="shared" si="169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 s="16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 s="16">
        <f t="shared" si="169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 s="16">
        <f t="shared" si="169"/>
        <v>48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 s="16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 s="16">
        <f t="shared" si="169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 s="16">
        <f t="shared" si="169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 s="16">
        <f t="shared" si="169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 s="16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 s="16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 s="16">
        <f t="shared" si="169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 s="16">
        <f t="shared" si="169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 s="16">
        <f t="shared" si="169"/>
        <v>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 s="16">
        <f t="shared" si="169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 s="16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 s="16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 s="16">
        <f t="shared" si="169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 s="16">
        <f t="shared" si="169"/>
        <v>30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 s="16">
        <f t="shared" si="169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 s="16">
        <f t="shared" si="169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 s="16">
        <f t="shared" si="169"/>
        <v>30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 s="16">
        <f t="shared" si="169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 s="16">
        <f t="shared" si="169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 s="16">
        <f t="shared" si="169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 s="16">
        <f t="shared" si="169"/>
        <v>30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 s="16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 s="16">
        <f t="shared" si="169"/>
        <v>32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 s="16">
        <f t="shared" si="169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 s="16">
        <f t="shared" si="169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 s="16">
        <f t="shared" si="169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 s="16">
        <f t="shared" si="169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 s="16">
        <f t="shared" si="169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 s="16">
        <f t="shared" si="169"/>
        <v>39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 s="16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 s="16">
        <f t="shared" si="169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 s="16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 s="16">
        <f t="shared" si="169"/>
        <v>32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 s="16">
        <f t="shared" si="169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 s="16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 s="16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 s="16">
        <f t="shared" si="169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 s="16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 s="16">
        <f t="shared" si="169"/>
        <v>51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 s="16">
        <f t="shared" si="169"/>
        <v>30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 s="16">
        <f t="shared" si="169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 s="16">
        <f t="shared" si="169"/>
        <v>45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 s="16">
        <f t="shared" si="169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 s="16">
        <f t="shared" si="169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 s="16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 s="16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 s="16">
        <f t="shared" si="169"/>
        <v>35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 s="16">
        <f t="shared" si="169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 s="16">
        <f t="shared" si="169"/>
        <v>31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 s="16">
        <f t="shared" si="169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 s="16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 s="16">
        <f t="shared" si="169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s="16">
        <f t="shared" ref="U2179:U2242" si="174">ROUND(T2179-S2179,0)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 s="16">
        <f t="shared" si="17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 s="16">
        <f t="shared" si="17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 s="16">
        <f t="shared" si="174"/>
        <v>42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 s="16">
        <f t="shared" si="17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 s="16">
        <f t="shared" si="17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 s="16">
        <f t="shared" si="17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 s="16">
        <f t="shared" si="17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 s="16">
        <f t="shared" si="17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 s="16">
        <f t="shared" si="174"/>
        <v>36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 s="16">
        <f t="shared" si="17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 s="16">
        <f t="shared" si="174"/>
        <v>35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 s="16">
        <f t="shared" si="174"/>
        <v>14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 s="16">
        <f t="shared" si="17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 s="16">
        <f t="shared" si="17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 s="16">
        <f t="shared" si="174"/>
        <v>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 s="16">
        <f t="shared" si="17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 s="16">
        <f t="shared" si="17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 s="16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 s="16">
        <f t="shared" si="17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 s="16">
        <f t="shared" si="17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 s="16">
        <f t="shared" si="17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 s="16">
        <f t="shared" si="17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 s="16">
        <f t="shared" si="174"/>
        <v>27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 s="16">
        <f t="shared" si="17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 s="16">
        <f t="shared" si="17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 s="16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 s="16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 s="16">
        <f t="shared" si="17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 s="16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 s="16">
        <f t="shared" si="174"/>
        <v>30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 s="16">
        <f t="shared" si="174"/>
        <v>59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 s="16">
        <f t="shared" si="174"/>
        <v>11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 s="16">
        <f t="shared" si="174"/>
        <v>58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 s="16">
        <f t="shared" si="17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 s="16">
        <f t="shared" si="174"/>
        <v>33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 s="16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 s="16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 s="16">
        <f t="shared" si="17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 s="16">
        <f t="shared" si="17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 s="16">
        <f t="shared" si="17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 s="16">
        <f t="shared" si="174"/>
        <v>22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 s="16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 s="16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 s="16">
        <f t="shared" si="174"/>
        <v>30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 s="16">
        <f t="shared" si="17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 s="16">
        <f t="shared" si="17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 s="16">
        <f t="shared" si="174"/>
        <v>28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 s="16">
        <f t="shared" si="17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 s="16">
        <f t="shared" si="174"/>
        <v>30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 s="16">
        <f t="shared" si="174"/>
        <v>30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 s="16">
        <f t="shared" si="17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 s="16">
        <f t="shared" si="17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 s="16">
        <f t="shared" si="17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 s="16">
        <f t="shared" si="174"/>
        <v>26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 s="16">
        <f t="shared" si="174"/>
        <v>32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 s="16">
        <f t="shared" si="17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 s="16">
        <f t="shared" si="17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 s="16">
        <f t="shared" si="174"/>
        <v>30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 s="16">
        <f t="shared" si="17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 s="16">
        <f t="shared" si="174"/>
        <v>40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 s="16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 s="16">
        <f t="shared" si="174"/>
        <v>36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 s="16">
        <f t="shared" si="17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s="16">
        <f t="shared" ref="U2243:U2306" si="179">ROUND(T2243-S2243,0)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 s="16">
        <f t="shared" si="179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 s="16">
        <f t="shared" si="179"/>
        <v>6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 s="16">
        <f t="shared" si="179"/>
        <v>12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 s="16">
        <f t="shared" si="179"/>
        <v>31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 s="16">
        <f t="shared" si="179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 s="16">
        <f t="shared" si="179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 s="16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 s="16">
        <f t="shared" si="179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 s="16">
        <f t="shared" si="179"/>
        <v>30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 s="16">
        <f t="shared" si="179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 s="16">
        <f t="shared" si="179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 s="16">
        <f t="shared" si="179"/>
        <v>30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 s="16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 s="16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 s="16">
        <f t="shared" si="179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 s="16">
        <f t="shared" si="179"/>
        <v>35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 s="16">
        <f t="shared" si="179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 s="16">
        <f t="shared" si="179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 s="16">
        <f t="shared" si="179"/>
        <v>30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 s="16">
        <f t="shared" si="179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 s="16">
        <f t="shared" si="179"/>
        <v>34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 s="16">
        <f t="shared" si="179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 s="16">
        <f t="shared" si="179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 s="16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 s="16">
        <f t="shared" si="179"/>
        <v>17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 s="16">
        <f t="shared" si="179"/>
        <v>25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 s="16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 s="16">
        <f t="shared" si="179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 s="16">
        <f t="shared" si="179"/>
        <v>20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 s="16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 s="16">
        <f t="shared" si="179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 s="16">
        <f t="shared" si="179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 s="16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 s="16">
        <f t="shared" si="179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 s="16">
        <f t="shared" si="179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 s="16">
        <f t="shared" si="179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 s="16">
        <f t="shared" si="179"/>
        <v>34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 s="16">
        <f t="shared" si="179"/>
        <v>18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 s="16">
        <f t="shared" si="179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 s="16">
        <f t="shared" si="179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 s="16">
        <f t="shared" si="179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 s="16">
        <f t="shared" si="179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 s="16">
        <f t="shared" si="179"/>
        <v>28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 s="16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 s="16">
        <f t="shared" si="179"/>
        <v>28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 s="16">
        <f t="shared" si="179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 s="16">
        <f t="shared" si="179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 s="16">
        <f t="shared" si="179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 s="16">
        <f t="shared" si="179"/>
        <v>78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 s="16">
        <f t="shared" si="179"/>
        <v>34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 s="16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 s="16">
        <f t="shared" si="179"/>
        <v>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 s="16">
        <f t="shared" si="179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 s="16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 s="16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 s="16">
        <f t="shared" si="179"/>
        <v>34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 s="16">
        <f t="shared" si="179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 s="16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 s="16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 s="16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 s="16">
        <f t="shared" si="179"/>
        <v>33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 s="16">
        <f t="shared" si="179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 s="16">
        <f t="shared" si="179"/>
        <v>41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s="16">
        <f t="shared" ref="U2307:U2370" si="184">ROUND(T2307-S2307,0)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 s="16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 s="16">
        <f t="shared" si="184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 s="16">
        <f t="shared" si="184"/>
        <v>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 s="16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 s="16">
        <f t="shared" si="184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 s="16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 s="16">
        <f t="shared" si="184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 s="16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 s="16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 s="16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 s="16">
        <f t="shared" si="184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 s="16">
        <f t="shared" si="184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 s="16">
        <f t="shared" si="184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 s="16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 s="16">
        <f t="shared" si="184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 s="16">
        <f t="shared" si="184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 s="16">
        <f t="shared" si="184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 s="16">
        <f t="shared" si="184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 s="16">
        <f t="shared" si="184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 s="16">
        <f t="shared" si="184"/>
        <v>30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 s="16">
        <f t="shared" si="184"/>
        <v>52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 s="16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 s="16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 s="16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 s="16">
        <f t="shared" si="184"/>
        <v>30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 s="16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 s="16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 s="16">
        <f t="shared" si="184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 s="16">
        <f t="shared" si="184"/>
        <v>30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 s="16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 s="16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 s="16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 s="16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 s="16">
        <f t="shared" si="184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 s="16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 s="16">
        <f t="shared" si="184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 s="16">
        <f t="shared" si="184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 s="16">
        <f t="shared" si="184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 s="16">
        <f t="shared" si="184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 s="16">
        <f t="shared" si="184"/>
        <v>35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 s="16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 s="16">
        <f t="shared" si="184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 s="16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 s="16">
        <f t="shared" si="184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 s="16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 s="16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 s="16">
        <f t="shared" si="184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 s="16">
        <f t="shared" si="184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 s="16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 s="16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 s="16">
        <f t="shared" si="184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 s="16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 s="16">
        <f t="shared" si="184"/>
        <v>56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 s="16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 s="16">
        <f t="shared" si="184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 s="16">
        <f t="shared" si="184"/>
        <v>24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 s="16">
        <f t="shared" si="184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 s="16">
        <f t="shared" si="184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 s="16">
        <f t="shared" si="184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 s="16">
        <f t="shared" si="184"/>
        <v>40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 s="16">
        <f t="shared" si="184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 s="16">
        <f t="shared" si="184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 s="16">
        <f t="shared" si="184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s="16">
        <f t="shared" ref="U2371:U2434" si="189">ROUND(T2371-S2371,0)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 s="16">
        <f t="shared" si="189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 s="16">
        <f t="shared" si="189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 s="16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 s="16">
        <f t="shared" si="189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 s="16">
        <f t="shared" si="189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 s="16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 s="16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 s="16">
        <f t="shared" si="189"/>
        <v>30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 s="16">
        <f t="shared" si="189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 s="16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 s="16">
        <f t="shared" si="189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 s="16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 s="16">
        <f t="shared" si="189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 s="16">
        <f t="shared" si="189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 s="16">
        <f t="shared" si="189"/>
        <v>30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 s="16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 s="16">
        <f t="shared" si="189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 s="16">
        <f t="shared" si="189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 s="16">
        <f t="shared" si="189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 s="16">
        <f t="shared" si="189"/>
        <v>31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 s="16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 s="16">
        <f t="shared" si="189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 s="16">
        <f t="shared" si="189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 s="16">
        <f t="shared" si="189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 s="16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 s="16">
        <f t="shared" si="189"/>
        <v>28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 s="16">
        <f t="shared" si="189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 s="16">
        <f t="shared" si="189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 s="16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 s="16">
        <f t="shared" si="189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 s="16">
        <f t="shared" si="189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 s="16">
        <f t="shared" si="189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 s="16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 s="16">
        <f t="shared" si="189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 s="16">
        <f t="shared" si="189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 s="16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 s="16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 s="16">
        <f t="shared" si="189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 s="16">
        <f t="shared" si="189"/>
        <v>30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 s="16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 s="16">
        <f t="shared" si="189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 s="16">
        <f t="shared" si="189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 s="16">
        <f t="shared" si="189"/>
        <v>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 s="16">
        <f t="shared" si="189"/>
        <v>31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 s="16">
        <f t="shared" si="189"/>
        <v>39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 s="16">
        <f t="shared" si="189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 s="16">
        <f t="shared" si="189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 s="16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 s="16">
        <f t="shared" si="189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 s="16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 s="16">
        <f t="shared" si="189"/>
        <v>60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 s="16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 s="16">
        <f t="shared" si="189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 s="16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 s="16">
        <f t="shared" si="189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 s="16">
        <f t="shared" si="189"/>
        <v>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 s="16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 s="16">
        <f t="shared" si="189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 s="16">
        <f t="shared" si="189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 s="16">
        <f t="shared" si="189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 s="16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 s="16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 s="16">
        <f t="shared" si="189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s="16">
        <f t="shared" ref="U2435:U2498" si="194">ROUND(T2435-S2435,0)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 s="16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 s="16">
        <f t="shared" si="194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 s="16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 s="16">
        <f t="shared" si="194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 s="16">
        <f t="shared" si="194"/>
        <v>60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 s="16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 s="16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 s="16">
        <f t="shared" si="194"/>
        <v>21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 s="16">
        <f t="shared" si="194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 s="16">
        <f t="shared" si="194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 s="16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 s="16">
        <f t="shared" si="194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 s="16">
        <f t="shared" si="194"/>
        <v>30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 s="16">
        <f t="shared" si="194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 s="16">
        <f t="shared" si="194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 s="16">
        <f t="shared" si="194"/>
        <v>30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 s="16">
        <f t="shared" si="194"/>
        <v>38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 s="16">
        <f t="shared" si="194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 s="16">
        <f t="shared" si="194"/>
        <v>29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 s="16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 s="16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 s="16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 s="16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 s="16">
        <f t="shared" si="194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 s="16">
        <f t="shared" si="194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 s="16">
        <f t="shared" si="194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 s="16">
        <f t="shared" si="194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 s="16">
        <f t="shared" si="194"/>
        <v>33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 s="16">
        <f t="shared" si="194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 s="16">
        <f t="shared" si="194"/>
        <v>40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 s="16">
        <f t="shared" si="194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 s="16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 s="16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 s="16">
        <f t="shared" si="194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 s="16">
        <f t="shared" si="194"/>
        <v>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 s="16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 s="16">
        <f t="shared" si="194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 s="16">
        <f t="shared" si="194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 s="16">
        <f t="shared" si="194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 s="16">
        <f t="shared" si="194"/>
        <v>30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 s="16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 s="16">
        <f t="shared" si="194"/>
        <v>60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 s="16">
        <f t="shared" si="194"/>
        <v>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 s="16">
        <f t="shared" si="194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 s="16">
        <f t="shared" si="194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 s="16">
        <f t="shared" si="194"/>
        <v>10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 s="16">
        <f t="shared" si="194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 s="16">
        <f t="shared" si="194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 s="16">
        <f t="shared" si="194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 s="16">
        <f t="shared" si="194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 s="16">
        <f t="shared" si="194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 s="16">
        <f t="shared" si="194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 s="16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 s="16">
        <f t="shared" si="194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 s="16">
        <f t="shared" si="194"/>
        <v>30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 s="16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 s="16">
        <f t="shared" si="194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 s="16">
        <f t="shared" si="194"/>
        <v>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 s="16">
        <f t="shared" si="194"/>
        <v>51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 s="16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 s="16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 s="16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 s="16">
        <f t="shared" si="194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s="16">
        <f t="shared" ref="U2499:U2562" si="199">ROUND(T2499-S2499,0)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 s="16">
        <f t="shared" si="19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 s="16">
        <f t="shared" si="199"/>
        <v>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 s="16">
        <f t="shared" si="19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 s="16">
        <f t="shared" si="19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 s="16">
        <f t="shared" si="19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 s="16">
        <f t="shared" si="19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 s="16">
        <f t="shared" si="199"/>
        <v>30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 s="16">
        <f t="shared" si="19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 s="16">
        <f t="shared" si="199"/>
        <v>23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 s="16">
        <f t="shared" si="19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 s="16">
        <f t="shared" si="19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 s="16">
        <f t="shared" si="19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 s="16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 s="16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 s="16">
        <f t="shared" si="19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 s="16">
        <f t="shared" si="19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 s="16">
        <f t="shared" si="19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 s="16">
        <f t="shared" si="19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 s="16">
        <f t="shared" si="199"/>
        <v>30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 s="16">
        <f t="shared" si="19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 s="16">
        <f t="shared" si="199"/>
        <v>30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 s="16">
        <f t="shared" si="19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 s="16">
        <f t="shared" si="199"/>
        <v>46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 s="16">
        <f t="shared" si="19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 s="16">
        <f t="shared" si="199"/>
        <v>22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 s="16">
        <f t="shared" si="199"/>
        <v>30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 s="16">
        <f t="shared" si="199"/>
        <v>32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 s="16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 s="16">
        <f t="shared" si="199"/>
        <v>28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 s="16">
        <f t="shared" si="199"/>
        <v>18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 s="16">
        <f t="shared" si="19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 s="16">
        <f t="shared" si="19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 s="16">
        <f t="shared" si="199"/>
        <v>32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 s="16">
        <f t="shared" si="199"/>
        <v>22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 s="16">
        <f t="shared" si="19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 s="16">
        <f t="shared" si="19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 s="16">
        <f t="shared" si="19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 s="16">
        <f t="shared" si="199"/>
        <v>31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 s="16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 s="16">
        <f t="shared" si="19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 s="16">
        <f t="shared" si="19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 s="16">
        <f t="shared" si="19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 s="16">
        <f t="shared" si="19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 s="16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 s="16">
        <f t="shared" si="19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 s="16">
        <f t="shared" si="199"/>
        <v>31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 s="16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 s="16">
        <f t="shared" si="19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 s="16">
        <f t="shared" si="199"/>
        <v>27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 s="16">
        <f t="shared" si="19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 s="16">
        <f t="shared" si="19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 s="16">
        <f t="shared" si="19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 s="16">
        <f t="shared" si="19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 s="16">
        <f t="shared" si="199"/>
        <v>29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 s="16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 s="16">
        <f t="shared" si="19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 s="16">
        <f t="shared" si="199"/>
        <v>31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 s="16">
        <f t="shared" si="19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 s="16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 s="16">
        <f t="shared" si="19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 s="16">
        <f t="shared" si="19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 s="16">
        <f t="shared" si="19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 s="16">
        <f t="shared" si="19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s="16">
        <f t="shared" ref="U2563:U2626" si="204">ROUND(T2563-S2563,0)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 s="16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 s="16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 s="16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 s="16">
        <f t="shared" si="204"/>
        <v>59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 s="16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 s="16">
        <f t="shared" si="204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 s="16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 s="16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 s="16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 s="16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 s="16">
        <f t="shared" si="204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 s="16">
        <f t="shared" si="204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 s="16">
        <f t="shared" si="204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 s="16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 s="16">
        <f t="shared" si="204"/>
        <v>45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 s="16">
        <f t="shared" si="204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 s="16">
        <f t="shared" si="204"/>
        <v>49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 s="16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 s="16">
        <f t="shared" si="204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 s="16">
        <f t="shared" si="204"/>
        <v>30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 s="16">
        <f t="shared" si="204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 s="16">
        <f t="shared" si="204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 s="16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 s="16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 s="16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 s="16">
        <f t="shared" si="204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 s="16">
        <f t="shared" si="204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 s="16">
        <f t="shared" si="204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 s="16">
        <f t="shared" si="204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 s="16">
        <f t="shared" si="204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 s="16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 s="16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 s="16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 s="16">
        <f t="shared" si="204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 s="16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 s="16">
        <f t="shared" si="204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 s="16">
        <f t="shared" si="204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 s="16">
        <f t="shared" si="204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 s="16">
        <f t="shared" si="204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 s="16">
        <f t="shared" si="204"/>
        <v>14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 s="16">
        <f t="shared" si="204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 s="16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 s="16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 s="16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 s="16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 s="16">
        <f t="shared" si="204"/>
        <v>43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 s="16">
        <f t="shared" si="204"/>
        <v>41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 s="16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 s="16">
        <f t="shared" si="204"/>
        <v>39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 s="16">
        <f t="shared" si="204"/>
        <v>34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 s="16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 s="16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 s="16">
        <f t="shared" si="204"/>
        <v>28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 s="16">
        <f t="shared" si="204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 s="16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 s="16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 s="16">
        <f t="shared" si="204"/>
        <v>60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 s="16">
        <f t="shared" si="204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 s="16">
        <f t="shared" si="204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 s="16">
        <f t="shared" si="20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 s="16">
        <f t="shared" si="204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 s="16">
        <f t="shared" si="204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 s="16">
        <f t="shared" si="20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s="16">
        <f t="shared" ref="U2627:U2690" si="209">ROUND(T2627-S2627,0)</f>
        <v>25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 s="16">
        <f t="shared" si="209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 s="16">
        <f t="shared" si="209"/>
        <v>30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 s="16">
        <f t="shared" si="209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 s="16">
        <f t="shared" si="209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 s="16">
        <f t="shared" si="209"/>
        <v>27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 s="16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 s="16">
        <f t="shared" si="209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 s="16">
        <f t="shared" si="209"/>
        <v>30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 s="16">
        <f t="shared" si="209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 s="16">
        <f t="shared" si="209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 s="16">
        <f t="shared" si="209"/>
        <v>22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 s="16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 s="16">
        <f t="shared" si="209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 s="16">
        <f t="shared" si="209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 s="16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 s="16">
        <f t="shared" si="209"/>
        <v>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 s="16">
        <f t="shared" si="209"/>
        <v>30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 s="16">
        <f t="shared" si="209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 s="16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 s="16">
        <f t="shared" si="209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 s="16">
        <f t="shared" si="209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 s="16">
        <f t="shared" si="209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 s="16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 s="16">
        <f t="shared" si="209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 s="16">
        <f t="shared" si="209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 s="16">
        <f t="shared" si="209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 s="16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 s="16">
        <f t="shared" si="209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 s="16">
        <f t="shared" si="209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 s="16">
        <f t="shared" si="209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 s="16">
        <f t="shared" si="209"/>
        <v>39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 s="16">
        <f t="shared" si="209"/>
        <v>33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 s="16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 s="16">
        <f t="shared" si="209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 s="16">
        <f t="shared" si="209"/>
        <v>60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 s="16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 s="16">
        <f t="shared" si="209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 s="16">
        <f t="shared" si="209"/>
        <v>29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 s="16">
        <f t="shared" si="209"/>
        <v>34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 s="16">
        <f t="shared" si="209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 s="16">
        <f t="shared" si="209"/>
        <v>37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 s="16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 s="16">
        <f t="shared" si="209"/>
        <v>42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 s="16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 s="16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 s="16">
        <f t="shared" si="209"/>
        <v>30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 s="16">
        <f t="shared" si="209"/>
        <v>21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 s="16">
        <f t="shared" si="209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 s="16">
        <f t="shared" si="209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 s="16">
        <f t="shared" si="209"/>
        <v>30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 s="16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 s="16">
        <f t="shared" si="209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 s="16">
        <f t="shared" si="209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 s="16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 s="16">
        <f t="shared" si="209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 s="16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 s="16">
        <f t="shared" si="209"/>
        <v>32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 s="16">
        <f t="shared" si="209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 s="16">
        <f t="shared" si="209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 s="16">
        <f t="shared" si="209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 s="16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 s="16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 s="16">
        <f t="shared" si="209"/>
        <v>31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s="16">
        <f t="shared" ref="U2691:U2754" si="214">ROUND(T2691-S2691,0)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 s="16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 s="16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 s="16">
        <f t="shared" si="214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 s="16">
        <f t="shared" si="21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 s="16">
        <f t="shared" si="21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 s="16">
        <f t="shared" si="214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 s="16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 s="16">
        <f t="shared" si="214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 s="16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 s="16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 s="16">
        <f t="shared" si="21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 s="16">
        <f t="shared" si="214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 s="16">
        <f t="shared" si="214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 s="16">
        <f t="shared" si="214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 s="16">
        <f t="shared" si="214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 s="16">
        <f t="shared" si="214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 s="16">
        <f t="shared" si="214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 s="16">
        <f t="shared" si="214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 s="16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 s="16">
        <f t="shared" si="214"/>
        <v>35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 s="16">
        <f t="shared" si="214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 s="16">
        <f t="shared" si="214"/>
        <v>30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 s="16">
        <f t="shared" si="214"/>
        <v>37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 s="16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 s="16">
        <f t="shared" si="214"/>
        <v>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 s="16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 s="16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 s="16">
        <f t="shared" si="214"/>
        <v>45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 s="16">
        <f t="shared" si="214"/>
        <v>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 s="16">
        <f t="shared" si="214"/>
        <v>60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 s="16">
        <f t="shared" si="214"/>
        <v>30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 s="16">
        <f t="shared" si="214"/>
        <v>30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 s="16">
        <f t="shared" si="21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 s="16">
        <f t="shared" si="214"/>
        <v>60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 s="16">
        <f t="shared" si="21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 s="16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 s="16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 s="16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 s="16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 s="16">
        <f t="shared" si="21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 s="16">
        <f t="shared" si="21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 s="16">
        <f t="shared" si="214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 s="16">
        <f t="shared" si="214"/>
        <v>32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 s="16">
        <f t="shared" si="214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 s="16">
        <f t="shared" si="214"/>
        <v>30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 s="16">
        <f t="shared" si="214"/>
        <v>31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 s="16">
        <f t="shared" si="21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 s="16">
        <f t="shared" si="214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 s="16">
        <f t="shared" si="21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 s="16">
        <f t="shared" si="21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 s="16">
        <f t="shared" si="214"/>
        <v>30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 s="16">
        <f t="shared" si="214"/>
        <v>20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 s="16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 s="16">
        <f t="shared" si="21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 s="16">
        <f t="shared" si="21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 s="16">
        <f t="shared" si="21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 s="16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 s="16">
        <f t="shared" si="214"/>
        <v>31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 s="16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 s="16">
        <f t="shared" si="214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 s="16">
        <f t="shared" si="214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 s="16">
        <f t="shared" si="21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 s="16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s="16">
        <f t="shared" ref="U2755:U2818" si="219">ROUND(T2755-S2755,0)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 s="16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 s="16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 s="16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 s="16">
        <f t="shared" si="21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 s="16">
        <f t="shared" si="21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 s="16">
        <f t="shared" si="21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 s="16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 s="16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 s="16">
        <f t="shared" si="219"/>
        <v>60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 s="16">
        <f t="shared" si="21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 s="16">
        <f t="shared" si="219"/>
        <v>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 s="16">
        <f t="shared" si="21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 s="16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 s="16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 s="16">
        <f t="shared" si="219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 s="16">
        <f t="shared" si="21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 s="16">
        <f t="shared" si="219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 s="16">
        <f t="shared" si="219"/>
        <v>49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 s="16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 s="16">
        <f t="shared" si="21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 s="16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 s="16">
        <f t="shared" si="21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 s="16">
        <f t="shared" si="21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 s="16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 s="16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 s="16">
        <f t="shared" si="219"/>
        <v>30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 s="16">
        <f t="shared" si="21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 s="16">
        <f t="shared" si="219"/>
        <v>28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 s="16">
        <f t="shared" si="219"/>
        <v>25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 s="16">
        <f t="shared" si="21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 s="16">
        <f t="shared" si="21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 s="16">
        <f t="shared" si="219"/>
        <v>30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 s="16">
        <f t="shared" si="21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 s="16">
        <f t="shared" si="21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 s="16">
        <f t="shared" si="21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 s="16">
        <f t="shared" si="219"/>
        <v>19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 s="16">
        <f t="shared" si="21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 s="16">
        <f t="shared" si="219"/>
        <v>30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 s="16">
        <f t="shared" si="21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 s="16">
        <f t="shared" si="21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 s="16">
        <f t="shared" si="219"/>
        <v>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 s="16">
        <f t="shared" si="219"/>
        <v>16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 s="16">
        <f t="shared" si="21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 s="16">
        <f t="shared" si="21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 s="16">
        <f t="shared" si="219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 s="16">
        <f t="shared" si="219"/>
        <v>31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 s="16">
        <f t="shared" si="21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 s="16">
        <f t="shared" si="219"/>
        <v>22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 s="16">
        <f t="shared" si="21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 s="16">
        <f t="shared" si="219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 s="16">
        <f t="shared" si="21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 s="16">
        <f t="shared" si="21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 s="16">
        <f t="shared" si="219"/>
        <v>36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 s="16">
        <f t="shared" si="21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 s="16">
        <f t="shared" si="21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 s="16">
        <f t="shared" si="219"/>
        <v>8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 s="16">
        <f t="shared" si="219"/>
        <v>32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 s="16">
        <f t="shared" si="21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 s="16">
        <f t="shared" si="219"/>
        <v>45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 s="16">
        <f t="shared" si="21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 s="16">
        <f t="shared" si="21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 s="16">
        <f t="shared" si="21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 s="16">
        <f t="shared" si="219"/>
        <v>30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s="16">
        <f t="shared" ref="U2819:U2882" si="224">ROUND(T2819-S2819,0)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 s="16">
        <f t="shared" si="22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 s="16">
        <f t="shared" si="22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 s="16">
        <f t="shared" si="224"/>
        <v>24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 s="16">
        <f t="shared" si="22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 s="16">
        <f t="shared" si="22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 s="16">
        <f t="shared" si="224"/>
        <v>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 s="16">
        <f t="shared" si="22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 s="16">
        <f t="shared" si="22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 s="16">
        <f t="shared" si="224"/>
        <v>24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 s="16">
        <f t="shared" si="224"/>
        <v>30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 s="16">
        <f t="shared" si="224"/>
        <v>26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 s="16">
        <f t="shared" si="22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 s="16">
        <f t="shared" si="224"/>
        <v>12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 s="16">
        <f t="shared" si="22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 s="16">
        <f t="shared" si="224"/>
        <v>28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 s="16">
        <f t="shared" si="22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 s="16">
        <f t="shared" si="22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 s="16">
        <f t="shared" si="224"/>
        <v>29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 s="16">
        <f t="shared" si="22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 s="16">
        <f t="shared" si="224"/>
        <v>40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 s="16">
        <f t="shared" si="224"/>
        <v>22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 s="16">
        <f t="shared" si="22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 s="16">
        <f t="shared" si="224"/>
        <v>22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 s="16">
        <f t="shared" si="224"/>
        <v>60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 s="16">
        <f t="shared" si="22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 s="16">
        <f t="shared" si="224"/>
        <v>41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 s="16">
        <f t="shared" si="22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 s="16">
        <f t="shared" si="22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 s="16">
        <f t="shared" si="22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 s="16">
        <f t="shared" si="22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 s="16">
        <f t="shared" si="22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 s="16">
        <f t="shared" si="22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 s="16">
        <f t="shared" si="22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 s="16">
        <f t="shared" si="224"/>
        <v>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 s="16">
        <f t="shared" si="22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 s="16">
        <f t="shared" si="22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 s="16">
        <f t="shared" si="22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 s="16">
        <f t="shared" si="224"/>
        <v>29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 s="16">
        <f t="shared" si="224"/>
        <v>60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 s="16">
        <f t="shared" si="22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 s="16">
        <f t="shared" si="22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 s="16">
        <f t="shared" si="22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 s="16">
        <f t="shared" si="22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 s="16">
        <f t="shared" si="22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 s="16">
        <f t="shared" si="22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 s="16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 s="16">
        <f t="shared" si="22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 s="16">
        <f t="shared" si="22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 s="16">
        <f t="shared" si="22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 s="16">
        <f t="shared" si="22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 s="16">
        <f t="shared" si="22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 s="16">
        <f t="shared" si="22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 s="16">
        <f t="shared" si="22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 s="16">
        <f t="shared" si="22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 s="16">
        <f t="shared" si="22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 s="16">
        <f t="shared" si="22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 s="16">
        <f t="shared" si="22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 s="16">
        <f t="shared" si="22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 s="16">
        <f t="shared" si="22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 s="16">
        <f t="shared" si="22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 s="16">
        <f t="shared" si="22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 s="16">
        <f t="shared" si="22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 s="16">
        <f t="shared" si="22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 s="16">
        <f t="shared" ref="U2883:U2946" si="229">ROUND(T2883-S2883,0)</f>
        <v>60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 s="16">
        <f t="shared" si="229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 s="16">
        <f t="shared" si="229"/>
        <v>35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 s="16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 s="16">
        <f t="shared" si="229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 s="16">
        <f t="shared" si="229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 s="16">
        <f t="shared" si="229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 s="16">
        <f t="shared" si="229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 s="16">
        <f t="shared" si="229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 s="16">
        <f t="shared" si="229"/>
        <v>28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 s="16">
        <f t="shared" si="229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 s="16">
        <f t="shared" si="229"/>
        <v>7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 s="16">
        <f t="shared" si="229"/>
        <v>59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 s="16">
        <f t="shared" si="229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 s="16">
        <f t="shared" si="229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 s="16">
        <f t="shared" si="229"/>
        <v>14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 s="16">
        <f t="shared" si="229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 s="16">
        <f t="shared" si="229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 s="16">
        <f t="shared" si="229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 s="16">
        <f t="shared" si="229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 s="16">
        <f t="shared" si="229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 s="16">
        <f t="shared" si="229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 s="16">
        <f t="shared" si="229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 s="16">
        <f t="shared" si="229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 s="16">
        <f t="shared" si="229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 s="16">
        <f t="shared" si="229"/>
        <v>17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 s="16">
        <f t="shared" si="229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 s="16">
        <f t="shared" si="229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 s="16">
        <f t="shared" si="229"/>
        <v>40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 s="16">
        <f t="shared" si="229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 s="16">
        <f t="shared" si="229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 s="16">
        <f t="shared" si="229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 s="16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 s="16">
        <f t="shared" si="229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 s="16">
        <f t="shared" si="229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 s="16">
        <f t="shared" si="229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 s="16">
        <f t="shared" si="229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 s="16">
        <f t="shared" si="229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 s="16">
        <f t="shared" si="229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 s="16">
        <f t="shared" si="229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 s="16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 s="16">
        <f t="shared" si="229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 s="16">
        <f t="shared" si="229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 s="16">
        <f t="shared" si="229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 s="16">
        <f t="shared" si="22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 s="16">
        <f t="shared" si="229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 s="16">
        <f t="shared" si="229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 s="16">
        <f t="shared" si="229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 s="16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 s="16">
        <f t="shared" si="229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 s="16">
        <f t="shared" si="229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 s="16">
        <f t="shared" si="229"/>
        <v>31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 s="16">
        <f t="shared" si="229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 s="16">
        <f t="shared" si="229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 s="16">
        <f t="shared" si="229"/>
        <v>58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 s="16">
        <f t="shared" si="229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 s="16">
        <f t="shared" si="229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 s="16">
        <f t="shared" si="229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 s="16">
        <f t="shared" si="229"/>
        <v>33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 s="16">
        <f t="shared" si="229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 s="16">
        <f t="shared" si="229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 s="16">
        <f t="shared" si="229"/>
        <v>20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 s="16">
        <f t="shared" si="229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 s="16">
        <f t="shared" si="229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 s="16">
        <f t="shared" ref="U2947:U3010" si="234">ROUND(T2947-S2947,0)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 s="16">
        <f t="shared" si="234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 s="16">
        <f t="shared" si="234"/>
        <v>49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 s="16">
        <f t="shared" si="234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 s="16">
        <f t="shared" si="234"/>
        <v>30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 s="16">
        <f t="shared" si="234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 s="16">
        <f t="shared" si="234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 s="16">
        <f t="shared" si="234"/>
        <v>31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 s="16">
        <f t="shared" si="234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 s="16">
        <f t="shared" si="234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 s="16">
        <f t="shared" si="234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 s="16">
        <f t="shared" si="234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 s="16">
        <f t="shared" si="234"/>
        <v>60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 s="16">
        <f t="shared" si="234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 s="16">
        <f t="shared" si="234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 s="16">
        <f t="shared" si="234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 s="16">
        <f t="shared" si="234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 s="16">
        <f t="shared" si="234"/>
        <v>28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 s="16">
        <f t="shared" si="234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 s="16">
        <f t="shared" si="234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 s="16">
        <f t="shared" si="234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 s="16">
        <f t="shared" si="234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 s="16">
        <f t="shared" si="234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 s="16">
        <f t="shared" si="234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 s="16">
        <f t="shared" si="234"/>
        <v>30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 s="16">
        <f t="shared" si="234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 s="16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 s="16">
        <f t="shared" si="234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 s="16">
        <f t="shared" si="234"/>
        <v>28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 s="16">
        <f t="shared" si="234"/>
        <v>28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 s="16">
        <f t="shared" si="234"/>
        <v>28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 s="16">
        <f t="shared" si="234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 s="16">
        <f t="shared" si="234"/>
        <v>59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 s="16">
        <f t="shared" si="234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 s="16">
        <f t="shared" si="234"/>
        <v>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 s="16">
        <f t="shared" si="234"/>
        <v>20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 s="16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 s="16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 s="16">
        <f t="shared" si="234"/>
        <v>60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 s="16">
        <f t="shared" si="234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 s="16">
        <f t="shared" si="234"/>
        <v>19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 s="16">
        <f t="shared" si="234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 s="16">
        <f t="shared" si="234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 s="16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 s="16">
        <f t="shared" si="234"/>
        <v>22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 s="16">
        <f t="shared" si="234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 s="16">
        <f t="shared" si="234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 s="16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 s="16">
        <f t="shared" si="234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 s="16">
        <f t="shared" si="234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 s="16">
        <f t="shared" si="234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 s="16">
        <f t="shared" si="234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 s="16">
        <f t="shared" si="234"/>
        <v>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 s="16">
        <f t="shared" si="234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 s="16">
        <f t="shared" si="234"/>
        <v>14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 s="16">
        <f t="shared" si="234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 s="16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 s="16">
        <f t="shared" si="234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 s="16">
        <f t="shared" si="234"/>
        <v>31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 s="16">
        <f t="shared" si="234"/>
        <v>30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 s="16">
        <f t="shared" si="234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 s="16">
        <f t="shared" si="234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 s="16">
        <f t="shared" si="234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 s="16">
        <f t="shared" si="234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 s="16">
        <f t="shared" ref="U3011:U3074" si="239">ROUND(T3011-S3011,0)</f>
        <v>30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 s="16">
        <f t="shared" si="239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 s="16">
        <f t="shared" si="239"/>
        <v>27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 s="16">
        <f t="shared" si="239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 s="16">
        <f t="shared" si="239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 s="16">
        <f t="shared" si="239"/>
        <v>28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 s="16">
        <f t="shared" si="239"/>
        <v>15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 s="16">
        <f t="shared" si="239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 s="16">
        <f t="shared" si="239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 s="16">
        <f t="shared" si="239"/>
        <v>43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 s="16">
        <f t="shared" si="239"/>
        <v>27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 s="16">
        <f t="shared" si="239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 s="16">
        <f t="shared" si="239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 s="16">
        <f t="shared" si="239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 s="16">
        <f t="shared" si="239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 s="16">
        <f t="shared" si="239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 s="16">
        <f t="shared" si="239"/>
        <v>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 s="16">
        <f t="shared" si="239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 s="16">
        <f t="shared" si="239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 s="16">
        <f t="shared" si="239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 s="16">
        <f t="shared" si="239"/>
        <v>28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 s="16">
        <f t="shared" si="239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 s="16">
        <f t="shared" si="239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 s="16">
        <f t="shared" si="239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 s="16">
        <f t="shared" si="239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 s="16">
        <f t="shared" si="239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 s="16">
        <f t="shared" si="239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 s="16">
        <f t="shared" si="239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 s="16">
        <f t="shared" si="239"/>
        <v>74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 s="16">
        <f t="shared" si="239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 s="16">
        <f t="shared" si="239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 s="16">
        <f t="shared" si="239"/>
        <v>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 s="16">
        <f t="shared" si="239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 s="16">
        <f t="shared" si="239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 s="16">
        <f t="shared" si="239"/>
        <v>27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 s="16">
        <f t="shared" si="239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 s="16">
        <f t="shared" si="239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 s="16">
        <f t="shared" si="239"/>
        <v>29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 s="16">
        <f t="shared" si="239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 s="16">
        <f t="shared" si="239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 s="16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 s="16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 s="16">
        <f t="shared" si="239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 s="16">
        <f t="shared" si="239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 s="16">
        <f t="shared" si="239"/>
        <v>51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 s="16">
        <f t="shared" si="239"/>
        <v>37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 s="16">
        <f t="shared" si="239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 s="16">
        <f t="shared" si="239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 s="16">
        <f t="shared" si="239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 s="16">
        <f t="shared" si="239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 s="16">
        <f t="shared" si="239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 s="16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 s="16">
        <f t="shared" si="239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 s="16">
        <f t="shared" si="239"/>
        <v>29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 s="16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 s="16">
        <f t="shared" si="239"/>
        <v>31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 s="16">
        <f t="shared" si="239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 s="16">
        <f t="shared" si="239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 s="16">
        <f t="shared" si="239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 s="16">
        <f t="shared" si="239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 s="16">
        <f t="shared" si="239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 s="16">
        <f t="shared" si="239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 s="16">
        <f t="shared" si="239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 s="16">
        <f t="shared" si="239"/>
        <v>14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 s="16">
        <f t="shared" ref="U3075:U3138" si="244">ROUND(T3075-S3075,0)</f>
        <v>58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 s="16">
        <f t="shared" si="244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 s="16">
        <f t="shared" si="244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 s="16">
        <f t="shared" si="244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 s="16">
        <f t="shared" si="244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 s="16">
        <f t="shared" si="244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 s="16">
        <f t="shared" si="244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 s="16">
        <f t="shared" si="244"/>
        <v>60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 s="16">
        <f t="shared" si="244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 s="16">
        <f t="shared" si="244"/>
        <v>30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 s="16">
        <f t="shared" si="244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 s="16">
        <f t="shared" si="244"/>
        <v>29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 s="16">
        <f t="shared" si="244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 s="16">
        <f t="shared" si="244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 s="16">
        <f t="shared" si="244"/>
        <v>60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 s="16">
        <f t="shared" si="244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 s="16">
        <f t="shared" si="244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 s="16">
        <f t="shared" si="244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 s="16">
        <f t="shared" si="244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 s="16">
        <f t="shared" si="244"/>
        <v>37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 s="16">
        <f t="shared" si="244"/>
        <v>30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 s="16">
        <f t="shared" si="244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 s="16">
        <f t="shared" si="244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 s="16">
        <f t="shared" si="244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 s="16">
        <f t="shared" si="244"/>
        <v>21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 s="16">
        <f t="shared" si="244"/>
        <v>48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 s="16">
        <f t="shared" si="244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 s="16">
        <f t="shared" si="244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 s="16">
        <f t="shared" si="244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 s="16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 s="16">
        <f t="shared" si="244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 s="16">
        <f t="shared" si="244"/>
        <v>31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 s="16">
        <f t="shared" si="244"/>
        <v>54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 s="16">
        <f t="shared" si="244"/>
        <v>22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 s="16">
        <f t="shared" si="244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 s="16">
        <f t="shared" si="244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 s="16">
        <f t="shared" si="244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 s="16">
        <f t="shared" si="244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 s="16">
        <f t="shared" si="244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 s="16">
        <f t="shared" si="244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 s="16">
        <f t="shared" si="244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 s="16">
        <f t="shared" si="244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 s="16">
        <f t="shared" si="244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 s="16">
        <f t="shared" si="244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 s="16">
        <f t="shared" si="244"/>
        <v>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 s="16">
        <f t="shared" si="244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 s="16">
        <f t="shared" si="244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 s="16">
        <f t="shared" si="244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 s="16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 s="16">
        <f t="shared" si="244"/>
        <v>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 s="16">
        <f t="shared" si="244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 s="16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 s="16">
        <f t="shared" si="244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 s="16">
        <f t="shared" si="244"/>
        <v>30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 s="16">
        <f t="shared" si="244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 s="16">
        <f t="shared" si="244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 s="16">
        <f t="shared" si="244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 s="16">
        <f t="shared" si="244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 s="16">
        <f t="shared" si="244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 s="16">
        <f t="shared" si="244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 s="16">
        <f t="shared" si="244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 s="16">
        <f t="shared" si="244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 s="16">
        <f t="shared" si="244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 s="16">
        <f t="shared" si="244"/>
        <v>36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 s="16">
        <f t="shared" ref="U3139:U3202" si="249">ROUND(T3139-S3139,0)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 s="16">
        <f t="shared" si="2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 s="16">
        <f t="shared" si="2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 s="16">
        <f t="shared" si="2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 s="16">
        <f t="shared" si="249"/>
        <v>41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 s="16">
        <f t="shared" si="2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 s="16">
        <f t="shared" si="2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 s="16">
        <f t="shared" si="2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 s="16">
        <f t="shared" si="249"/>
        <v>60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 s="16">
        <f t="shared" si="2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 s="16">
        <f t="shared" si="249"/>
        <v>40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 s="16">
        <f t="shared" si="2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 s="16">
        <f t="shared" si="249"/>
        <v>24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 s="16">
        <f t="shared" si="2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 s="16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 s="16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 s="16">
        <f t="shared" si="249"/>
        <v>31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 s="16">
        <f t="shared" si="2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 s="16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 s="16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 s="16">
        <f t="shared" si="249"/>
        <v>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 s="16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 s="16">
        <f t="shared" si="249"/>
        <v>43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 s="16">
        <f t="shared" si="2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 s="16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 s="16">
        <f t="shared" si="249"/>
        <v>27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 s="16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 s="16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 s="16">
        <f t="shared" si="249"/>
        <v>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 s="16">
        <f t="shared" si="2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 s="16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 s="16">
        <f t="shared" si="249"/>
        <v>32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 s="16">
        <f t="shared" si="249"/>
        <v>29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 s="16">
        <f t="shared" si="249"/>
        <v>33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 s="16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 s="16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 s="16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 s="16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 s="16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 s="16">
        <f t="shared" si="2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 s="16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 s="16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 s="16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 s="16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 s="16">
        <f t="shared" si="249"/>
        <v>26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 s="16">
        <f t="shared" si="2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 s="16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 s="16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 s="16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 s="16">
        <f t="shared" si="2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 s="16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 s="16">
        <f t="shared" si="2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 s="16">
        <f t="shared" si="2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 s="16">
        <f t="shared" si="249"/>
        <v>30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 s="16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 s="16">
        <f t="shared" si="2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 s="16">
        <f t="shared" si="2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 s="16">
        <f t="shared" si="2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 s="16">
        <f t="shared" si="2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 s="16">
        <f t="shared" si="2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 s="16">
        <f t="shared" si="2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 s="16">
        <f t="shared" si="2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 s="16">
        <f t="shared" si="249"/>
        <v>30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 s="16">
        <f t="shared" si="2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 s="16">
        <f t="shared" ref="U3203:U3266" si="254">ROUND(T3203-S3203,0)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 s="16">
        <f t="shared" si="254"/>
        <v>58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 s="16">
        <f t="shared" si="254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 s="16">
        <f t="shared" si="254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 s="16">
        <f t="shared" si="254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 s="16">
        <f t="shared" si="254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 s="16">
        <f t="shared" si="254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 s="16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 s="16">
        <f t="shared" si="254"/>
        <v>32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 s="16">
        <f t="shared" si="254"/>
        <v>47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 s="16">
        <f t="shared" si="254"/>
        <v>31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 s="16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 s="16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 s="16">
        <f t="shared" si="254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 s="16">
        <f t="shared" si="254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 s="16">
        <f t="shared" si="254"/>
        <v>31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 s="16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 s="16">
        <f t="shared" si="254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 s="16">
        <f t="shared" si="254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 s="16">
        <f t="shared" si="254"/>
        <v>34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 s="16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 s="16">
        <f t="shared" si="254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 s="16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 s="16">
        <f t="shared" si="254"/>
        <v>47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 s="16">
        <f t="shared" si="254"/>
        <v>21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 s="16">
        <f t="shared" si="254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 s="16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 s="16">
        <f t="shared" si="254"/>
        <v>31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 s="16">
        <f t="shared" si="254"/>
        <v>30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 s="16">
        <f t="shared" si="254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 s="16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 s="16">
        <f t="shared" si="254"/>
        <v>30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 s="16">
        <f t="shared" si="254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 s="16">
        <f t="shared" si="254"/>
        <v>33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 s="16">
        <f t="shared" si="2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 s="16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 s="16">
        <f t="shared" si="254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 s="16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 s="16">
        <f t="shared" si="254"/>
        <v>25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 s="16">
        <f t="shared" si="254"/>
        <v>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 s="16">
        <f t="shared" si="254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 s="16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 s="16">
        <f t="shared" si="254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 s="16">
        <f t="shared" si="254"/>
        <v>30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 s="16">
        <f t="shared" si="254"/>
        <v>31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 s="16">
        <f t="shared" si="254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 s="16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 s="16">
        <f t="shared" si="254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 s="16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 s="16">
        <f t="shared" si="254"/>
        <v>30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 s="16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 s="16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 s="16">
        <f t="shared" si="254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 s="16">
        <f t="shared" si="254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 s="16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 s="16">
        <f t="shared" si="254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 s="16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 s="16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 s="16">
        <f t="shared" si="254"/>
        <v>29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 s="16">
        <f t="shared" si="254"/>
        <v>35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 s="16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 s="16">
        <f t="shared" si="254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 s="16">
        <f t="shared" si="254"/>
        <v>23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 s="16">
        <f t="shared" si="254"/>
        <v>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 s="16">
        <f t="shared" ref="U3267:U3330" si="259">ROUND(T3267-S3267,0)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 s="16">
        <f t="shared" si="259"/>
        <v>31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 s="16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 s="16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 s="16">
        <f t="shared" si="259"/>
        <v>34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 s="16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 s="16">
        <f t="shared" si="259"/>
        <v>30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 s="16">
        <f t="shared" si="259"/>
        <v>30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 s="16">
        <f t="shared" si="259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 s="16">
        <f t="shared" si="259"/>
        <v>44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 s="16">
        <f t="shared" si="259"/>
        <v>26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 s="16">
        <f t="shared" si="259"/>
        <v>34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 s="16">
        <f t="shared" si="259"/>
        <v>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 s="16">
        <f t="shared" si="259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 s="16">
        <f t="shared" si="259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 s="16">
        <f t="shared" si="259"/>
        <v>34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 s="16">
        <f t="shared" si="259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 s="16">
        <f t="shared" si="259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 s="16">
        <f t="shared" si="259"/>
        <v>31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 s="16">
        <f t="shared" si="259"/>
        <v>17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 s="16">
        <f t="shared" si="259"/>
        <v>31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 s="16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 s="16">
        <f t="shared" si="259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 s="16">
        <f t="shared" si="259"/>
        <v>36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 s="16">
        <f t="shared" si="259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 s="16">
        <f t="shared" si="259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 s="16">
        <f t="shared" si="259"/>
        <v>31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 s="16">
        <f t="shared" si="259"/>
        <v>60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 s="16">
        <f t="shared" si="259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 s="16">
        <f t="shared" si="259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 s="16">
        <f t="shared" si="259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 s="16">
        <f t="shared" si="259"/>
        <v>21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 s="16">
        <f t="shared" si="259"/>
        <v>19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 s="16">
        <f t="shared" si="259"/>
        <v>20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 s="16">
        <f t="shared" si="259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 s="16">
        <f t="shared" si="259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 s="16">
        <f t="shared" si="259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 s="16">
        <f t="shared" si="259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 s="16">
        <f t="shared" si="259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 s="16">
        <f t="shared" si="259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 s="16">
        <f t="shared" si="259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 s="16">
        <f t="shared" si="259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 s="16">
        <f t="shared" si="259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 s="16">
        <f t="shared" si="259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 s="16">
        <f t="shared" si="259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 s="16">
        <f t="shared" si="259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 s="16">
        <f t="shared" si="259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 s="16">
        <f t="shared" si="259"/>
        <v>21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 s="16">
        <f t="shared" si="259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 s="16">
        <f t="shared" si="259"/>
        <v>28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 s="16">
        <f t="shared" si="259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 s="16">
        <f t="shared" si="259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 s="16">
        <f t="shared" si="259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 s="16">
        <f t="shared" si="259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 s="16">
        <f t="shared" si="259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 s="16">
        <f t="shared" si="259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 s="16">
        <f t="shared" si="259"/>
        <v>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 s="16">
        <f t="shared" si="259"/>
        <v>22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 s="16">
        <f t="shared" si="259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 s="16">
        <f t="shared" si="259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 s="16">
        <f t="shared" si="259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 s="16">
        <f t="shared" si="259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 s="16">
        <f t="shared" si="259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 s="16">
        <f t="shared" si="259"/>
        <v>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 s="16">
        <f t="shared" ref="U3331:U3394" si="264">ROUND(T3331-S3331,0)</f>
        <v>11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 s="16">
        <f t="shared" si="264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 s="16">
        <f t="shared" si="26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 s="16">
        <f t="shared" si="26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 s="16">
        <f t="shared" si="26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 s="16">
        <f t="shared" si="26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 s="16">
        <f t="shared" si="264"/>
        <v>27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 s="16">
        <f t="shared" si="264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 s="16">
        <f t="shared" si="264"/>
        <v>22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 s="16">
        <f t="shared" si="26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 s="16">
        <f t="shared" si="26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 s="16">
        <f t="shared" si="26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 s="16">
        <f t="shared" si="264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 s="16">
        <f t="shared" si="264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 s="16">
        <f t="shared" si="264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 s="16">
        <f t="shared" si="26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 s="16">
        <f t="shared" si="264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 s="16">
        <f t="shared" si="26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 s="16">
        <f t="shared" si="264"/>
        <v>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 s="16">
        <f t="shared" si="264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 s="16">
        <f t="shared" si="264"/>
        <v>22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 s="16">
        <f t="shared" si="264"/>
        <v>35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 s="16">
        <f t="shared" si="264"/>
        <v>37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 s="16">
        <f t="shared" si="264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 s="16">
        <f t="shared" si="264"/>
        <v>14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 s="16">
        <f t="shared" si="264"/>
        <v>35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 s="16">
        <f t="shared" si="264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 s="16">
        <f t="shared" si="26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 s="16">
        <f t="shared" si="26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 s="16">
        <f t="shared" si="264"/>
        <v>30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 s="16">
        <f t="shared" si="26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 s="16">
        <f t="shared" si="264"/>
        <v>22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 s="16">
        <f t="shared" si="264"/>
        <v>18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 s="16">
        <f t="shared" si="264"/>
        <v>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 s="16">
        <f t="shared" si="264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 s="16">
        <f t="shared" si="264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 s="16">
        <f t="shared" si="26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 s="16">
        <f t="shared" si="26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 s="16">
        <f t="shared" si="26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 s="16">
        <f t="shared" si="264"/>
        <v>36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 s="16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 s="16">
        <f t="shared" si="264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 s="16">
        <f t="shared" si="26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 s="16">
        <f t="shared" si="264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 s="16">
        <f t="shared" si="264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 s="16">
        <f t="shared" si="26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 s="16">
        <f t="shared" si="26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 s="16">
        <f t="shared" si="264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 s="16">
        <f t="shared" si="264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 s="16">
        <f t="shared" si="264"/>
        <v>24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 s="16">
        <f t="shared" si="264"/>
        <v>17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 s="16">
        <f t="shared" si="264"/>
        <v>35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 s="16">
        <f t="shared" si="264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 s="16">
        <f t="shared" si="264"/>
        <v>25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 s="16">
        <f t="shared" si="26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 s="16">
        <f t="shared" si="264"/>
        <v>37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 s="16">
        <f t="shared" si="26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 s="16">
        <f t="shared" si="26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 s="16">
        <f t="shared" si="264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 s="16">
        <f t="shared" si="26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 s="16">
        <f t="shared" si="26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 s="16">
        <f t="shared" si="26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 s="16">
        <f t="shared" si="264"/>
        <v>29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 s="16">
        <f t="shared" si="264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 s="16">
        <f t="shared" ref="U3395:U3458" si="269">ROUND(T3395-S3395,0)</f>
        <v>25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 s="16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 s="16">
        <f t="shared" si="269"/>
        <v>14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 s="16">
        <f t="shared" si="269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 s="16">
        <f t="shared" si="269"/>
        <v>40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 s="16">
        <f t="shared" si="269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 s="16">
        <f t="shared" si="269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 s="16">
        <f t="shared" si="269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 s="16">
        <f t="shared" si="269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 s="16">
        <f t="shared" si="269"/>
        <v>29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 s="16">
        <f t="shared" si="269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 s="16">
        <f t="shared" si="269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 s="16">
        <f t="shared" si="269"/>
        <v>21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 s="16">
        <f t="shared" si="269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 s="16">
        <f t="shared" si="269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 s="16">
        <f t="shared" si="269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 s="16">
        <f t="shared" si="269"/>
        <v>38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 s="16">
        <f t="shared" si="269"/>
        <v>27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 s="16">
        <f t="shared" si="269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 s="16">
        <f t="shared" si="269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 s="16">
        <f t="shared" si="269"/>
        <v>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 s="16">
        <f t="shared" si="269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 s="16">
        <f t="shared" si="269"/>
        <v>11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 s="16">
        <f t="shared" si="269"/>
        <v>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 s="16">
        <f t="shared" si="269"/>
        <v>43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 s="16">
        <f t="shared" si="269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 s="16">
        <f t="shared" si="269"/>
        <v>18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 s="16">
        <f t="shared" si="269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 s="16">
        <f t="shared" si="269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 s="16">
        <f t="shared" si="269"/>
        <v>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 s="16">
        <f t="shared" si="269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 s="16">
        <f t="shared" si="269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 s="16">
        <f t="shared" si="269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 s="16">
        <f t="shared" si="269"/>
        <v>19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 s="16">
        <f t="shared" si="269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 s="16">
        <f t="shared" si="269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 s="16">
        <f t="shared" si="269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 s="16">
        <f t="shared" si="269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 s="16">
        <f t="shared" si="269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 s="16">
        <f t="shared" si="269"/>
        <v>25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 s="16">
        <f t="shared" si="269"/>
        <v>31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 s="16">
        <f t="shared" si="269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 s="16">
        <f t="shared" si="269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 s="16">
        <f t="shared" si="269"/>
        <v>21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 s="16">
        <f t="shared" si="269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 s="16">
        <f t="shared" si="269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 s="16">
        <f t="shared" si="269"/>
        <v>13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 s="16">
        <f t="shared" si="269"/>
        <v>23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 s="16">
        <f t="shared" si="269"/>
        <v>27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 s="16">
        <f t="shared" si="269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 s="16">
        <f t="shared" si="269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 s="16">
        <f t="shared" si="269"/>
        <v>8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 s="16">
        <f t="shared" si="269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 s="16">
        <f t="shared" si="269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 s="16">
        <f t="shared" si="269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 s="16">
        <f t="shared" si="269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 s="16">
        <f t="shared" si="269"/>
        <v>28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 s="16">
        <f t="shared" si="269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 s="16">
        <f t="shared" si="269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 s="16">
        <f t="shared" si="269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 s="16">
        <f t="shared" si="269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 s="16">
        <f t="shared" si="269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 s="16">
        <f t="shared" si="269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 s="16">
        <f t="shared" si="269"/>
        <v>31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 s="16">
        <f t="shared" ref="U3459:U3522" si="274">ROUND(T3459-S3459,0)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 s="16">
        <f t="shared" si="27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 s="16">
        <f t="shared" si="27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 s="16">
        <f t="shared" si="27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 s="16">
        <f t="shared" si="274"/>
        <v>28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 s="16">
        <f t="shared" si="27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 s="16">
        <f t="shared" si="274"/>
        <v>41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 s="16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 s="16">
        <f t="shared" si="274"/>
        <v>25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 s="16">
        <f t="shared" si="274"/>
        <v>60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 s="16">
        <f t="shared" si="27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 s="16">
        <f t="shared" si="274"/>
        <v>28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 s="16">
        <f t="shared" si="27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 s="16">
        <f t="shared" si="274"/>
        <v>38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 s="16">
        <f t="shared" si="274"/>
        <v>41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 s="16">
        <f t="shared" si="274"/>
        <v>21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 s="16">
        <f t="shared" si="274"/>
        <v>21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 s="16">
        <f t="shared" si="27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 s="16">
        <f t="shared" si="274"/>
        <v>27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 s="16">
        <f t="shared" si="27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 s="16">
        <f t="shared" si="274"/>
        <v>12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 s="16">
        <f t="shared" si="27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 s="16">
        <f t="shared" si="27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 s="16">
        <f t="shared" si="274"/>
        <v>25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 s="16">
        <f t="shared" si="27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 s="16">
        <f t="shared" si="27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 s="16">
        <f t="shared" si="27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 s="16">
        <f t="shared" si="27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 s="16">
        <f t="shared" si="27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 s="16">
        <f t="shared" si="274"/>
        <v>31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 s="16">
        <f t="shared" si="27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 s="16">
        <f t="shared" si="27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 s="16">
        <f t="shared" si="274"/>
        <v>30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 s="16">
        <f t="shared" si="27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 s="16">
        <f t="shared" si="27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 s="16">
        <f t="shared" si="27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 s="16">
        <f t="shared" si="274"/>
        <v>19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 s="16">
        <f t="shared" si="274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 s="16">
        <f t="shared" si="27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 s="16">
        <f t="shared" si="27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 s="16">
        <f t="shared" si="274"/>
        <v>12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 s="16">
        <f t="shared" si="274"/>
        <v>60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 s="16">
        <f t="shared" si="274"/>
        <v>54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 s="16">
        <f t="shared" si="274"/>
        <v>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 s="16">
        <f t="shared" si="27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 s="16">
        <f t="shared" si="274"/>
        <v>14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 s="16">
        <f t="shared" si="27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 s="16">
        <f t="shared" si="274"/>
        <v>30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 s="16">
        <f t="shared" si="274"/>
        <v>11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 s="16">
        <f t="shared" si="27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 s="16">
        <f t="shared" si="27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 s="16">
        <f t="shared" si="274"/>
        <v>23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 s="16">
        <f t="shared" si="274"/>
        <v>13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 s="16">
        <f t="shared" si="27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 s="16">
        <f t="shared" si="27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 s="16">
        <f t="shared" si="27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 s="16">
        <f t="shared" si="274"/>
        <v>13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 s="16">
        <f t="shared" si="274"/>
        <v>16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 s="16">
        <f t="shared" si="27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 s="16">
        <f t="shared" si="274"/>
        <v>34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 s="16">
        <f t="shared" si="27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 s="16">
        <f t="shared" si="27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 s="16">
        <f t="shared" si="27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 s="16">
        <f t="shared" si="27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 s="16">
        <f t="shared" ref="U3523:U3586" si="279">ROUND(T3523-S3523,0)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 s="16">
        <f t="shared" si="279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 s="16">
        <f t="shared" si="279"/>
        <v>58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 s="16">
        <f t="shared" si="279"/>
        <v>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 s="16">
        <f t="shared" si="279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 s="16">
        <f t="shared" si="279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 s="16">
        <f t="shared" si="279"/>
        <v>29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 s="16">
        <f t="shared" si="279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 s="16">
        <f t="shared" si="279"/>
        <v>20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 s="16">
        <f t="shared" si="279"/>
        <v>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 s="16">
        <f t="shared" si="279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 s="16">
        <f t="shared" si="279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 s="16">
        <f t="shared" si="279"/>
        <v>30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 s="16">
        <f t="shared" si="279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 s="16">
        <f t="shared" si="279"/>
        <v>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 s="16">
        <f t="shared" si="279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 s="16">
        <f t="shared" si="279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 s="16">
        <f t="shared" si="279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 s="16">
        <f t="shared" si="279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 s="16">
        <f t="shared" si="279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 s="16">
        <f t="shared" si="279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 s="16">
        <f t="shared" si="279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 s="16">
        <f t="shared" si="279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 s="16">
        <f t="shared" si="279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 s="16">
        <f t="shared" si="279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 s="16">
        <f t="shared" si="279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 s="16">
        <f t="shared" si="279"/>
        <v>24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 s="16">
        <f t="shared" si="279"/>
        <v>22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 s="16">
        <f t="shared" si="279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 s="16">
        <f t="shared" si="279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 s="16">
        <f t="shared" si="279"/>
        <v>28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 s="16">
        <f t="shared" si="279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 s="16">
        <f t="shared" si="279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 s="16">
        <f t="shared" si="279"/>
        <v>31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 s="16">
        <f t="shared" si="279"/>
        <v>30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 s="16">
        <f t="shared" si="279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 s="16">
        <f t="shared" si="27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 s="16">
        <f t="shared" si="279"/>
        <v>42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 s="16">
        <f t="shared" si="279"/>
        <v>22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 s="16">
        <f t="shared" si="279"/>
        <v>35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 s="16">
        <f t="shared" si="279"/>
        <v>18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 s="16">
        <f t="shared" si="279"/>
        <v>9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 s="16">
        <f t="shared" si="279"/>
        <v>28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 s="16">
        <f t="shared" si="279"/>
        <v>46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 s="16">
        <f t="shared" si="279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 s="16">
        <f t="shared" si="279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 s="16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 s="16">
        <f t="shared" si="279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 s="16">
        <f t="shared" si="279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 s="16">
        <f t="shared" si="279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 s="16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 s="16">
        <f t="shared" si="279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 s="16">
        <f t="shared" si="279"/>
        <v>30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 s="16">
        <f t="shared" si="279"/>
        <v>30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 s="16">
        <f t="shared" si="279"/>
        <v>31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 s="16">
        <f t="shared" si="279"/>
        <v>60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 s="16">
        <f t="shared" si="279"/>
        <v>26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 s="16">
        <f t="shared" si="279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 s="16">
        <f t="shared" si="279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 s="16">
        <f t="shared" si="279"/>
        <v>38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 s="16">
        <f t="shared" si="279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 s="16">
        <f t="shared" si="279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 s="16">
        <f t="shared" si="279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 s="16">
        <f t="shared" si="27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 s="16">
        <f t="shared" ref="U3587:U3650" si="284">ROUND(T3587-S3587,0)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 s="16">
        <f t="shared" si="284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 s="16">
        <f t="shared" si="284"/>
        <v>45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 s="16">
        <f t="shared" si="284"/>
        <v>22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 s="16">
        <f t="shared" si="284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 s="16">
        <f t="shared" si="284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 s="16">
        <f t="shared" si="284"/>
        <v>24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 s="16">
        <f t="shared" si="284"/>
        <v>57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 s="16">
        <f t="shared" si="284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 s="16">
        <f t="shared" si="284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 s="16">
        <f t="shared" si="284"/>
        <v>26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 s="16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 s="16">
        <f t="shared" si="284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 s="16">
        <f t="shared" si="284"/>
        <v>18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 s="16">
        <f t="shared" si="284"/>
        <v>25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 s="16">
        <f t="shared" si="284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 s="16">
        <f t="shared" si="284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 s="16">
        <f t="shared" si="284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 s="16">
        <f t="shared" si="284"/>
        <v>30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 s="16">
        <f t="shared" si="284"/>
        <v>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 s="16">
        <f t="shared" si="284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 s="16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 s="16">
        <f t="shared" si="284"/>
        <v>14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 s="16">
        <f t="shared" si="284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 s="16">
        <f t="shared" si="284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 s="16">
        <f t="shared" si="284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 s="16">
        <f t="shared" si="284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 s="16">
        <f t="shared" si="284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 s="16">
        <f t="shared" si="284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 s="16">
        <f t="shared" si="284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 s="16">
        <f t="shared" si="284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 s="16">
        <f t="shared" si="284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 s="16">
        <f t="shared" si="284"/>
        <v>14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 s="16">
        <f t="shared" si="284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 s="16">
        <f t="shared" si="284"/>
        <v>33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 s="16">
        <f t="shared" si="284"/>
        <v>30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 s="16">
        <f t="shared" si="284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 s="16">
        <f t="shared" si="284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 s="16">
        <f t="shared" si="284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 s="16">
        <f t="shared" si="284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 s="16">
        <f t="shared" si="284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 s="16">
        <f t="shared" si="284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 s="16">
        <f t="shared" si="284"/>
        <v>50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 s="16">
        <f t="shared" si="284"/>
        <v>60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 s="16">
        <f t="shared" si="284"/>
        <v>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 s="16">
        <f t="shared" si="284"/>
        <v>30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 s="16">
        <f t="shared" si="284"/>
        <v>24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 s="16">
        <f t="shared" si="284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 s="16">
        <f t="shared" si="284"/>
        <v>43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 s="16">
        <f t="shared" si="284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 s="16">
        <f t="shared" si="284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 s="16">
        <f t="shared" si="284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 s="16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 s="16">
        <f t="shared" si="284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 s="16">
        <f t="shared" si="284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 s="16">
        <f t="shared" si="284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 s="16">
        <f t="shared" si="284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 s="16">
        <f t="shared" si="284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 s="16">
        <f t="shared" si="284"/>
        <v>40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 s="16">
        <f t="shared" si="284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 s="16">
        <f t="shared" si="284"/>
        <v>30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 s="16">
        <f t="shared" si="284"/>
        <v>32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 s="16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 s="16">
        <f t="shared" si="284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 s="16">
        <f t="shared" ref="U3651:U3714" si="289">ROUND(T3651-S3651,0)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 s="16">
        <f t="shared" si="28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 s="16">
        <f t="shared" si="289"/>
        <v>33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 s="16">
        <f t="shared" si="289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 s="16">
        <f t="shared" si="28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 s="16">
        <f t="shared" si="289"/>
        <v>23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 s="16">
        <f t="shared" si="289"/>
        <v>29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 s="16">
        <f t="shared" si="289"/>
        <v>30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 s="16">
        <f t="shared" si="289"/>
        <v>23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 s="16">
        <f t="shared" si="289"/>
        <v>46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 s="16">
        <f t="shared" si="289"/>
        <v>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 s="16">
        <f t="shared" si="28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 s="16">
        <f t="shared" si="289"/>
        <v>22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 s="16">
        <f t="shared" si="289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 s="16">
        <f t="shared" si="289"/>
        <v>60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 s="16">
        <f t="shared" si="28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 s="16">
        <f t="shared" si="289"/>
        <v>11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 s="16">
        <f t="shared" si="289"/>
        <v>21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 s="16">
        <f t="shared" si="28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 s="16">
        <f t="shared" si="289"/>
        <v>23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 s="16">
        <f t="shared" si="28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 s="16">
        <f t="shared" si="289"/>
        <v>13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 s="16">
        <f t="shared" si="289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 s="16">
        <f t="shared" si="28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 s="16">
        <f t="shared" si="289"/>
        <v>34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 s="16">
        <f t="shared" si="28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 s="16">
        <f t="shared" si="289"/>
        <v>12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 s="16">
        <f t="shared" si="28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 s="16">
        <f t="shared" si="289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 s="16">
        <f t="shared" si="28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 s="16">
        <f t="shared" si="289"/>
        <v>34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 s="16">
        <f t="shared" si="28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 s="16">
        <f t="shared" si="28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 s="16">
        <f t="shared" si="289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 s="16">
        <f t="shared" si="28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 s="16">
        <f t="shared" si="28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 s="16">
        <f t="shared" si="289"/>
        <v>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 s="16">
        <f t="shared" si="289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 s="16">
        <f t="shared" si="28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 s="16">
        <f t="shared" si="28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 s="16">
        <f t="shared" si="289"/>
        <v>29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 s="16">
        <f t="shared" si="289"/>
        <v>30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 s="16">
        <f t="shared" si="289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 s="16">
        <f t="shared" si="289"/>
        <v>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 s="16">
        <f t="shared" si="289"/>
        <v>30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 s="16">
        <f t="shared" si="289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 s="16">
        <f t="shared" si="28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 s="16">
        <f t="shared" si="28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 s="16">
        <f t="shared" si="28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 s="16">
        <f t="shared" si="28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 s="16">
        <f t="shared" si="28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 s="16">
        <f t="shared" si="289"/>
        <v>30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 s="16">
        <f t="shared" si="28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 s="16">
        <f t="shared" si="289"/>
        <v>37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 s="16">
        <f t="shared" si="289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 s="16">
        <f t="shared" si="28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 s="16">
        <f t="shared" si="289"/>
        <v>21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 s="16">
        <f t="shared" si="28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 s="16">
        <f t="shared" si="289"/>
        <v>21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 s="16">
        <f t="shared" si="28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 s="16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 s="16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 s="16">
        <f t="shared" si="289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 s="16">
        <f t="shared" si="289"/>
        <v>21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 s="16">
        <f t="shared" ref="U3715:U3778" si="294">ROUND(T3715-S3715,0)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 s="16">
        <f t="shared" si="294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 s="16">
        <f t="shared" si="294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 s="16">
        <f t="shared" si="294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 s="16">
        <f t="shared" si="294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 s="16">
        <f t="shared" si="294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 s="16">
        <f t="shared" si="294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 s="16">
        <f t="shared" si="294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 s="16">
        <f t="shared" si="294"/>
        <v>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 s="16">
        <f t="shared" si="294"/>
        <v>30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 s="16">
        <f t="shared" si="294"/>
        <v>30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 s="16">
        <f t="shared" si="294"/>
        <v>29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 s="16">
        <f t="shared" si="294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 s="16">
        <f t="shared" si="294"/>
        <v>28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 s="16">
        <f t="shared" si="294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 s="16">
        <f t="shared" si="294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 s="16">
        <f t="shared" si="294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 s="16">
        <f t="shared" si="294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 s="16">
        <f t="shared" si="294"/>
        <v>30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 s="16">
        <f t="shared" si="294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 s="16">
        <f t="shared" si="294"/>
        <v>10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 s="16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 s="16">
        <f t="shared" si="294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 s="16">
        <f t="shared" si="294"/>
        <v>38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 s="16">
        <f t="shared" si="294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 s="16">
        <f t="shared" si="294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 s="16">
        <f t="shared" si="294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 s="16">
        <f t="shared" si="294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 s="16">
        <f t="shared" si="294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 s="16">
        <f t="shared" si="294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 s="16">
        <f t="shared" si="294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 s="16">
        <f t="shared" si="294"/>
        <v>31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 s="16">
        <f t="shared" si="294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 s="16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 s="16">
        <f t="shared" si="294"/>
        <v>27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 s="16">
        <f t="shared" si="294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 s="16">
        <f t="shared" si="294"/>
        <v>31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 s="16">
        <f t="shared" si="294"/>
        <v>28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 s="16">
        <f t="shared" si="294"/>
        <v>60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 s="16">
        <f t="shared" si="294"/>
        <v>40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 s="16">
        <f t="shared" si="294"/>
        <v>29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 s="16">
        <f t="shared" si="294"/>
        <v>37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 s="16">
        <f t="shared" si="294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 s="16">
        <f t="shared" si="294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 s="16">
        <f t="shared" si="294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 s="16">
        <f t="shared" si="294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 s="16">
        <f t="shared" si="294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 s="16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 s="16">
        <f t="shared" si="294"/>
        <v>53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 s="16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 s="16">
        <f t="shared" si="294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 s="16">
        <f t="shared" si="294"/>
        <v>19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 s="16">
        <f t="shared" si="294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 s="16">
        <f t="shared" si="294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 s="16">
        <f t="shared" si="294"/>
        <v>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 s="16">
        <f t="shared" si="294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 s="16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 s="16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 s="16">
        <f t="shared" si="294"/>
        <v>14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 s="16">
        <f t="shared" si="294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 s="16">
        <f t="shared" si="294"/>
        <v>33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 s="16">
        <f t="shared" si="294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 s="16">
        <f t="shared" si="294"/>
        <v>27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 s="16">
        <f t="shared" si="294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 s="16">
        <f t="shared" ref="U3779:U3842" si="299">ROUND(T3779-S3779,0)</f>
        <v>22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 s="16">
        <f t="shared" si="29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 s="16">
        <f t="shared" si="29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 s="16">
        <f t="shared" si="299"/>
        <v>33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 s="16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 s="16">
        <f t="shared" si="299"/>
        <v>29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 s="16">
        <f t="shared" si="299"/>
        <v>25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 s="16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 s="16">
        <f t="shared" si="29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 s="16">
        <f t="shared" si="29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 s="16">
        <f t="shared" si="29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 s="16">
        <f t="shared" si="29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 s="16">
        <f t="shared" si="29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 s="16">
        <f t="shared" si="299"/>
        <v>30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 s="16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 s="16">
        <f t="shared" si="29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 s="16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 s="16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 s="16">
        <f t="shared" si="299"/>
        <v>44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 s="16">
        <f t="shared" si="29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 s="16">
        <f t="shared" si="29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 s="16">
        <f t="shared" si="29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 s="16">
        <f t="shared" si="29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 s="16">
        <f t="shared" si="299"/>
        <v>32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 s="16">
        <f t="shared" si="29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 s="16">
        <f t="shared" si="29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 s="16">
        <f t="shared" si="29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 s="16">
        <f t="shared" si="299"/>
        <v>55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 s="16">
        <f t="shared" si="29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 s="16">
        <f t="shared" si="29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 s="16">
        <f t="shared" si="29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 s="16">
        <f t="shared" si="29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 s="16">
        <f t="shared" si="299"/>
        <v>50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 s="16">
        <f t="shared" si="29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 s="16">
        <f t="shared" si="29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 s="16">
        <f t="shared" si="299"/>
        <v>46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 s="16">
        <f t="shared" si="299"/>
        <v>39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 s="16">
        <f t="shared" si="299"/>
        <v>36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 s="16">
        <f t="shared" si="299"/>
        <v>30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 s="16">
        <f t="shared" si="29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 s="16">
        <f t="shared" si="299"/>
        <v>16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 s="16">
        <f t="shared" si="29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 s="16">
        <f t="shared" si="299"/>
        <v>19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2">
        <f>(((J3822/60)/60)/24)+DATE(1970,1,1)</f>
        <v>42160.651817129634</v>
      </c>
      <c r="T3822" s="12">
        <f t="shared" si="298"/>
        <v>42190.651817129634</v>
      </c>
      <c r="U3822" s="16">
        <f t="shared" si="29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 s="16">
        <f t="shared" si="29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 s="16">
        <f t="shared" si="299"/>
        <v>59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 s="16">
        <f t="shared" si="299"/>
        <v>34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2">
        <f>(((J3826/60)/60)/24)+DATE(1970,1,1)</f>
        <v>42571.626192129625</v>
      </c>
      <c r="T3826" s="12">
        <f t="shared" si="298"/>
        <v>42583.570138888885</v>
      </c>
      <c r="U3826" s="16">
        <f t="shared" si="29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 s="16">
        <f t="shared" si="29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 s="16">
        <f t="shared" si="29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 s="16">
        <f t="shared" si="299"/>
        <v>55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 s="16">
        <f t="shared" si="299"/>
        <v>60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 s="16">
        <f t="shared" si="29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 s="16">
        <f t="shared" si="29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 s="16">
        <f t="shared" si="299"/>
        <v>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 s="16">
        <f t="shared" si="29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 s="16">
        <f t="shared" si="29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 s="16">
        <f t="shared" si="29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 s="16">
        <f t="shared" si="29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 s="16">
        <f t="shared" si="299"/>
        <v>31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 s="16">
        <f t="shared" si="29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 s="16">
        <f t="shared" si="29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 s="16">
        <f t="shared" si="29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 s="16">
        <f t="shared" si="29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 s="16">
        <f t="shared" ref="U3843:U3906" si="304">ROUND(T3843-S3843,0)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 s="16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 s="16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 s="16">
        <f t="shared" si="304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 s="16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 s="16">
        <f t="shared" si="304"/>
        <v>31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 s="16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 s="16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 s="16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 s="16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 s="16">
        <f t="shared" si="304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 s="16">
        <f t="shared" si="304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 s="16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 s="16">
        <f t="shared" si="304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 s="16">
        <f t="shared" si="304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 s="16">
        <f t="shared" si="304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 s="16">
        <f t="shared" si="304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 s="16">
        <f t="shared" si="304"/>
        <v>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 s="16">
        <f t="shared" si="304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 s="16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 s="16">
        <f t="shared" si="304"/>
        <v>41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 s="16">
        <f t="shared" si="304"/>
        <v>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 s="16">
        <f t="shared" si="304"/>
        <v>60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 s="16">
        <f t="shared" si="304"/>
        <v>30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 s="16">
        <f t="shared" si="304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 s="16">
        <f t="shared" si="304"/>
        <v>49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 s="16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 s="16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 s="16">
        <f t="shared" si="304"/>
        <v>29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 s="16">
        <f t="shared" si="304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 s="16">
        <f t="shared" si="304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 s="16">
        <f t="shared" si="304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 s="16">
        <f t="shared" si="304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 s="16">
        <f t="shared" si="304"/>
        <v>21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 s="16">
        <f t="shared" si="304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 s="16">
        <f t="shared" si="304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 s="16">
        <f t="shared" si="304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 s="16">
        <f t="shared" si="304"/>
        <v>30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 s="16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 s="16">
        <f t="shared" si="304"/>
        <v>35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 s="16">
        <f t="shared" si="304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 s="16">
        <f t="shared" si="304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 s="16">
        <f t="shared" si="304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 s="16">
        <f t="shared" si="304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 s="16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 s="16">
        <f t="shared" si="304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 s="16">
        <f t="shared" si="304"/>
        <v>46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 s="16">
        <f t="shared" si="304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 s="16">
        <f t="shared" si="304"/>
        <v>32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 s="16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 s="16">
        <f t="shared" si="304"/>
        <v>30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 s="16">
        <f t="shared" si="304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 s="16">
        <f t="shared" si="304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 s="16">
        <f t="shared" si="304"/>
        <v>30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 s="16">
        <f t="shared" si="304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 s="16">
        <f t="shared" si="304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 s="16">
        <f t="shared" si="304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 s="16">
        <f t="shared" si="304"/>
        <v>40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 s="16">
        <f t="shared" si="304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 s="16">
        <f t="shared" si="304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 s="16">
        <f t="shared" si="304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 s="16">
        <f t="shared" si="304"/>
        <v>25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 s="16">
        <f t="shared" si="304"/>
        <v>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 s="16">
        <f t="shared" si="304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 s="16">
        <f t="shared" ref="U3907:U3970" si="309">ROUND(T3907-S3907,0)</f>
        <v>42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 s="16">
        <f t="shared" si="309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 s="16">
        <f t="shared" si="309"/>
        <v>32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 s="16">
        <f t="shared" si="309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 s="16">
        <f t="shared" si="309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 s="16">
        <f t="shared" si="309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 s="16">
        <f t="shared" si="309"/>
        <v>30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 s="16">
        <f t="shared" si="309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 s="16">
        <f t="shared" si="309"/>
        <v>30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 s="16">
        <f t="shared" si="309"/>
        <v>20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 s="16">
        <f t="shared" si="309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 s="16">
        <f t="shared" si="309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 s="16">
        <f t="shared" si="309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 s="16">
        <f t="shared" si="309"/>
        <v>12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 s="16">
        <f t="shared" si="309"/>
        <v>28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 s="16">
        <f t="shared" si="309"/>
        <v>30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 s="16">
        <f t="shared" si="309"/>
        <v>12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 s="16">
        <f t="shared" si="309"/>
        <v>45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 s="16">
        <f t="shared" si="309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 s="16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 s="16">
        <f t="shared" si="309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 s="16">
        <f t="shared" si="309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 s="16">
        <f t="shared" si="309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 s="16">
        <f t="shared" si="309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 s="16">
        <f t="shared" si="309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 s="16">
        <f t="shared" si="309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 s="16">
        <f t="shared" si="309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 s="16">
        <f t="shared" si="309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 s="16">
        <f t="shared" si="309"/>
        <v>29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 s="16">
        <f t="shared" si="309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 s="16">
        <f t="shared" si="309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 s="16">
        <f t="shared" si="309"/>
        <v>30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 s="16">
        <f t="shared" si="309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 s="16">
        <f t="shared" si="309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 s="16">
        <f t="shared" si="309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 s="16">
        <f t="shared" si="309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 s="16">
        <f t="shared" si="309"/>
        <v>27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 s="16">
        <f t="shared" si="309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 s="16">
        <f t="shared" si="309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 s="16">
        <f t="shared" si="309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 s="16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 s="16">
        <f t="shared" si="309"/>
        <v>31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 s="16">
        <f t="shared" si="309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 s="16">
        <f t="shared" si="309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 s="16">
        <f t="shared" si="309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 s="16">
        <f t="shared" si="309"/>
        <v>29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 s="16">
        <f t="shared" si="309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 s="16">
        <f t="shared" si="309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 s="16">
        <f t="shared" si="309"/>
        <v>31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 s="16">
        <f t="shared" si="309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 s="16">
        <f t="shared" si="309"/>
        <v>30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 s="16">
        <f t="shared" si="309"/>
        <v>27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 s="16">
        <f t="shared" si="309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 s="16">
        <f t="shared" si="309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 s="16">
        <f t="shared" si="309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 s="16">
        <f t="shared" si="309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 s="16">
        <f t="shared" si="309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 s="16">
        <f t="shared" si="309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 s="16">
        <f t="shared" si="309"/>
        <v>30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 s="16">
        <f t="shared" si="309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 s="16">
        <f t="shared" si="309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 s="16">
        <f t="shared" si="309"/>
        <v>42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 s="16">
        <f t="shared" si="309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 s="16">
        <f t="shared" si="309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 s="16">
        <f t="shared" ref="U3971:U4034" si="314">ROUND(T3971-S3971,0)</f>
        <v>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 s="16">
        <f t="shared" si="31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 s="16">
        <f t="shared" si="31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 s="16">
        <f t="shared" si="31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 s="16">
        <f t="shared" si="314"/>
        <v>29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 s="16">
        <f t="shared" si="31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 s="16">
        <f t="shared" si="31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 s="16">
        <f t="shared" si="314"/>
        <v>21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 s="16">
        <f t="shared" si="31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 s="16">
        <f t="shared" si="31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 s="16">
        <f t="shared" si="314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 s="16">
        <f t="shared" si="31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 s="16">
        <f t="shared" si="31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 s="16">
        <f t="shared" si="31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 s="16">
        <f t="shared" si="314"/>
        <v>31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 s="16">
        <f t="shared" si="314"/>
        <v>30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 s="16">
        <f t="shared" si="314"/>
        <v>21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 s="16">
        <f t="shared" si="314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 s="16">
        <f t="shared" si="31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 s="16">
        <f t="shared" si="31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 s="16">
        <f t="shared" si="314"/>
        <v>30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 s="16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 s="16">
        <f t="shared" si="31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 s="16">
        <f t="shared" si="314"/>
        <v>60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 s="16">
        <f t="shared" si="31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 s="16">
        <f t="shared" si="31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 s="16">
        <f t="shared" si="314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 s="16">
        <f t="shared" si="314"/>
        <v>13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 s="16">
        <f t="shared" si="314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 s="16">
        <f t="shared" si="314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 s="16">
        <f t="shared" si="314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 s="16">
        <f t="shared" si="314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 s="16">
        <f t="shared" si="314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 s="16">
        <f t="shared" si="31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 s="16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 s="16">
        <f t="shared" si="31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 s="16">
        <f t="shared" si="31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 s="16">
        <f t="shared" si="31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 s="16">
        <f t="shared" si="314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 s="16">
        <f t="shared" si="31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 s="16">
        <f t="shared" si="31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 s="16">
        <f t="shared" si="31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 s="16">
        <f t="shared" si="31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 s="16">
        <f t="shared" si="31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 s="16">
        <f t="shared" si="31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 s="16">
        <f t="shared" si="31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 s="16">
        <f t="shared" si="31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 s="16">
        <f t="shared" si="31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 s="16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 s="16">
        <f t="shared" si="31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 s="16">
        <f t="shared" si="314"/>
        <v>58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 s="16">
        <f t="shared" si="314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 s="16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 s="16">
        <f t="shared" si="314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 s="16">
        <f t="shared" si="314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 s="16">
        <f t="shared" si="31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 s="16">
        <f t="shared" si="31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 s="16">
        <f t="shared" si="314"/>
        <v>60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 s="16">
        <f t="shared" si="314"/>
        <v>20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 s="16">
        <f t="shared" si="31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 s="16">
        <f t="shared" si="31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 s="16">
        <f t="shared" si="314"/>
        <v>29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 s="16">
        <f t="shared" si="314"/>
        <v>50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 s="16">
        <f t="shared" si="314"/>
        <v>60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 s="16">
        <f t="shared" ref="U4035:U4098" si="319">ROUND(T4035-S4035,0)</f>
        <v>31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 s="16">
        <f t="shared" si="319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 s="16">
        <f t="shared" si="319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 s="16">
        <f t="shared" si="319"/>
        <v>17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 s="16">
        <f t="shared" si="319"/>
        <v>18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 s="16">
        <f t="shared" si="319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 s="16">
        <f t="shared" si="319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 s="16">
        <f t="shared" si="319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 s="16">
        <f t="shared" si="319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 s="16">
        <f t="shared" si="319"/>
        <v>30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 s="16">
        <f t="shared" si="319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 s="16">
        <f t="shared" si="319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 s="16">
        <f t="shared" si="319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 s="16">
        <f t="shared" si="319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 s="16">
        <f t="shared" si="319"/>
        <v>24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 s="16">
        <f t="shared" si="319"/>
        <v>35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 s="16">
        <f t="shared" si="319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 s="16">
        <f t="shared" si="319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 s="16">
        <f t="shared" si="319"/>
        <v>6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 s="16">
        <f t="shared" si="319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 s="16">
        <f t="shared" si="319"/>
        <v>30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 s="16">
        <f t="shared" si="319"/>
        <v>30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 s="16">
        <f t="shared" si="319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 s="16">
        <f t="shared" si="319"/>
        <v>20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 s="16">
        <f t="shared" si="319"/>
        <v>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 s="16">
        <f t="shared" si="319"/>
        <v>15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 s="16">
        <f t="shared" si="319"/>
        <v>31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 s="16">
        <f t="shared" si="319"/>
        <v>34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 s="16">
        <f t="shared" si="319"/>
        <v>60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 s="16">
        <f t="shared" si="319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 s="16">
        <f t="shared" si="319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 s="16">
        <f t="shared" si="319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 s="16">
        <f t="shared" si="319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 s="16">
        <f t="shared" si="319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 s="16">
        <f t="shared" si="319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 s="16">
        <f t="shared" si="319"/>
        <v>30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 s="16">
        <f t="shared" si="319"/>
        <v>41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 s="16">
        <f t="shared" si="319"/>
        <v>32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 s="16">
        <f t="shared" si="319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 s="16">
        <f t="shared" si="319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 s="16">
        <f t="shared" si="319"/>
        <v>55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 s="16">
        <f t="shared" si="319"/>
        <v>30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 s="16">
        <f t="shared" si="319"/>
        <v>42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 s="16">
        <f t="shared" si="319"/>
        <v>28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 s="16">
        <f t="shared" si="319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 s="16">
        <f t="shared" si="319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 s="16">
        <f t="shared" si="319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 s="16">
        <f t="shared" si="319"/>
        <v>24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 s="16">
        <f t="shared" si="319"/>
        <v>30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 s="16">
        <f t="shared" si="319"/>
        <v>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 s="16">
        <f t="shared" si="319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 s="16">
        <f t="shared" si="319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 s="16">
        <f t="shared" si="319"/>
        <v>29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 s="16">
        <f t="shared" si="319"/>
        <v>24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 s="16">
        <f t="shared" si="319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 s="16">
        <f t="shared" si="319"/>
        <v>30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 s="16">
        <f t="shared" si="319"/>
        <v>33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 s="16">
        <f t="shared" si="319"/>
        <v>14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 s="16">
        <f t="shared" si="319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 s="16">
        <f t="shared" si="319"/>
        <v>60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 s="16">
        <f t="shared" si="319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 s="16">
        <f t="shared" si="319"/>
        <v>44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 s="16">
        <f t="shared" si="319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 s="16">
        <f t="shared" si="319"/>
        <v>44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 s="16">
        <f t="shared" ref="U4099:U4115" si="324">ROUND(T4099-S4099,0)</f>
        <v>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 s="16">
        <f t="shared" si="32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 s="16">
        <f t="shared" si="32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 s="16">
        <f t="shared" si="32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 s="16">
        <f t="shared" si="32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 s="16">
        <f t="shared" si="32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 s="16">
        <f t="shared" si="324"/>
        <v>54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 s="16">
        <f t="shared" si="32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 s="16">
        <f t="shared" si="32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 s="16">
        <f t="shared" si="324"/>
        <v>43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 s="16">
        <f t="shared" si="32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 s="16">
        <f t="shared" si="324"/>
        <v>30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 s="16">
        <f t="shared" si="324"/>
        <v>30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 s="16">
        <f t="shared" si="32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 s="16">
        <f t="shared" si="32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 s="16">
        <f t="shared" si="324"/>
        <v>27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 s="16">
        <f t="shared" si="324"/>
        <v>19</v>
      </c>
    </row>
  </sheetData>
  <autoFilter ref="A1:T4115" xr:uid="{81322002-985D-4A53-9256-A349E2CE3CBC}"/>
  <conditionalFormatting sqref="F1:F1048576">
    <cfRule type="cellIs" dxfId="32" priority="6" operator="equal">
      <formula>"canceled"</formula>
    </cfRule>
    <cfRule type="cellIs" dxfId="31" priority="7" operator="equal">
      <formula>"failed"</formula>
    </cfRule>
    <cfRule type="cellIs" dxfId="30" priority="8" operator="equal">
      <formula>"successful"</formula>
    </cfRule>
    <cfRule type="cellIs" dxfId="29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F776-E96E-4D4F-B21E-2A0AA6CF0DD2}">
  <dimension ref="A1:C9"/>
  <sheetViews>
    <sheetView workbookViewId="0">
      <selection activeCell="A2" sqref="A2"/>
    </sheetView>
  </sheetViews>
  <sheetFormatPr defaultRowHeight="15" x14ac:dyDescent="0.25"/>
  <cols>
    <col min="1" max="1" width="18.42578125" bestFit="1" customWidth="1"/>
    <col min="2" max="2" width="17.85546875" bestFit="1" customWidth="1"/>
    <col min="3" max="3" width="11.28515625" bestFit="1" customWidth="1"/>
    <col min="4" max="4" width="3" bestFit="1" customWidth="1"/>
    <col min="5" max="5" width="11" bestFit="1" customWidth="1"/>
    <col min="6" max="6" width="11.28515625" bestFit="1" customWidth="1"/>
    <col min="7" max="75" width="18.42578125" bestFit="1" customWidth="1"/>
    <col min="76" max="76" width="11.28515625" bestFit="1" customWidth="1"/>
    <col min="77" max="377" width="16.28515625" bestFit="1" customWidth="1"/>
    <col min="378" max="378" width="11.28515625" bestFit="1" customWidth="1"/>
  </cols>
  <sheetData>
    <row r="1" spans="1:3" x14ac:dyDescent="0.25">
      <c r="A1" s="11" t="s">
        <v>8358</v>
      </c>
      <c r="B1" t="s">
        <v>8315</v>
      </c>
    </row>
    <row r="2" spans="1:3" x14ac:dyDescent="0.25">
      <c r="A2" s="11" t="s">
        <v>8306</v>
      </c>
      <c r="B2" t="s">
        <v>8400</v>
      </c>
    </row>
    <row r="4" spans="1:3" x14ac:dyDescent="0.25">
      <c r="A4" s="11" t="s">
        <v>8363</v>
      </c>
      <c r="B4" s="11" t="s">
        <v>8360</v>
      </c>
    </row>
    <row r="5" spans="1:3" x14ac:dyDescent="0.25">
      <c r="A5" s="11" t="s">
        <v>8362</v>
      </c>
      <c r="B5" s="24" t="s">
        <v>8220</v>
      </c>
      <c r="C5" s="16" t="s">
        <v>8361</v>
      </c>
    </row>
    <row r="6" spans="1:3" x14ac:dyDescent="0.25">
      <c r="A6" s="25">
        <v>28</v>
      </c>
      <c r="B6" s="26">
        <v>1</v>
      </c>
      <c r="C6" s="20">
        <v>1</v>
      </c>
    </row>
    <row r="7" spans="1:3" x14ac:dyDescent="0.25">
      <c r="A7" s="25">
        <v>29</v>
      </c>
      <c r="B7" s="26">
        <v>1</v>
      </c>
      <c r="C7" s="20">
        <v>1</v>
      </c>
    </row>
    <row r="8" spans="1:3" x14ac:dyDescent="0.25">
      <c r="A8" s="25">
        <v>30</v>
      </c>
      <c r="B8" s="26">
        <v>1</v>
      </c>
      <c r="C8" s="20">
        <v>1</v>
      </c>
    </row>
    <row r="9" spans="1:3" x14ac:dyDescent="0.25">
      <c r="A9" s="25" t="s">
        <v>8361</v>
      </c>
      <c r="B9" s="26">
        <v>3</v>
      </c>
      <c r="C9" s="20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63D6-4101-4C6C-8EBA-2D6C482139C1}">
  <dimension ref="A1:H15"/>
  <sheetViews>
    <sheetView zoomScale="110" zoomScaleNormal="110" workbookViewId="0">
      <selection activeCell="A18" sqref="A18"/>
    </sheetView>
  </sheetViews>
  <sheetFormatPr defaultRowHeight="15" x14ac:dyDescent="0.25"/>
  <cols>
    <col min="1" max="1" width="34.42578125" bestFit="1" customWidth="1"/>
    <col min="2" max="2" width="18.140625" style="16" bestFit="1" customWidth="1"/>
    <col min="3" max="3" width="14.28515625" bestFit="1" customWidth="1"/>
    <col min="4" max="4" width="17" bestFit="1" customWidth="1"/>
    <col min="5" max="5" width="13.140625" bestFit="1" customWidth="1"/>
    <col min="6" max="6" width="24.140625" customWidth="1"/>
    <col min="7" max="7" width="20.85546875" customWidth="1"/>
    <col min="8" max="8" width="24.42578125" customWidth="1"/>
  </cols>
  <sheetData>
    <row r="1" spans="1:8" ht="21" x14ac:dyDescent="0.35">
      <c r="A1" s="15" t="s">
        <v>8378</v>
      </c>
    </row>
    <row r="3" spans="1:8" x14ac:dyDescent="0.25">
      <c r="A3" s="21" t="s">
        <v>8379</v>
      </c>
      <c r="B3" s="21" t="s">
        <v>8392</v>
      </c>
      <c r="C3" s="21" t="s">
        <v>8393</v>
      </c>
      <c r="D3" s="21" t="s">
        <v>8394</v>
      </c>
      <c r="E3" s="22" t="s">
        <v>8395</v>
      </c>
      <c r="F3" s="21" t="s">
        <v>8396</v>
      </c>
      <c r="G3" s="21" t="s">
        <v>8397</v>
      </c>
      <c r="H3" s="21" t="s">
        <v>8398</v>
      </c>
    </row>
    <row r="4" spans="1:8" x14ac:dyDescent="0.25">
      <c r="A4" s="17" t="s">
        <v>8380</v>
      </c>
      <c r="B4" s="17">
        <f>COUNTIFS(Kickstarter!D:D, "&lt; 1000", Kickstarter!F:F, "=successful")</f>
        <v>322</v>
      </c>
      <c r="C4" s="17">
        <f>COUNTIFS(Kickstarter!D:D, "&lt; 1000", Kickstarter!F:F, "=failed")</f>
        <v>113</v>
      </c>
      <c r="D4" s="17">
        <f>COUNTIFS(Kickstarter!D:D, "&lt; 1000", Kickstarter!F:F, "=canceled")</f>
        <v>18</v>
      </c>
      <c r="E4" s="17">
        <f>SUM(B4:D4)</f>
        <v>453</v>
      </c>
      <c r="F4" s="17">
        <f>ROUND((B4/E4)*100,0)</f>
        <v>71</v>
      </c>
      <c r="G4" s="17">
        <f>ROUND((C4/E4)*100,0)</f>
        <v>25</v>
      </c>
      <c r="H4" s="17">
        <f>ROUND((D4/E4)*100,0)</f>
        <v>4</v>
      </c>
    </row>
    <row r="5" spans="1:8" x14ac:dyDescent="0.25">
      <c r="A5" s="18" t="s">
        <v>8381</v>
      </c>
      <c r="B5" s="18">
        <f>COUNTIFS(Kickstarter!D:D, "&gt;= 1000", Kickstarter!D:D, "&lt;=4999", Kickstarter!F:F, "=successful")</f>
        <v>932</v>
      </c>
      <c r="C5" s="18">
        <f>COUNTIFS(Kickstarter!D:D, "&gt;= 1000", Kickstarter!D:D, "&lt;=4999", Kickstarter!F:F, "=failed")</f>
        <v>420</v>
      </c>
      <c r="D5" s="18">
        <f>COUNTIFS(Kickstarter!D:D, "&gt;= 1000", Kickstarter!D:D, "&lt;=4999", Kickstarter!F:F, "=canceled")</f>
        <v>60</v>
      </c>
      <c r="E5" s="18">
        <f t="shared" ref="E5:E15" si="0">SUM(B5:D5)</f>
        <v>1412</v>
      </c>
      <c r="F5" s="18">
        <f t="shared" ref="F5:F15" si="1">ROUND((B5/E5)*100,0)</f>
        <v>66</v>
      </c>
      <c r="G5" s="18">
        <f t="shared" ref="G5:G15" si="2">ROUND((C5/E5)*100,0)</f>
        <v>30</v>
      </c>
      <c r="H5" s="18">
        <f t="shared" ref="H5:H15" si="3">ROUND((D5/E5)*100,0)</f>
        <v>4</v>
      </c>
    </row>
    <row r="6" spans="1:8" x14ac:dyDescent="0.25">
      <c r="A6" s="18" t="s">
        <v>8382</v>
      </c>
      <c r="B6" s="18">
        <f>COUNTIFS(Kickstarter!D:D, "&gt;= 5000", Kickstarter!D:D, "&lt;=9999", Kickstarter!F:F, "=successful")</f>
        <v>381</v>
      </c>
      <c r="C6" s="18">
        <f>COUNTIFS(Kickstarter!D:D, "&gt;= 5000", Kickstarter!D:D, "&lt;=9999", Kickstarter!F:F, "=failed")</f>
        <v>283</v>
      </c>
      <c r="D6" s="18">
        <f>COUNTIFS(Kickstarter!D:D, "&gt;= 5000", Kickstarter!D:D, "&lt;=9999", Kickstarter!F:F, "=canceled")</f>
        <v>52</v>
      </c>
      <c r="E6" s="18">
        <f t="shared" si="0"/>
        <v>716</v>
      </c>
      <c r="F6" s="18">
        <f t="shared" si="1"/>
        <v>53</v>
      </c>
      <c r="G6" s="18">
        <f t="shared" si="2"/>
        <v>40</v>
      </c>
      <c r="H6" s="18">
        <f t="shared" si="3"/>
        <v>7</v>
      </c>
    </row>
    <row r="7" spans="1:8" x14ac:dyDescent="0.25">
      <c r="A7" s="18" t="s">
        <v>8383</v>
      </c>
      <c r="B7" s="18">
        <f>COUNTIFS(Kickstarter!D:D, "&gt;= 10000", Kickstarter!D:D, "&lt;=14999", Kickstarter!F:F, "=successful")</f>
        <v>168</v>
      </c>
      <c r="C7" s="18">
        <f>COUNTIFS(Kickstarter!D:D, "&gt;= 10000", Kickstarter!D:D, "&lt;=14999", Kickstarter!F:F, "=failed")</f>
        <v>144</v>
      </c>
      <c r="D7" s="18">
        <f>COUNTIFS(Kickstarter!D:D, "&gt;= 10000", Kickstarter!D:D, "&lt;=14999", Kickstarter!F:F, "=canceled")</f>
        <v>40</v>
      </c>
      <c r="E7" s="18">
        <f t="shared" si="0"/>
        <v>352</v>
      </c>
      <c r="F7" s="18">
        <f t="shared" si="1"/>
        <v>48</v>
      </c>
      <c r="G7" s="18">
        <f t="shared" si="2"/>
        <v>41</v>
      </c>
      <c r="H7" s="18">
        <f t="shared" si="3"/>
        <v>11</v>
      </c>
    </row>
    <row r="8" spans="1:8" x14ac:dyDescent="0.25">
      <c r="A8" s="18" t="s">
        <v>8384</v>
      </c>
      <c r="B8" s="18">
        <f>COUNTIFS(Kickstarter!D:D, "&gt;= 15000", Kickstarter!D:D, "&lt;=19999", Kickstarter!F:F, "=successful")</f>
        <v>94</v>
      </c>
      <c r="C8" s="18">
        <f>COUNTIFS(Kickstarter!D:D, "&gt;= 15000", Kickstarter!D:D, "&lt;=19999", Kickstarter!F:F, "=failed")</f>
        <v>90</v>
      </c>
      <c r="D8" s="18">
        <f>COUNTIFS(Kickstarter!D:D, "&gt;= 15000", Kickstarter!D:D, "&lt;=19999", Kickstarter!F:F, "=canceled")</f>
        <v>17</v>
      </c>
      <c r="E8" s="18">
        <f t="shared" si="0"/>
        <v>201</v>
      </c>
      <c r="F8" s="18">
        <f t="shared" si="1"/>
        <v>47</v>
      </c>
      <c r="G8" s="18">
        <f t="shared" si="2"/>
        <v>45</v>
      </c>
      <c r="H8" s="18">
        <f t="shared" si="3"/>
        <v>8</v>
      </c>
    </row>
    <row r="9" spans="1:8" x14ac:dyDescent="0.25">
      <c r="A9" s="18" t="s">
        <v>8385</v>
      </c>
      <c r="B9" s="18">
        <f>COUNTIFS(Kickstarter!D:D, "&gt;= 20000", Kickstarter!D:D, "&lt;=24999", Kickstarter!F:F, "=successful")</f>
        <v>62</v>
      </c>
      <c r="C9" s="18">
        <f>COUNTIFS(Kickstarter!D:D, "&gt;= 20000", Kickstarter!D:D, "&lt;=24999", Kickstarter!F:F, "=failed")</f>
        <v>72</v>
      </c>
      <c r="D9" s="18">
        <f>COUNTIFS(Kickstarter!D:D, "&gt;= 20000", Kickstarter!D:D, "&lt;=24999", Kickstarter!F:F, "=canceled")</f>
        <v>14</v>
      </c>
      <c r="E9" s="18">
        <f t="shared" si="0"/>
        <v>148</v>
      </c>
      <c r="F9" s="18">
        <f t="shared" si="1"/>
        <v>42</v>
      </c>
      <c r="G9" s="18">
        <f t="shared" si="2"/>
        <v>49</v>
      </c>
      <c r="H9" s="18">
        <f t="shared" si="3"/>
        <v>9</v>
      </c>
    </row>
    <row r="10" spans="1:8" x14ac:dyDescent="0.25">
      <c r="A10" s="18" t="s">
        <v>8386</v>
      </c>
      <c r="B10" s="18">
        <f>COUNTIFS(Kickstarter!D:D, "&gt;= 25000", Kickstarter!D:D, "&lt;=29999", Kickstarter!F:F, "=successful")</f>
        <v>55</v>
      </c>
      <c r="C10" s="18">
        <f>COUNTIFS(Kickstarter!D:D, "&gt;= 25000", Kickstarter!D:D, "&lt;=29999", Kickstarter!F:F, "=failed")</f>
        <v>64</v>
      </c>
      <c r="D10" s="18">
        <f>COUNTIFS(Kickstarter!D:D, "&gt;= 25000", Kickstarter!D:D, "&lt;=29999", Kickstarter!F:F, "=canceled")</f>
        <v>18</v>
      </c>
      <c r="E10" s="18">
        <f t="shared" si="0"/>
        <v>137</v>
      </c>
      <c r="F10" s="18">
        <f t="shared" si="1"/>
        <v>40</v>
      </c>
      <c r="G10" s="18">
        <f t="shared" si="2"/>
        <v>47</v>
      </c>
      <c r="H10" s="18">
        <f t="shared" si="3"/>
        <v>13</v>
      </c>
    </row>
    <row r="11" spans="1:8" x14ac:dyDescent="0.25">
      <c r="A11" s="18" t="s">
        <v>8387</v>
      </c>
      <c r="B11" s="18">
        <f>COUNTIFS(Kickstarter!D:D, "&gt;= 30000", Kickstarter!D:D, "&lt;=34999", Kickstarter!F:F, "=successful")</f>
        <v>32</v>
      </c>
      <c r="C11" s="18">
        <f>COUNTIFS(Kickstarter!D:D, "&gt;= 30000", Kickstarter!D:D, "&lt;=34999", Kickstarter!F:F, "=failed")</f>
        <v>37</v>
      </c>
      <c r="D11" s="18">
        <f>COUNTIFS(Kickstarter!D:D, "&gt;= 30000", Kickstarter!D:D, "&lt;=34999", Kickstarter!F:F, "=canceled")</f>
        <v>13</v>
      </c>
      <c r="E11" s="18">
        <f t="shared" si="0"/>
        <v>82</v>
      </c>
      <c r="F11" s="18">
        <f t="shared" si="1"/>
        <v>39</v>
      </c>
      <c r="G11" s="18">
        <f t="shared" si="2"/>
        <v>45</v>
      </c>
      <c r="H11" s="18">
        <f t="shared" si="3"/>
        <v>16</v>
      </c>
    </row>
    <row r="12" spans="1:8" x14ac:dyDescent="0.25">
      <c r="A12" s="18" t="s">
        <v>8388</v>
      </c>
      <c r="B12" s="18">
        <f>COUNTIFS(Kickstarter!D:D, "&gt;= 35000", Kickstarter!D:D, "&lt;=39999", Kickstarter!F:F, "=successful")</f>
        <v>26</v>
      </c>
      <c r="C12" s="18">
        <f>COUNTIFS(Kickstarter!D:D, "&gt;= 35000", Kickstarter!D:D, "&lt;=39999", Kickstarter!F:F, "=failed")</f>
        <v>22</v>
      </c>
      <c r="D12" s="18">
        <f>COUNTIFS(Kickstarter!D:D, "&gt;= 35000", Kickstarter!D:D, "&lt;=39999", Kickstarter!F:F, "=canceled")</f>
        <v>7</v>
      </c>
      <c r="E12" s="18">
        <f t="shared" si="0"/>
        <v>55</v>
      </c>
      <c r="F12" s="18">
        <f t="shared" si="1"/>
        <v>47</v>
      </c>
      <c r="G12" s="18">
        <f t="shared" si="2"/>
        <v>40</v>
      </c>
      <c r="H12" s="18">
        <f t="shared" si="3"/>
        <v>13</v>
      </c>
    </row>
    <row r="13" spans="1:8" x14ac:dyDescent="0.25">
      <c r="A13" s="18" t="s">
        <v>8389</v>
      </c>
      <c r="B13" s="18">
        <f>COUNTIFS(Kickstarter!D:D, "&gt;= 40000", Kickstarter!D:D, "&lt;=44999", Kickstarter!F:F, "=successful")</f>
        <v>21</v>
      </c>
      <c r="C13" s="18">
        <f>COUNTIFS(Kickstarter!D:D, "&gt;= 40000", Kickstarter!D:D, "&lt;=44999", Kickstarter!F:F, "=failed")</f>
        <v>16</v>
      </c>
      <c r="D13" s="18">
        <f>COUNTIFS(Kickstarter!D:D, "&gt;= 40000", Kickstarter!D:D, "&lt;=44999", Kickstarter!F:F, "=canceled")</f>
        <v>6</v>
      </c>
      <c r="E13" s="18">
        <f t="shared" si="0"/>
        <v>43</v>
      </c>
      <c r="F13" s="18">
        <f t="shared" si="1"/>
        <v>49</v>
      </c>
      <c r="G13" s="18">
        <f t="shared" si="2"/>
        <v>37</v>
      </c>
      <c r="H13" s="18">
        <f t="shared" si="3"/>
        <v>14</v>
      </c>
    </row>
    <row r="14" spans="1:8" x14ac:dyDescent="0.25">
      <c r="A14" s="18" t="s">
        <v>8390</v>
      </c>
      <c r="B14" s="18">
        <f>COUNTIFS(Kickstarter!D:D, "&gt;= 45000", Kickstarter!D:D, "&lt;=49999", Kickstarter!F:F, "=successful")</f>
        <v>6</v>
      </c>
      <c r="C14" s="18">
        <f>COUNTIFS(Kickstarter!D:D, "&gt;= 45000", Kickstarter!D:D, "&lt;=49999", Kickstarter!F:F, "=failed")</f>
        <v>11</v>
      </c>
      <c r="D14" s="18">
        <f>COUNTIFS(Kickstarter!D:D, "&gt;= 45000", Kickstarter!D:D, "&lt;=49999", Kickstarter!F:F, "=canceled")</f>
        <v>4</v>
      </c>
      <c r="E14" s="18">
        <f t="shared" si="0"/>
        <v>21</v>
      </c>
      <c r="F14" s="18">
        <f t="shared" si="1"/>
        <v>29</v>
      </c>
      <c r="G14" s="18">
        <f t="shared" si="2"/>
        <v>52</v>
      </c>
      <c r="H14" s="18">
        <f t="shared" si="3"/>
        <v>19</v>
      </c>
    </row>
    <row r="15" spans="1:8" x14ac:dyDescent="0.25">
      <c r="A15" s="19" t="s">
        <v>8391</v>
      </c>
      <c r="B15" s="19">
        <f>COUNTIFS(Kickstarter!D:D, "&gt; 50000", Kickstarter!F:F, "=successful")</f>
        <v>55</v>
      </c>
      <c r="C15" s="19">
        <f>COUNTIFS(Kickstarter!D:D, "&gt; 50000", Kickstarter!F:F, "=failed")</f>
        <v>198</v>
      </c>
      <c r="D15" s="19">
        <f>COUNTIFS(Kickstarter!D:D, "&gt; 50000", Kickstarter!F:F, "=canceled")</f>
        <v>83</v>
      </c>
      <c r="E15" s="19">
        <f t="shared" si="0"/>
        <v>336</v>
      </c>
      <c r="F15" s="19">
        <f t="shared" si="1"/>
        <v>16</v>
      </c>
      <c r="G15" s="19">
        <f t="shared" si="2"/>
        <v>59</v>
      </c>
      <c r="H15" s="19">
        <f t="shared" si="3"/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8C3A-F147-45CE-8AD6-874E7CE410EB}">
  <dimension ref="A2:F18"/>
  <sheetViews>
    <sheetView workbookViewId="0">
      <selection activeCell="A22" sqref="A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8361</v>
      </c>
    </row>
    <row r="6" spans="1:6" x14ac:dyDescent="0.25">
      <c r="A6" s="14" t="s">
        <v>8372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25">
      <c r="A7" s="14" t="s">
        <v>8373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25">
      <c r="A8" s="14" t="s">
        <v>8374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25">
      <c r="A9" s="14" t="s">
        <v>8375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25">
      <c r="A10" s="14" t="s">
        <v>8366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25">
      <c r="A11" s="14" t="s">
        <v>8376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25">
      <c r="A12" s="14" t="s">
        <v>8367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25">
      <c r="A13" s="14" t="s">
        <v>8368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25">
      <c r="A14" s="14" t="s">
        <v>8369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25">
      <c r="A15" s="14" t="s">
        <v>8370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25">
      <c r="A16" s="14" t="s">
        <v>8371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25">
      <c r="A17" s="14" t="s">
        <v>8377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25">
      <c r="A18" s="14" t="s">
        <v>8361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% Funded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Betsy Barrios</cp:lastModifiedBy>
  <dcterms:created xsi:type="dcterms:W3CDTF">2017-04-20T15:17:24Z</dcterms:created>
  <dcterms:modified xsi:type="dcterms:W3CDTF">2020-05-17T04:32:10Z</dcterms:modified>
</cp:coreProperties>
</file>