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dmin\Documents\GitHub\shaked_walker\DG_Tutorial_Newton\"/>
    </mc:Choice>
  </mc:AlternateContent>
  <xr:revisionPtr revIDLastSave="0" documentId="13_ncr:1_{C88D9AAE-40E0-445A-B76B-D6BDB9B0C6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eyer and Herr muscle data" sheetId="2" r:id="rId1"/>
    <sheet name="Reiner, Geyer muscle comparison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2" l="1"/>
  <c r="C17" i="2" s="1"/>
  <c r="L9" i="2"/>
  <c r="M9" i="2"/>
  <c r="N9" i="2"/>
  <c r="O9" i="2"/>
  <c r="P9" i="2"/>
  <c r="Q9" i="2"/>
  <c r="R9" i="2"/>
  <c r="L10" i="2"/>
  <c r="M10" i="2"/>
  <c r="N10" i="2"/>
  <c r="O10" i="2"/>
  <c r="P10" i="2"/>
  <c r="Q10" i="2"/>
  <c r="R10" i="2"/>
  <c r="L11" i="2"/>
  <c r="M11" i="2"/>
  <c r="N11" i="2"/>
  <c r="O11" i="2"/>
  <c r="P11" i="2"/>
  <c r="Q11" i="2"/>
  <c r="R11" i="2"/>
  <c r="L12" i="2"/>
  <c r="M12" i="2"/>
  <c r="N12" i="2"/>
  <c r="O12" i="2"/>
  <c r="P12" i="2"/>
  <c r="Q12" i="2"/>
  <c r="R12" i="2"/>
  <c r="K12" i="2"/>
  <c r="K11" i="2"/>
  <c r="K10" i="2"/>
  <c r="K9" i="2"/>
  <c r="L6" i="2"/>
  <c r="M6" i="2"/>
  <c r="N6" i="2"/>
  <c r="O6" i="2"/>
  <c r="P6" i="2"/>
  <c r="Q6" i="2"/>
  <c r="R6" i="2"/>
  <c r="K6" i="2"/>
  <c r="L3" i="2"/>
  <c r="M3" i="2"/>
  <c r="N3" i="2"/>
  <c r="O3" i="2"/>
  <c r="P3" i="2"/>
  <c r="Q3" i="2"/>
  <c r="R3" i="2"/>
  <c r="K3" i="2"/>
  <c r="L2" i="2"/>
  <c r="M2" i="2"/>
  <c r="N2" i="2"/>
  <c r="O2" i="2"/>
  <c r="P2" i="2"/>
  <c r="Q2" i="2"/>
  <c r="R2" i="2"/>
  <c r="K2" i="2"/>
  <c r="F17" i="2"/>
  <c r="P7" i="2" l="1"/>
  <c r="P8" i="2"/>
  <c r="P5" i="2"/>
  <c r="C16" i="2"/>
  <c r="P4" i="2"/>
  <c r="M8" i="2"/>
  <c r="K7" i="2"/>
  <c r="L7" i="2"/>
  <c r="G11" i="1"/>
  <c r="E11" i="1"/>
  <c r="I10" i="1"/>
  <c r="G10" i="1"/>
  <c r="E10" i="1"/>
  <c r="I9" i="1"/>
  <c r="G9" i="1"/>
  <c r="E9" i="1"/>
  <c r="I8" i="1"/>
  <c r="G8" i="1"/>
  <c r="E8" i="1"/>
  <c r="I5" i="1"/>
  <c r="G5" i="1"/>
  <c r="E5" i="1"/>
  <c r="I4" i="1"/>
  <c r="G4" i="1"/>
  <c r="E4" i="1"/>
  <c r="I3" i="1"/>
  <c r="G3" i="1"/>
  <c r="N8" i="2" l="1"/>
  <c r="Q8" i="2"/>
  <c r="R8" i="2"/>
  <c r="O4" i="2"/>
  <c r="K8" i="2"/>
  <c r="Q5" i="2"/>
  <c r="Q4" i="2"/>
  <c r="M7" i="2"/>
  <c r="R5" i="2"/>
  <c r="R4" i="2"/>
  <c r="L8" i="2"/>
  <c r="N7" i="2"/>
  <c r="K5" i="2"/>
  <c r="O8" i="2"/>
  <c r="O7" i="2"/>
  <c r="L5" i="2"/>
  <c r="M4" i="2"/>
  <c r="Q7" i="2"/>
  <c r="M5" i="2"/>
  <c r="N4" i="2"/>
  <c r="R7" i="2"/>
  <c r="O5" i="2"/>
  <c r="N5" i="2"/>
  <c r="L4" i="2"/>
  <c r="K4" i="2"/>
</calcChain>
</file>

<file path=xl/sharedStrings.xml><?xml version="1.0" encoding="utf-8"?>
<sst xmlns="http://schemas.openxmlformats.org/spreadsheetml/2006/main" count="65" uniqueCount="61">
  <si>
    <t>Muscle Group</t>
  </si>
  <si>
    <t>Muscle Group Leva</t>
  </si>
  <si>
    <r>
      <t>F</t>
    </r>
    <r>
      <rPr>
        <b/>
        <vertAlign val="subscript"/>
        <sz val="10"/>
        <color rgb="FF000000"/>
        <rFont val="Calibri"/>
        <family val="2"/>
      </rPr>
      <t>max (Reiner)</t>
    </r>
  </si>
  <si>
    <r>
      <t>ΔF</t>
    </r>
    <r>
      <rPr>
        <b/>
        <vertAlign val="subscript"/>
        <sz val="10"/>
        <color rgb="FF000000"/>
        <rFont val="Calibri"/>
        <family val="2"/>
      </rPr>
      <t>max</t>
    </r>
  </si>
  <si>
    <r>
      <t>l</t>
    </r>
    <r>
      <rPr>
        <b/>
        <vertAlign val="subscript"/>
        <sz val="10"/>
        <color rgb="FF000000"/>
        <rFont val="Calibri"/>
        <family val="2"/>
      </rPr>
      <t>opt (Reiner)</t>
    </r>
  </si>
  <si>
    <r>
      <t>Δl</t>
    </r>
    <r>
      <rPr>
        <b/>
        <vertAlign val="subscript"/>
        <sz val="10"/>
        <color rgb="FF000000"/>
        <rFont val="Calibri"/>
        <family val="2"/>
      </rPr>
      <t>opt</t>
    </r>
  </si>
  <si>
    <r>
      <t>V</t>
    </r>
    <r>
      <rPr>
        <b/>
        <vertAlign val="subscript"/>
        <sz val="10"/>
        <color rgb="FF000000"/>
        <rFont val="Calibri"/>
        <family val="2"/>
      </rPr>
      <t>max (Reiner)</t>
    </r>
  </si>
  <si>
    <t>[N]</t>
  </si>
  <si>
    <t>[m]</t>
  </si>
  <si>
    <t>[m/s]</t>
  </si>
  <si>
    <t>Mono-articular hip flexors</t>
  </si>
  <si>
    <t>HFL</t>
  </si>
  <si>
    <t>Mono-articular hip extensors</t>
  </si>
  <si>
    <t>GLU</t>
  </si>
  <si>
    <t>Hamstrings</t>
  </si>
  <si>
    <t>HAM</t>
  </si>
  <si>
    <t>Biceps femoris (short head)</t>
  </si>
  <si>
    <t>BF</t>
  </si>
  <si>
    <t>-</t>
  </si>
  <si>
    <t>Rectus femoris</t>
  </si>
  <si>
    <t>RF</t>
  </si>
  <si>
    <t>Vasti</t>
  </si>
  <si>
    <t>VAS</t>
  </si>
  <si>
    <t>Gastrocnemius (lat. &amp; med. head)</t>
  </si>
  <si>
    <t>GAS</t>
  </si>
  <si>
    <t>Mono-articular ankle plantarflexors</t>
  </si>
  <si>
    <t>SOL</t>
  </si>
  <si>
    <t>Ankle dorsalextensors</t>
  </si>
  <si>
    <t>TA</t>
  </si>
  <si>
    <r>
      <t>0.36</t>
    </r>
    <r>
      <rPr>
        <sz val="10"/>
        <color rgb="FF000000"/>
        <rFont val="Times New Roman"/>
        <family val="1"/>
      </rPr>
      <t> </t>
    </r>
  </si>
  <si>
    <t>(Geyer-Reiner)</t>
  </si>
  <si>
    <r>
      <t>Δ V</t>
    </r>
    <r>
      <rPr>
        <b/>
        <vertAlign val="subscript"/>
        <sz val="10"/>
        <color rgb="FF000000"/>
        <rFont val="Calibri"/>
        <family val="2"/>
      </rPr>
      <t>max (Geyer-Reiner)</t>
    </r>
  </si>
  <si>
    <t>REINER SCHEME</t>
  </si>
  <si>
    <t xml:space="preserve"> </t>
  </si>
  <si>
    <t xml:space="preserve">] </t>
  </si>
  <si>
    <t xml:space="preserve">   [cm]</t>
  </si>
  <si>
    <t>RF (wang)</t>
  </si>
  <si>
    <t>SOL (Geyer)</t>
  </si>
  <si>
    <t>TA (Geyer)</t>
  </si>
  <si>
    <t>VAS (Geyer)</t>
  </si>
  <si>
    <t>GAS (Geyer)</t>
  </si>
  <si>
    <t>HAM (Geyer)</t>
  </si>
  <si>
    <t>GLU (Geyer)</t>
  </si>
  <si>
    <t>HFL (Geyer)</t>
  </si>
  <si>
    <t>Scaling factors</t>
  </si>
  <si>
    <t>Geyer</t>
  </si>
  <si>
    <t>Wang</t>
  </si>
  <si>
    <t>leg length geyer</t>
  </si>
  <si>
    <t>leg length wang</t>
  </si>
  <si>
    <t>Our leg</t>
  </si>
  <si>
    <t>m</t>
  </si>
  <si>
    <t>SOL our</t>
  </si>
  <si>
    <t>TA our</t>
  </si>
  <si>
    <t>VAS our</t>
  </si>
  <si>
    <t>GAS our</t>
  </si>
  <si>
    <t>HAM our</t>
  </si>
  <si>
    <t>RF our</t>
  </si>
  <si>
    <t>GLU our</t>
  </si>
  <si>
    <t>HFL our</t>
  </si>
  <si>
    <t>scale factor</t>
  </si>
  <si>
    <t>must be equal to the length scale of XML properties file. It is used to scale l_opr, l_slack, r and r1 according to leg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</si>
</sst>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vertAlign val="subscript"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Times New Roman"/>
      <family val="1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/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 wrapText="1"/>
    </xf>
    <xf numFmtId="1" fontId="3" fillId="2" borderId="4" xfId="0" applyNumberFormat="1" applyFont="1" applyFill="1" applyBorder="1" applyAlignment="1">
      <alignment vertical="center"/>
    </xf>
    <xf numFmtId="1" fontId="3" fillId="2" borderId="4" xfId="0" applyNumberFormat="1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2" fontId="3" fillId="2" borderId="4" xfId="0" applyNumberFormat="1" applyFont="1" applyFill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1" fontId="3" fillId="0" borderId="4" xfId="0" applyNumberFormat="1" applyFont="1" applyBorder="1" applyAlignment="1">
      <alignment vertical="center"/>
    </xf>
    <xf numFmtId="2" fontId="3" fillId="0" borderId="4" xfId="0" applyNumberFormat="1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right" vertical="center" wrapText="1"/>
    </xf>
    <xf numFmtId="0" fontId="0" fillId="4" borderId="5" xfId="0" applyFill="1" applyBorder="1" applyAlignment="1">
      <alignment vertical="center" wrapText="1"/>
    </xf>
    <xf numFmtId="0" fontId="5" fillId="4" borderId="5" xfId="0" applyFont="1" applyFill="1" applyBorder="1" applyAlignment="1">
      <alignment vertical="center" wrapText="1"/>
    </xf>
    <xf numFmtId="1" fontId="0" fillId="4" borderId="0" xfId="0" applyNumberFormat="1" applyFill="1"/>
    <xf numFmtId="164" fontId="0" fillId="4" borderId="0" xfId="0" applyNumberFormat="1" applyFill="1"/>
    <xf numFmtId="0" fontId="5" fillId="0" borderId="0" xfId="0" applyFont="1"/>
    <xf numFmtId="0" fontId="0" fillId="0" borderId="1" xfId="0" applyBorder="1" applyAlignment="1">
      <alignment vertical="top"/>
    </xf>
    <xf numFmtId="0" fontId="0" fillId="0" borderId="3" xfId="0" applyBorder="1" applyAlignment="1">
      <alignment vertical="top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3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[1]muscledata!$M$21</c:f>
              <c:strCache>
                <c:ptCount val="1"/>
                <c:pt idx="0">
                  <c:v>Fmax (Reiner)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[1]muscledata!$L$23:$L$31</c:f>
              <c:strCache>
                <c:ptCount val="9"/>
                <c:pt idx="0">
                  <c:v>HFL</c:v>
                </c:pt>
                <c:pt idx="1">
                  <c:v>GLU</c:v>
                </c:pt>
                <c:pt idx="2">
                  <c:v>HAM</c:v>
                </c:pt>
                <c:pt idx="3">
                  <c:v>BF</c:v>
                </c:pt>
                <c:pt idx="4">
                  <c:v>RF</c:v>
                </c:pt>
                <c:pt idx="5">
                  <c:v>VAS</c:v>
                </c:pt>
                <c:pt idx="6">
                  <c:v>GAS</c:v>
                </c:pt>
                <c:pt idx="7">
                  <c:v>SOL</c:v>
                </c:pt>
                <c:pt idx="8">
                  <c:v>TA</c:v>
                </c:pt>
              </c:strCache>
            </c:strRef>
          </c:cat>
          <c:val>
            <c:numRef>
              <c:f>[1]muscledata!$M$23:$M$31</c:f>
              <c:numCache>
                <c:formatCode>General</c:formatCode>
                <c:ptCount val="9"/>
                <c:pt idx="0">
                  <c:v>1850</c:v>
                </c:pt>
                <c:pt idx="1">
                  <c:v>2370</c:v>
                </c:pt>
                <c:pt idx="2">
                  <c:v>2190</c:v>
                </c:pt>
                <c:pt idx="3">
                  <c:v>400</c:v>
                </c:pt>
                <c:pt idx="4">
                  <c:v>1000</c:v>
                </c:pt>
                <c:pt idx="5">
                  <c:v>5200</c:v>
                </c:pt>
                <c:pt idx="6">
                  <c:v>1600</c:v>
                </c:pt>
                <c:pt idx="7">
                  <c:v>3600</c:v>
                </c:pt>
                <c:pt idx="8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5-4E33-A2B1-C791364DCF68}"/>
            </c:ext>
          </c:extLst>
        </c:ser>
        <c:ser>
          <c:idx val="1"/>
          <c:order val="1"/>
          <c:tx>
            <c:v>Fmax (Geyer)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[1]muscledata!$L$23:$L$31</c:f>
              <c:strCache>
                <c:ptCount val="9"/>
                <c:pt idx="0">
                  <c:v>HFL</c:v>
                </c:pt>
                <c:pt idx="1">
                  <c:v>GLU</c:v>
                </c:pt>
                <c:pt idx="2">
                  <c:v>HAM</c:v>
                </c:pt>
                <c:pt idx="3">
                  <c:v>BF</c:v>
                </c:pt>
                <c:pt idx="4">
                  <c:v>RF</c:v>
                </c:pt>
                <c:pt idx="5">
                  <c:v>VAS</c:v>
                </c:pt>
                <c:pt idx="6">
                  <c:v>GAS</c:v>
                </c:pt>
                <c:pt idx="7">
                  <c:v>SOL</c:v>
                </c:pt>
                <c:pt idx="8">
                  <c:v>TA</c:v>
                </c:pt>
              </c:strCache>
            </c:strRef>
          </c:cat>
          <c:val>
            <c:numRef>
              <c:f>[1]muscledata!$U$22:$U$30</c:f>
              <c:numCache>
                <c:formatCode>General</c:formatCode>
                <c:ptCount val="9"/>
                <c:pt idx="0">
                  <c:v>2000</c:v>
                </c:pt>
                <c:pt idx="1">
                  <c:v>1500</c:v>
                </c:pt>
                <c:pt idx="2">
                  <c:v>3000</c:v>
                </c:pt>
                <c:pt idx="3">
                  <c:v>0</c:v>
                </c:pt>
                <c:pt idx="4">
                  <c:v>0</c:v>
                </c:pt>
                <c:pt idx="5">
                  <c:v>6000</c:v>
                </c:pt>
                <c:pt idx="6">
                  <c:v>1500</c:v>
                </c:pt>
                <c:pt idx="7">
                  <c:v>4000</c:v>
                </c:pt>
                <c:pt idx="8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05-4E33-A2B1-C791364DC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9684664"/>
        <c:axId val="629684984"/>
      </c:barChart>
      <c:catAx>
        <c:axId val="62968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9684984"/>
        <c:crosses val="autoZero"/>
        <c:auto val="1"/>
        <c:lblAlgn val="ctr"/>
        <c:lblOffset val="100"/>
        <c:noMultiLvlLbl val="0"/>
      </c:catAx>
      <c:valAx>
        <c:axId val="62968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968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Optimum length (Reiner)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[1]muscledata!$L$23:$L$31</c:f>
              <c:strCache>
                <c:ptCount val="9"/>
                <c:pt idx="0">
                  <c:v>HFL</c:v>
                </c:pt>
                <c:pt idx="1">
                  <c:v>GLU</c:v>
                </c:pt>
                <c:pt idx="2">
                  <c:v>HAM</c:v>
                </c:pt>
                <c:pt idx="3">
                  <c:v>BF</c:v>
                </c:pt>
                <c:pt idx="4">
                  <c:v>RF</c:v>
                </c:pt>
                <c:pt idx="5">
                  <c:v>VAS</c:v>
                </c:pt>
                <c:pt idx="6">
                  <c:v>GAS</c:v>
                </c:pt>
                <c:pt idx="7">
                  <c:v>SOL</c:v>
                </c:pt>
                <c:pt idx="8">
                  <c:v>TA</c:v>
                </c:pt>
              </c:strCache>
            </c:strRef>
          </c:cat>
          <c:val>
            <c:numRef>
              <c:f>[1]muscledata!$O$23:$O$31</c:f>
              <c:numCache>
                <c:formatCode>General</c:formatCode>
                <c:ptCount val="9"/>
                <c:pt idx="0">
                  <c:v>0.15</c:v>
                </c:pt>
                <c:pt idx="1">
                  <c:v>0.11</c:v>
                </c:pt>
                <c:pt idx="2">
                  <c:v>0.12</c:v>
                </c:pt>
                <c:pt idx="3">
                  <c:v>0.17</c:v>
                </c:pt>
                <c:pt idx="4">
                  <c:v>0.09</c:v>
                </c:pt>
                <c:pt idx="5">
                  <c:v>0.09</c:v>
                </c:pt>
                <c:pt idx="6">
                  <c:v>0.05</c:v>
                </c:pt>
                <c:pt idx="7">
                  <c:v>0.03</c:v>
                </c:pt>
                <c:pt idx="8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5-4A9F-BE64-BB30339EBDB1}"/>
            </c:ext>
          </c:extLst>
        </c:ser>
        <c:ser>
          <c:idx val="1"/>
          <c:order val="1"/>
          <c:tx>
            <c:v>Optimum length (Geyer)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[1]muscledata!$L$23:$L$31</c:f>
              <c:strCache>
                <c:ptCount val="9"/>
                <c:pt idx="0">
                  <c:v>HFL</c:v>
                </c:pt>
                <c:pt idx="1">
                  <c:v>GLU</c:v>
                </c:pt>
                <c:pt idx="2">
                  <c:v>HAM</c:v>
                </c:pt>
                <c:pt idx="3">
                  <c:v>BF</c:v>
                </c:pt>
                <c:pt idx="4">
                  <c:v>RF</c:v>
                </c:pt>
                <c:pt idx="5">
                  <c:v>VAS</c:v>
                </c:pt>
                <c:pt idx="6">
                  <c:v>GAS</c:v>
                </c:pt>
                <c:pt idx="7">
                  <c:v>SOL</c:v>
                </c:pt>
                <c:pt idx="8">
                  <c:v>TA</c:v>
                </c:pt>
              </c:strCache>
            </c:strRef>
          </c:cat>
          <c:val>
            <c:numRef>
              <c:f>[1]muscledata!$Y$22:$Y$30</c:f>
              <c:numCache>
                <c:formatCode>General</c:formatCode>
                <c:ptCount val="9"/>
                <c:pt idx="0">
                  <c:v>0.11</c:v>
                </c:pt>
                <c:pt idx="1">
                  <c:v>0.11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0.08</c:v>
                </c:pt>
                <c:pt idx="6">
                  <c:v>0.05</c:v>
                </c:pt>
                <c:pt idx="7">
                  <c:v>0.04</c:v>
                </c:pt>
                <c:pt idx="8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5-4A9F-BE64-BB30339EB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026960"/>
        <c:axId val="699028240"/>
      </c:barChart>
      <c:catAx>
        <c:axId val="69902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9028240"/>
        <c:crosses val="autoZero"/>
        <c:auto val="1"/>
        <c:lblAlgn val="ctr"/>
        <c:lblOffset val="100"/>
        <c:noMultiLvlLbl val="0"/>
      </c:catAx>
      <c:valAx>
        <c:axId val="69902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902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Maximum velocity (Reiner)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[1]muscledata!$L$23:$L$31</c:f>
              <c:strCache>
                <c:ptCount val="9"/>
                <c:pt idx="0">
                  <c:v>HFL</c:v>
                </c:pt>
                <c:pt idx="1">
                  <c:v>GLU</c:v>
                </c:pt>
                <c:pt idx="2">
                  <c:v>HAM</c:v>
                </c:pt>
                <c:pt idx="3">
                  <c:v>BF</c:v>
                </c:pt>
                <c:pt idx="4">
                  <c:v>RF</c:v>
                </c:pt>
                <c:pt idx="5">
                  <c:v>VAS</c:v>
                </c:pt>
                <c:pt idx="6">
                  <c:v>GAS</c:v>
                </c:pt>
                <c:pt idx="7">
                  <c:v>SOL</c:v>
                </c:pt>
                <c:pt idx="8">
                  <c:v>TA</c:v>
                </c:pt>
              </c:strCache>
            </c:strRef>
          </c:cat>
          <c:val>
            <c:numRef>
              <c:f>[1]muscledata!$AC$22:$AC$30</c:f>
              <c:numCache>
                <c:formatCode>General</c:formatCode>
                <c:ptCount val="9"/>
                <c:pt idx="0">
                  <c:v>0.73</c:v>
                </c:pt>
                <c:pt idx="1">
                  <c:v>0.54</c:v>
                </c:pt>
                <c:pt idx="2">
                  <c:v>0.48</c:v>
                </c:pt>
                <c:pt idx="3">
                  <c:v>0.69</c:v>
                </c:pt>
                <c:pt idx="4">
                  <c:v>0.51</c:v>
                </c:pt>
                <c:pt idx="5">
                  <c:v>0.48</c:v>
                </c:pt>
                <c:pt idx="6">
                  <c:v>0.32</c:v>
                </c:pt>
                <c:pt idx="7">
                  <c:v>0.1</c:v>
                </c:pt>
                <c:pt idx="8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E-4736-AEA1-2FE2DB4E698F}"/>
            </c:ext>
          </c:extLst>
        </c:ser>
        <c:ser>
          <c:idx val="1"/>
          <c:order val="1"/>
          <c:tx>
            <c:v>Maximum velocity (Geyer)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[1]muscledata!$L$23:$L$31</c:f>
              <c:strCache>
                <c:ptCount val="9"/>
                <c:pt idx="0">
                  <c:v>HFL</c:v>
                </c:pt>
                <c:pt idx="1">
                  <c:v>GLU</c:v>
                </c:pt>
                <c:pt idx="2">
                  <c:v>HAM</c:v>
                </c:pt>
                <c:pt idx="3">
                  <c:v>BF</c:v>
                </c:pt>
                <c:pt idx="4">
                  <c:v>RF</c:v>
                </c:pt>
                <c:pt idx="5">
                  <c:v>VAS</c:v>
                </c:pt>
                <c:pt idx="6">
                  <c:v>GAS</c:v>
                </c:pt>
                <c:pt idx="7">
                  <c:v>SOL</c:v>
                </c:pt>
                <c:pt idx="8">
                  <c:v>TA</c:v>
                </c:pt>
              </c:strCache>
            </c:strRef>
          </c:cat>
          <c:val>
            <c:numRef>
              <c:f>[1]muscledata!$Z$22:$Z$30</c:f>
              <c:numCache>
                <c:formatCode>General</c:formatCode>
                <c:ptCount val="9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</c:v>
                </c:pt>
                <c:pt idx="4">
                  <c:v>0</c:v>
                </c:pt>
                <c:pt idx="5">
                  <c:v>0.12</c:v>
                </c:pt>
                <c:pt idx="6">
                  <c:v>0.12</c:v>
                </c:pt>
                <c:pt idx="7">
                  <c:v>0.06</c:v>
                </c:pt>
                <c:pt idx="8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1E-4736-AEA1-2FE2DB4E6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389072"/>
        <c:axId val="699386832"/>
      </c:barChart>
      <c:catAx>
        <c:axId val="69938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9386832"/>
        <c:crosses val="autoZero"/>
        <c:auto val="1"/>
        <c:lblAlgn val="ctr"/>
        <c:lblOffset val="100"/>
        <c:noMultiLvlLbl val="0"/>
      </c:catAx>
      <c:valAx>
        <c:axId val="69938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938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2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523875</xdr:colOff>
      <xdr:row>1</xdr:row>
      <xdr:rowOff>180975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C08043F8-B473-459F-853D-4113FE1A4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5150"/>
          <a:ext cx="523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</xdr:row>
      <xdr:rowOff>0</xdr:rowOff>
    </xdr:from>
    <xdr:to>
      <xdr:col>1</xdr:col>
      <xdr:colOff>533400</xdr:colOff>
      <xdr:row>3</xdr:row>
      <xdr:rowOff>66675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F3FB439A-B688-4E1C-890D-A8BFCA4FE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5175"/>
          <a:ext cx="533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504825</xdr:colOff>
      <xdr:row>3</xdr:row>
      <xdr:rowOff>190500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19B95DD4-ED4C-487E-AA43-D5CB17E3B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5200"/>
          <a:ext cx="5048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1</xdr:col>
      <xdr:colOff>600075</xdr:colOff>
      <xdr:row>4</xdr:row>
      <xdr:rowOff>180975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A7ABD65C-C4BF-4C86-BA93-BEF0AF97F5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05225"/>
          <a:ext cx="600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6</xdr:row>
      <xdr:rowOff>0</xdr:rowOff>
    </xdr:from>
    <xdr:to>
      <xdr:col>1</xdr:col>
      <xdr:colOff>381000</xdr:colOff>
      <xdr:row>6</xdr:row>
      <xdr:rowOff>180975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BD8D6705-1337-4B83-A88B-362FC473F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95800"/>
          <a:ext cx="3810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28575</xdr:colOff>
      <xdr:row>6</xdr:row>
      <xdr:rowOff>190500</xdr:rowOff>
    </xdr:from>
    <xdr:to>
      <xdr:col>1</xdr:col>
      <xdr:colOff>142875</xdr:colOff>
      <xdr:row>7</xdr:row>
      <xdr:rowOff>171450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8482C8C4-7591-4539-A0A0-BC4F89CF7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1390650"/>
          <a:ext cx="1143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</xdr:row>
      <xdr:rowOff>0</xdr:rowOff>
    </xdr:from>
    <xdr:to>
      <xdr:col>1</xdr:col>
      <xdr:colOff>76200</xdr:colOff>
      <xdr:row>5</xdr:row>
      <xdr:rowOff>180975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FFC47E9C-6753-40CA-AFAA-F13E3E4455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95850"/>
          <a:ext cx="762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8</xdr:row>
      <xdr:rowOff>0</xdr:rowOff>
    </xdr:from>
    <xdr:to>
      <xdr:col>1</xdr:col>
      <xdr:colOff>314325</xdr:colOff>
      <xdr:row>8</xdr:row>
      <xdr:rowOff>180975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88A36AC6-5EF5-4CA0-8A67-D98AA46B2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95875"/>
          <a:ext cx="3143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9</xdr:row>
      <xdr:rowOff>0</xdr:rowOff>
    </xdr:from>
    <xdr:to>
      <xdr:col>1</xdr:col>
      <xdr:colOff>276225</xdr:colOff>
      <xdr:row>9</xdr:row>
      <xdr:rowOff>190500</xdr:rowOff>
    </xdr:to>
    <xdr:pic>
      <xdr:nvPicPr>
        <xdr:cNvPr id="10" name="Immagine 9">
          <a:extLst>
            <a:ext uri="{FF2B5EF4-FFF2-40B4-BE49-F238E27FC236}">
              <a16:creationId xmlns:a16="http://schemas.microsoft.com/office/drawing/2014/main" id="{0D31C0C7-EBD3-4D16-8F01-385E085DE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95900"/>
          <a:ext cx="2762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10</xdr:row>
      <xdr:rowOff>0</xdr:rowOff>
    </xdr:from>
    <xdr:to>
      <xdr:col>1</xdr:col>
      <xdr:colOff>314325</xdr:colOff>
      <xdr:row>10</xdr:row>
      <xdr:rowOff>180975</xdr:rowOff>
    </xdr:to>
    <xdr:pic>
      <xdr:nvPicPr>
        <xdr:cNvPr id="11" name="Immagine 10">
          <a:extLst>
            <a:ext uri="{FF2B5EF4-FFF2-40B4-BE49-F238E27FC236}">
              <a16:creationId xmlns:a16="http://schemas.microsoft.com/office/drawing/2014/main" id="{D9E51806-5EF8-4CB5-8549-0C83B61B2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95925"/>
          <a:ext cx="3143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1</xdr:col>
      <xdr:colOff>276225</xdr:colOff>
      <xdr:row>12</xdr:row>
      <xdr:rowOff>9525</xdr:rowOff>
    </xdr:to>
    <xdr:pic>
      <xdr:nvPicPr>
        <xdr:cNvPr id="12" name="Immagine 11">
          <a:extLst>
            <a:ext uri="{FF2B5EF4-FFF2-40B4-BE49-F238E27FC236}">
              <a16:creationId xmlns:a16="http://schemas.microsoft.com/office/drawing/2014/main" id="{D2EF0D56-B03C-4723-85DB-15A0E406D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95950"/>
          <a:ext cx="2762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556260</xdr:colOff>
      <xdr:row>0</xdr:row>
      <xdr:rowOff>144780</xdr:rowOff>
    </xdr:from>
    <xdr:to>
      <xdr:col>17</xdr:col>
      <xdr:colOff>261624</xdr:colOff>
      <xdr:row>11</xdr:row>
      <xdr:rowOff>74576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2C129C-08C2-4930-906C-5B7EA2821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4760" y="144780"/>
          <a:ext cx="4582164" cy="203291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14</xdr:row>
      <xdr:rowOff>126492</xdr:rowOff>
    </xdr:from>
    <xdr:to>
      <xdr:col>6</xdr:col>
      <xdr:colOff>124046</xdr:colOff>
      <xdr:row>25</xdr:row>
      <xdr:rowOff>124046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7DB5BA-A5E8-4F73-9386-EAA5E2501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46096</xdr:rowOff>
    </xdr:from>
    <xdr:to>
      <xdr:col>7</xdr:col>
      <xdr:colOff>319644</xdr:colOff>
      <xdr:row>40</xdr:row>
      <xdr:rowOff>106327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BF3B03-EA09-4A34-8C19-E0F063D4A9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441286</xdr:colOff>
      <xdr:row>13</xdr:row>
      <xdr:rowOff>106322</xdr:rowOff>
    </xdr:from>
    <xdr:to>
      <xdr:col>17</xdr:col>
      <xdr:colOff>283536</xdr:colOff>
      <xdr:row>26</xdr:row>
      <xdr:rowOff>35442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021FF7-E496-47EF-8B35-F594AC9BC8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em%205%20Project\thesis%20dataxls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gmentdata"/>
      <sheetName val="muscledata"/>
      <sheetName val="pics"/>
    </sheetNames>
    <sheetDataSet>
      <sheetData sheetId="0"/>
      <sheetData sheetId="1">
        <row r="21">
          <cell r="M21" t="str">
            <v>Fmax (Reiner)</v>
          </cell>
        </row>
        <row r="22">
          <cell r="U22">
            <v>2000</v>
          </cell>
          <cell r="Y22">
            <v>0.11</v>
          </cell>
          <cell r="Z22">
            <v>0.12</v>
          </cell>
          <cell r="AC22">
            <v>0.73</v>
          </cell>
        </row>
        <row r="23">
          <cell r="L23" t="str">
            <v>HFL</v>
          </cell>
          <cell r="M23">
            <v>1850</v>
          </cell>
          <cell r="O23">
            <v>0.15</v>
          </cell>
          <cell r="U23">
            <v>1500</v>
          </cell>
          <cell r="Y23">
            <v>0.11</v>
          </cell>
          <cell r="Z23">
            <v>0.12</v>
          </cell>
          <cell r="AC23">
            <v>0.54</v>
          </cell>
        </row>
        <row r="24">
          <cell r="L24" t="str">
            <v>GLU</v>
          </cell>
          <cell r="M24">
            <v>2370</v>
          </cell>
          <cell r="O24">
            <v>0.11</v>
          </cell>
          <cell r="U24">
            <v>3000</v>
          </cell>
          <cell r="Y24">
            <v>0.1</v>
          </cell>
          <cell r="Z24">
            <v>0.12</v>
          </cell>
          <cell r="AC24">
            <v>0.48</v>
          </cell>
        </row>
        <row r="25">
          <cell r="L25" t="str">
            <v>HAM</v>
          </cell>
          <cell r="M25">
            <v>2190</v>
          </cell>
          <cell r="O25">
            <v>0.12</v>
          </cell>
          <cell r="U25" t="str">
            <v>-</v>
          </cell>
          <cell r="Y25">
            <v>0</v>
          </cell>
          <cell r="Z25">
            <v>0</v>
          </cell>
          <cell r="AC25">
            <v>0.69</v>
          </cell>
        </row>
        <row r="26">
          <cell r="L26" t="str">
            <v>BF</v>
          </cell>
          <cell r="M26">
            <v>400</v>
          </cell>
          <cell r="O26">
            <v>0.17</v>
          </cell>
          <cell r="U26" t="str">
            <v>-</v>
          </cell>
          <cell r="Y26">
            <v>0</v>
          </cell>
          <cell r="Z26">
            <v>0</v>
          </cell>
          <cell r="AC26">
            <v>0.51</v>
          </cell>
        </row>
        <row r="27">
          <cell r="L27" t="str">
            <v>RF</v>
          </cell>
          <cell r="M27">
            <v>1000</v>
          </cell>
          <cell r="O27">
            <v>0.09</v>
          </cell>
          <cell r="U27">
            <v>6000</v>
          </cell>
          <cell r="Y27">
            <v>0.08</v>
          </cell>
          <cell r="Z27">
            <v>0.12</v>
          </cell>
          <cell r="AC27">
            <v>0.48</v>
          </cell>
        </row>
        <row r="28">
          <cell r="L28" t="str">
            <v>VAS</v>
          </cell>
          <cell r="M28">
            <v>5200</v>
          </cell>
          <cell r="O28">
            <v>0.09</v>
          </cell>
          <cell r="U28">
            <v>1500</v>
          </cell>
          <cell r="Y28">
            <v>0.05</v>
          </cell>
          <cell r="Z28">
            <v>0.12</v>
          </cell>
          <cell r="AC28">
            <v>0.32</v>
          </cell>
        </row>
        <row r="29">
          <cell r="L29" t="str">
            <v>GAS</v>
          </cell>
          <cell r="M29">
            <v>1600</v>
          </cell>
          <cell r="O29">
            <v>0.05</v>
          </cell>
          <cell r="U29">
            <v>4000</v>
          </cell>
          <cell r="Y29">
            <v>0.04</v>
          </cell>
          <cell r="Z29">
            <v>0.06</v>
          </cell>
          <cell r="AC29">
            <v>0.1</v>
          </cell>
        </row>
        <row r="30">
          <cell r="L30" t="str">
            <v>SOL</v>
          </cell>
          <cell r="M30">
            <v>3600</v>
          </cell>
          <cell r="O30">
            <v>0.03</v>
          </cell>
          <cell r="U30">
            <v>800</v>
          </cell>
          <cell r="Y30">
            <v>0.06</v>
          </cell>
          <cell r="Z30">
            <v>0.12</v>
          </cell>
          <cell r="AC30">
            <v>0.36</v>
          </cell>
        </row>
        <row r="31">
          <cell r="L31" t="str">
            <v>TA</v>
          </cell>
          <cell r="M31">
            <v>1100</v>
          </cell>
          <cell r="O31">
            <v>0.09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2C390-BDA8-4CD8-A4CB-20F3D30E789C}">
  <dimension ref="B1:R19"/>
  <sheetViews>
    <sheetView tabSelected="1" workbookViewId="0">
      <selection activeCell="G20" sqref="G20"/>
    </sheetView>
  </sheetViews>
  <sheetFormatPr defaultRowHeight="15" x14ac:dyDescent="0.25"/>
  <cols>
    <col min="5" max="5" width="15.42578125" bestFit="1" customWidth="1"/>
    <col min="11" max="11" width="9.5703125" bestFit="1" customWidth="1"/>
    <col min="12" max="12" width="9.28515625" bestFit="1" customWidth="1"/>
    <col min="13" max="18" width="9.5703125" bestFit="1" customWidth="1"/>
  </cols>
  <sheetData>
    <row r="1" spans="2:18" ht="15.75" thickBot="1" x14ac:dyDescent="0.3"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36</v>
      </c>
      <c r="I1" t="s">
        <v>42</v>
      </c>
      <c r="J1" t="s">
        <v>43</v>
      </c>
      <c r="K1" s="19" t="s">
        <v>51</v>
      </c>
      <c r="L1" s="19" t="s">
        <v>52</v>
      </c>
      <c r="M1" s="19" t="s">
        <v>53</v>
      </c>
      <c r="N1" s="19" t="s">
        <v>54</v>
      </c>
      <c r="O1" s="19" t="s">
        <v>55</v>
      </c>
      <c r="P1" s="20" t="s">
        <v>56</v>
      </c>
      <c r="Q1" s="19" t="s">
        <v>57</v>
      </c>
      <c r="R1" s="19" t="s">
        <v>58</v>
      </c>
    </row>
    <row r="2" spans="2:18" x14ac:dyDescent="0.25">
      <c r="B2" t="s">
        <v>33</v>
      </c>
      <c r="C2">
        <v>4000</v>
      </c>
      <c r="D2">
        <v>800</v>
      </c>
      <c r="E2">
        <v>6000</v>
      </c>
      <c r="F2">
        <v>1500</v>
      </c>
      <c r="G2">
        <v>3000</v>
      </c>
      <c r="H2">
        <v>1000</v>
      </c>
      <c r="I2">
        <v>1500</v>
      </c>
      <c r="J2">
        <v>2000</v>
      </c>
      <c r="K2" s="21">
        <f>C2</f>
        <v>4000</v>
      </c>
      <c r="L2" s="21">
        <f t="shared" ref="L2:R3" si="0">D2</f>
        <v>800</v>
      </c>
      <c r="M2" s="21">
        <f t="shared" si="0"/>
        <v>6000</v>
      </c>
      <c r="N2" s="21">
        <f t="shared" si="0"/>
        <v>1500</v>
      </c>
      <c r="O2" s="21">
        <f t="shared" si="0"/>
        <v>3000</v>
      </c>
      <c r="P2" s="21">
        <f t="shared" si="0"/>
        <v>1000</v>
      </c>
      <c r="Q2" s="21">
        <f t="shared" si="0"/>
        <v>1500</v>
      </c>
      <c r="R2" s="21">
        <f t="shared" si="0"/>
        <v>2000</v>
      </c>
    </row>
    <row r="3" spans="2:18" x14ac:dyDescent="0.25">
      <c r="B3" t="s">
        <v>34</v>
      </c>
      <c r="C3">
        <v>6</v>
      </c>
      <c r="D3">
        <v>12</v>
      </c>
      <c r="E3">
        <v>12</v>
      </c>
      <c r="F3">
        <v>12</v>
      </c>
      <c r="G3">
        <v>12</v>
      </c>
      <c r="I3">
        <v>12</v>
      </c>
      <c r="J3">
        <v>12</v>
      </c>
      <c r="K3" s="21">
        <f>C3</f>
        <v>6</v>
      </c>
      <c r="L3" s="21">
        <f t="shared" si="0"/>
        <v>12</v>
      </c>
      <c r="M3" s="21">
        <f t="shared" si="0"/>
        <v>12</v>
      </c>
      <c r="N3" s="21">
        <f t="shared" si="0"/>
        <v>12</v>
      </c>
      <c r="O3" s="21">
        <f t="shared" si="0"/>
        <v>12</v>
      </c>
      <c r="P3" s="21">
        <f t="shared" si="0"/>
        <v>0</v>
      </c>
      <c r="Q3" s="21">
        <f t="shared" si="0"/>
        <v>12</v>
      </c>
      <c r="R3" s="21">
        <f t="shared" si="0"/>
        <v>12</v>
      </c>
    </row>
    <row r="4" spans="2:18" x14ac:dyDescent="0.25">
      <c r="C4">
        <v>4</v>
      </c>
      <c r="D4">
        <v>6</v>
      </c>
      <c r="E4">
        <v>8</v>
      </c>
      <c r="F4">
        <v>5</v>
      </c>
      <c r="G4">
        <v>10</v>
      </c>
      <c r="H4">
        <v>7.5</v>
      </c>
      <c r="I4">
        <v>11</v>
      </c>
      <c r="J4">
        <v>11</v>
      </c>
      <c r="K4" s="22">
        <f>C4*$C$16</f>
        <v>3.4239999999999999</v>
      </c>
      <c r="L4" s="22">
        <f t="shared" ref="L4:R5" si="1">D4*$C$16</f>
        <v>5.1360000000000001</v>
      </c>
      <c r="M4" s="22">
        <f t="shared" si="1"/>
        <v>6.8479999999999999</v>
      </c>
      <c r="N4" s="22">
        <f t="shared" si="1"/>
        <v>4.28</v>
      </c>
      <c r="O4" s="22">
        <f t="shared" si="1"/>
        <v>8.56</v>
      </c>
      <c r="P4" s="22">
        <f>H4*$C$17</f>
        <v>7.6428571428571423</v>
      </c>
      <c r="Q4" s="22">
        <f t="shared" si="1"/>
        <v>9.4160000000000004</v>
      </c>
      <c r="R4" s="22">
        <f t="shared" si="1"/>
        <v>9.4160000000000004</v>
      </c>
    </row>
    <row r="5" spans="2:18" x14ac:dyDescent="0.25">
      <c r="C5">
        <v>26</v>
      </c>
      <c r="D5">
        <v>24</v>
      </c>
      <c r="E5">
        <v>23</v>
      </c>
      <c r="F5">
        <v>40</v>
      </c>
      <c r="G5">
        <v>31</v>
      </c>
      <c r="H5">
        <v>28.1</v>
      </c>
      <c r="I5">
        <v>13</v>
      </c>
      <c r="J5">
        <v>10</v>
      </c>
      <c r="K5" s="22">
        <f>C5*$C$16</f>
        <v>22.256</v>
      </c>
      <c r="L5" s="22">
        <f t="shared" si="1"/>
        <v>20.544</v>
      </c>
      <c r="M5" s="22">
        <f t="shared" si="1"/>
        <v>19.687999999999999</v>
      </c>
      <c r="N5" s="22">
        <f t="shared" si="1"/>
        <v>34.24</v>
      </c>
      <c r="O5" s="22">
        <f t="shared" si="1"/>
        <v>26.535999999999998</v>
      </c>
      <c r="P5" s="22">
        <f>H5*$C$17</f>
        <v>28.635238095238094</v>
      </c>
      <c r="Q5" s="22">
        <f t="shared" si="1"/>
        <v>11.128</v>
      </c>
      <c r="R5" s="22">
        <f t="shared" si="1"/>
        <v>8.56</v>
      </c>
    </row>
    <row r="6" spans="2:18" x14ac:dyDescent="0.25">
      <c r="C6">
        <v>0.5</v>
      </c>
      <c r="D6">
        <v>0.7</v>
      </c>
      <c r="E6">
        <v>0.7</v>
      </c>
      <c r="F6">
        <v>0.7</v>
      </c>
      <c r="G6">
        <v>0.7</v>
      </c>
      <c r="H6">
        <v>0.7</v>
      </c>
      <c r="I6">
        <v>0.5</v>
      </c>
      <c r="J6">
        <v>0.5</v>
      </c>
      <c r="K6" s="22">
        <f>C6</f>
        <v>0.5</v>
      </c>
      <c r="L6" s="22">
        <f t="shared" ref="L6:R6" si="2">D6</f>
        <v>0.7</v>
      </c>
      <c r="M6" s="22">
        <f t="shared" si="2"/>
        <v>0.7</v>
      </c>
      <c r="N6" s="22">
        <f t="shared" si="2"/>
        <v>0.7</v>
      </c>
      <c r="O6" s="22">
        <f t="shared" si="2"/>
        <v>0.7</v>
      </c>
      <c r="P6" s="22">
        <f t="shared" si="2"/>
        <v>0.7</v>
      </c>
      <c r="Q6" s="22">
        <f t="shared" si="2"/>
        <v>0.5</v>
      </c>
      <c r="R6" s="22">
        <f t="shared" si="2"/>
        <v>0.5</v>
      </c>
    </row>
    <row r="7" spans="2:18" x14ac:dyDescent="0.25">
      <c r="C7">
        <v>5</v>
      </c>
      <c r="D7">
        <v>4</v>
      </c>
      <c r="E7">
        <v>6</v>
      </c>
      <c r="F7">
        <v>5</v>
      </c>
      <c r="G7">
        <v>8</v>
      </c>
      <c r="H7">
        <v>9.4</v>
      </c>
      <c r="I7">
        <v>10</v>
      </c>
      <c r="J7">
        <v>10</v>
      </c>
      <c r="K7" s="22">
        <f>C7*$C$16</f>
        <v>4.28</v>
      </c>
      <c r="L7" s="22">
        <f t="shared" ref="L7:R8" si="3">D7*$C$16</f>
        <v>3.4239999999999999</v>
      </c>
      <c r="M7" s="22">
        <f t="shared" si="3"/>
        <v>5.1360000000000001</v>
      </c>
      <c r="N7" s="22">
        <f t="shared" si="3"/>
        <v>4.28</v>
      </c>
      <c r="O7" s="22">
        <f t="shared" si="3"/>
        <v>6.8479999999999999</v>
      </c>
      <c r="P7" s="22">
        <f>H7*$C$17</f>
        <v>9.5790476190476195</v>
      </c>
      <c r="Q7" s="22">
        <f t="shared" si="3"/>
        <v>8.56</v>
      </c>
      <c r="R7" s="22">
        <f t="shared" si="3"/>
        <v>8.56</v>
      </c>
    </row>
    <row r="8" spans="2:18" x14ac:dyDescent="0.25">
      <c r="B8" t="s">
        <v>35</v>
      </c>
      <c r="F8">
        <v>5</v>
      </c>
      <c r="G8">
        <v>5</v>
      </c>
      <c r="H8">
        <v>5.6</v>
      </c>
      <c r="K8" s="22">
        <f>C8*$C$16</f>
        <v>0</v>
      </c>
      <c r="L8" s="22">
        <f t="shared" si="3"/>
        <v>0</v>
      </c>
      <c r="M8" s="22">
        <f t="shared" si="3"/>
        <v>0</v>
      </c>
      <c r="N8" s="22">
        <f t="shared" si="3"/>
        <v>4.28</v>
      </c>
      <c r="O8" s="22">
        <f t="shared" si="3"/>
        <v>4.28</v>
      </c>
      <c r="P8" s="22">
        <f>H8*$C$17</f>
        <v>5.7066666666666661</v>
      </c>
      <c r="Q8" s="22">
        <f t="shared" si="3"/>
        <v>0</v>
      </c>
      <c r="R8" s="22">
        <f t="shared" si="3"/>
        <v>0</v>
      </c>
    </row>
    <row r="9" spans="2:18" x14ac:dyDescent="0.25">
      <c r="C9">
        <v>110</v>
      </c>
      <c r="D9">
        <v>80</v>
      </c>
      <c r="E9">
        <v>165</v>
      </c>
      <c r="F9">
        <v>140</v>
      </c>
      <c r="K9" s="21">
        <f>C9</f>
        <v>110</v>
      </c>
      <c r="L9" s="21">
        <f t="shared" ref="L9:R12" si="4">D9</f>
        <v>80</v>
      </c>
      <c r="M9" s="21">
        <f t="shared" si="4"/>
        <v>165</v>
      </c>
      <c r="N9" s="21">
        <f t="shared" si="4"/>
        <v>140</v>
      </c>
      <c r="O9" s="21">
        <f t="shared" si="4"/>
        <v>0</v>
      </c>
      <c r="P9" s="21">
        <f t="shared" si="4"/>
        <v>0</v>
      </c>
      <c r="Q9" s="21">
        <f t="shared" si="4"/>
        <v>0</v>
      </c>
      <c r="R9" s="21">
        <f t="shared" si="4"/>
        <v>0</v>
      </c>
    </row>
    <row r="10" spans="2:18" x14ac:dyDescent="0.25">
      <c r="C10">
        <v>80</v>
      </c>
      <c r="D10">
        <v>110</v>
      </c>
      <c r="E10">
        <v>125</v>
      </c>
      <c r="F10">
        <v>165</v>
      </c>
      <c r="G10">
        <v>155</v>
      </c>
      <c r="H10">
        <v>180</v>
      </c>
      <c r="I10">
        <v>150</v>
      </c>
      <c r="J10">
        <v>180</v>
      </c>
      <c r="K10" s="21">
        <f>C10</f>
        <v>80</v>
      </c>
      <c r="L10" s="21">
        <f t="shared" si="4"/>
        <v>110</v>
      </c>
      <c r="M10" s="21">
        <f t="shared" si="4"/>
        <v>125</v>
      </c>
      <c r="N10" s="21">
        <f t="shared" si="4"/>
        <v>165</v>
      </c>
      <c r="O10" s="21">
        <f t="shared" si="4"/>
        <v>155</v>
      </c>
      <c r="P10" s="21">
        <f t="shared" si="4"/>
        <v>180</v>
      </c>
      <c r="Q10" s="21">
        <f t="shared" si="4"/>
        <v>150</v>
      </c>
      <c r="R10" s="21">
        <f t="shared" si="4"/>
        <v>180</v>
      </c>
    </row>
    <row r="11" spans="2:18" x14ac:dyDescent="0.25">
      <c r="F11">
        <v>110</v>
      </c>
      <c r="G11">
        <v>180</v>
      </c>
      <c r="H11">
        <v>165</v>
      </c>
      <c r="K11" s="21">
        <f>C11</f>
        <v>0</v>
      </c>
      <c r="L11" s="21">
        <f t="shared" si="4"/>
        <v>0</v>
      </c>
      <c r="M11" s="21">
        <f t="shared" si="4"/>
        <v>0</v>
      </c>
      <c r="N11" s="21">
        <f t="shared" si="4"/>
        <v>110</v>
      </c>
      <c r="O11" s="21">
        <f t="shared" si="4"/>
        <v>180</v>
      </c>
      <c r="P11" s="21">
        <f t="shared" si="4"/>
        <v>165</v>
      </c>
      <c r="Q11" s="21">
        <f t="shared" si="4"/>
        <v>0</v>
      </c>
      <c r="R11" s="21">
        <f t="shared" si="4"/>
        <v>0</v>
      </c>
    </row>
    <row r="12" spans="2:18" x14ac:dyDescent="0.25">
      <c r="F12">
        <v>80</v>
      </c>
      <c r="G12">
        <v>180</v>
      </c>
      <c r="H12">
        <v>125</v>
      </c>
      <c r="K12" s="21">
        <f>C12</f>
        <v>0</v>
      </c>
      <c r="L12" s="21">
        <f t="shared" si="4"/>
        <v>0</v>
      </c>
      <c r="M12" s="21">
        <f t="shared" si="4"/>
        <v>0</v>
      </c>
      <c r="N12" s="21">
        <f t="shared" si="4"/>
        <v>80</v>
      </c>
      <c r="O12" s="21">
        <f t="shared" si="4"/>
        <v>180</v>
      </c>
      <c r="P12" s="21">
        <f t="shared" si="4"/>
        <v>125</v>
      </c>
      <c r="Q12" s="21">
        <f t="shared" si="4"/>
        <v>0</v>
      </c>
      <c r="R12" s="21">
        <f t="shared" si="4"/>
        <v>0</v>
      </c>
    </row>
    <row r="15" spans="2:18" x14ac:dyDescent="0.25">
      <c r="B15" t="s">
        <v>44</v>
      </c>
    </row>
    <row r="16" spans="2:18" x14ac:dyDescent="0.25">
      <c r="B16" t="s">
        <v>45</v>
      </c>
      <c r="C16">
        <f>F18/F16</f>
        <v>0.85599999999999998</v>
      </c>
      <c r="E16" t="s">
        <v>47</v>
      </c>
      <c r="F16">
        <v>1</v>
      </c>
      <c r="G16" t="s">
        <v>50</v>
      </c>
    </row>
    <row r="17" spans="2:7" x14ac:dyDescent="0.25">
      <c r="B17" t="s">
        <v>46</v>
      </c>
      <c r="C17">
        <f>F18/F17</f>
        <v>1.019047619047619</v>
      </c>
      <c r="E17" t="s">
        <v>48</v>
      </c>
      <c r="F17">
        <f>0.42+0.42</f>
        <v>0.84</v>
      </c>
      <c r="G17" t="s">
        <v>50</v>
      </c>
    </row>
    <row r="18" spans="2:7" x14ac:dyDescent="0.25">
      <c r="E18" t="s">
        <v>49</v>
      </c>
      <c r="F18">
        <f>F19*(0.422+0.434)</f>
        <v>0.85599999999999998</v>
      </c>
      <c r="G18" t="s">
        <v>50</v>
      </c>
    </row>
    <row r="19" spans="2:7" x14ac:dyDescent="0.25">
      <c r="E19" s="23" t="s">
        <v>59</v>
      </c>
      <c r="F19" s="23">
        <v>1</v>
      </c>
      <c r="G19" t="s">
        <v>60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zoomScale="145" zoomScaleNormal="145" workbookViewId="0">
      <selection activeCell="Q47" sqref="Q47"/>
    </sheetView>
  </sheetViews>
  <sheetFormatPr defaultRowHeight="15" x14ac:dyDescent="0.25"/>
  <cols>
    <col min="2" max="2" width="26.28515625" customWidth="1"/>
    <col min="3" max="3" width="14.28515625" customWidth="1"/>
  </cols>
  <sheetData>
    <row r="1" spans="1:17" x14ac:dyDescent="0.25">
      <c r="A1" s="24"/>
      <c r="B1" s="26" t="s">
        <v>0</v>
      </c>
      <c r="C1" s="28" t="s">
        <v>1</v>
      </c>
      <c r="D1" s="1" t="s">
        <v>2</v>
      </c>
      <c r="E1" s="2" t="s">
        <v>3</v>
      </c>
      <c r="F1" s="1" t="s">
        <v>4</v>
      </c>
      <c r="G1" s="2" t="s">
        <v>5</v>
      </c>
      <c r="H1" s="2" t="s">
        <v>6</v>
      </c>
      <c r="I1" s="28" t="s">
        <v>31</v>
      </c>
    </row>
    <row r="2" spans="1:17" ht="15.75" thickBot="1" x14ac:dyDescent="0.3">
      <c r="A2" s="25"/>
      <c r="B2" s="27"/>
      <c r="C2" s="29"/>
      <c r="D2" s="3" t="s">
        <v>7</v>
      </c>
      <c r="E2" s="4" t="s">
        <v>30</v>
      </c>
      <c r="F2" s="3" t="s">
        <v>8</v>
      </c>
      <c r="G2" s="4" t="s">
        <v>30</v>
      </c>
      <c r="H2" s="5" t="s">
        <v>9</v>
      </c>
      <c r="I2" s="29"/>
    </row>
    <row r="3" spans="1:17" ht="15.75" thickBot="1" x14ac:dyDescent="0.3">
      <c r="A3" s="6">
        <v>1</v>
      </c>
      <c r="B3" s="7" t="s">
        <v>10</v>
      </c>
      <c r="C3" s="8" t="s">
        <v>11</v>
      </c>
      <c r="D3" s="9">
        <v>1850</v>
      </c>
      <c r="E3" s="10">
        <v>150</v>
      </c>
      <c r="F3" s="7">
        <v>0.15</v>
      </c>
      <c r="G3" s="11">
        <f>N2/100-F3</f>
        <v>-0.15</v>
      </c>
      <c r="H3" s="12">
        <v>0.73</v>
      </c>
      <c r="I3" s="11">
        <f>M2/100-H3</f>
        <v>-0.73</v>
      </c>
    </row>
    <row r="4" spans="1:17" ht="15.75" thickBot="1" x14ac:dyDescent="0.3">
      <c r="A4" s="13">
        <v>2</v>
      </c>
      <c r="B4" s="14" t="s">
        <v>12</v>
      </c>
      <c r="C4" s="5" t="s">
        <v>13</v>
      </c>
      <c r="D4" s="15">
        <v>2370</v>
      </c>
      <c r="E4" s="10">
        <f>L3-D4</f>
        <v>-2370</v>
      </c>
      <c r="F4" s="14">
        <v>0.11</v>
      </c>
      <c r="G4" s="11">
        <f>N3/100-F4</f>
        <v>-0.11</v>
      </c>
      <c r="H4" s="16">
        <v>0.54</v>
      </c>
      <c r="I4" s="11">
        <f t="shared" ref="I4:I10" si="0">M3/100-H4</f>
        <v>-0.54</v>
      </c>
    </row>
    <row r="5" spans="1:17" ht="15.75" thickBot="1" x14ac:dyDescent="0.3">
      <c r="A5" s="6">
        <v>3</v>
      </c>
      <c r="B5" s="7" t="s">
        <v>14</v>
      </c>
      <c r="C5" s="8" t="s">
        <v>15</v>
      </c>
      <c r="D5" s="9">
        <v>2190</v>
      </c>
      <c r="E5" s="10">
        <f t="shared" ref="E5:E11" si="1">L4-D5</f>
        <v>-2190</v>
      </c>
      <c r="F5" s="7">
        <v>0.12</v>
      </c>
      <c r="G5" s="11">
        <f>N4/100-F5</f>
        <v>-0.12</v>
      </c>
      <c r="H5" s="12">
        <v>0.48</v>
      </c>
      <c r="I5" s="11">
        <f t="shared" si="0"/>
        <v>-0.48</v>
      </c>
    </row>
    <row r="6" spans="1:17" ht="15.75" thickBot="1" x14ac:dyDescent="0.3">
      <c r="A6" s="13">
        <v>4</v>
      </c>
      <c r="B6" s="14" t="s">
        <v>16</v>
      </c>
      <c r="C6" s="17" t="s">
        <v>17</v>
      </c>
      <c r="D6" s="15">
        <v>400</v>
      </c>
      <c r="E6" s="10" t="s">
        <v>18</v>
      </c>
      <c r="F6" s="14">
        <v>0.17</v>
      </c>
      <c r="G6" s="11">
        <v>0</v>
      </c>
      <c r="H6" s="16">
        <v>0.69</v>
      </c>
      <c r="I6" s="11">
        <v>0</v>
      </c>
    </row>
    <row r="7" spans="1:17" ht="15.75" thickBot="1" x14ac:dyDescent="0.3">
      <c r="A7" s="6">
        <v>5</v>
      </c>
      <c r="B7" s="7" t="s">
        <v>19</v>
      </c>
      <c r="C7" s="8" t="s">
        <v>20</v>
      </c>
      <c r="D7" s="9">
        <v>1000</v>
      </c>
      <c r="E7" s="10" t="s">
        <v>18</v>
      </c>
      <c r="F7" s="7">
        <v>0.09</v>
      </c>
      <c r="G7" s="11">
        <v>0</v>
      </c>
      <c r="H7" s="12">
        <v>0.51</v>
      </c>
      <c r="I7" s="11">
        <v>0</v>
      </c>
    </row>
    <row r="8" spans="1:17" ht="15.75" thickBot="1" x14ac:dyDescent="0.3">
      <c r="A8" s="13">
        <v>6</v>
      </c>
      <c r="B8" s="14" t="s">
        <v>21</v>
      </c>
      <c r="C8" s="5" t="s">
        <v>22</v>
      </c>
      <c r="D8" s="15">
        <v>5200</v>
      </c>
      <c r="E8" s="10">
        <f t="shared" si="1"/>
        <v>-5200</v>
      </c>
      <c r="F8" s="14">
        <v>0.09</v>
      </c>
      <c r="G8" s="11">
        <f>N7/100-F8</f>
        <v>-0.09</v>
      </c>
      <c r="H8" s="16">
        <v>0.48</v>
      </c>
      <c r="I8" s="11">
        <f t="shared" si="0"/>
        <v>-0.48</v>
      </c>
    </row>
    <row r="9" spans="1:17" ht="15.75" thickBot="1" x14ac:dyDescent="0.3">
      <c r="A9" s="6">
        <v>7</v>
      </c>
      <c r="B9" s="7" t="s">
        <v>23</v>
      </c>
      <c r="C9" s="8" t="s">
        <v>24</v>
      </c>
      <c r="D9" s="9">
        <v>1600</v>
      </c>
      <c r="E9" s="10">
        <f t="shared" si="1"/>
        <v>-1600</v>
      </c>
      <c r="F9" s="7">
        <v>0.05</v>
      </c>
      <c r="G9" s="11">
        <f>N8/100-F9</f>
        <v>-0.05</v>
      </c>
      <c r="H9" s="12">
        <v>0.32</v>
      </c>
      <c r="I9" s="11">
        <f t="shared" si="0"/>
        <v>-0.32</v>
      </c>
    </row>
    <row r="10" spans="1:17" ht="15.75" thickBot="1" x14ac:dyDescent="0.3">
      <c r="A10" s="13">
        <v>8</v>
      </c>
      <c r="B10" s="14" t="s">
        <v>25</v>
      </c>
      <c r="C10" s="5" t="s">
        <v>26</v>
      </c>
      <c r="D10" s="15">
        <v>3600</v>
      </c>
      <c r="E10" s="10">
        <f t="shared" si="1"/>
        <v>-3600</v>
      </c>
      <c r="F10" s="14">
        <v>0.03</v>
      </c>
      <c r="G10" s="11">
        <f>N9/100-F10</f>
        <v>-0.03</v>
      </c>
      <c r="H10" s="16">
        <v>0.1</v>
      </c>
      <c r="I10" s="11">
        <f t="shared" si="0"/>
        <v>-0.1</v>
      </c>
    </row>
    <row r="11" spans="1:17" ht="15.75" thickBot="1" x14ac:dyDescent="0.3">
      <c r="A11" s="6">
        <v>9</v>
      </c>
      <c r="B11" s="7" t="s">
        <v>27</v>
      </c>
      <c r="C11" s="8" t="s">
        <v>28</v>
      </c>
      <c r="D11" s="9">
        <v>1100</v>
      </c>
      <c r="E11" s="10">
        <f t="shared" si="1"/>
        <v>-1100</v>
      </c>
      <c r="F11" s="7">
        <v>0.09</v>
      </c>
      <c r="G11" s="11">
        <f>N10/100-F11</f>
        <v>-0.09</v>
      </c>
      <c r="H11" s="18" t="s">
        <v>29</v>
      </c>
      <c r="I11" s="11">
        <v>-0.24</v>
      </c>
    </row>
    <row r="13" spans="1:17" x14ac:dyDescent="0.25">
      <c r="K13" s="30" t="s">
        <v>32</v>
      </c>
      <c r="L13" s="30"/>
      <c r="M13" s="30"/>
      <c r="N13" s="30"/>
      <c r="O13" s="30"/>
      <c r="P13" s="30"/>
      <c r="Q13" s="30"/>
    </row>
  </sheetData>
  <mergeCells count="5">
    <mergeCell ref="A1:A2"/>
    <mergeCell ref="B1:B2"/>
    <mergeCell ref="C1:C2"/>
    <mergeCell ref="I1:I2"/>
    <mergeCell ref="K13:Q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Geyer and Herr muscle data</vt:lpstr>
      <vt:lpstr>Reiner, Geyer muscle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Ajith Asokan</dc:creator>
  <cp:lastModifiedBy>Admin</cp:lastModifiedBy>
  <dcterms:created xsi:type="dcterms:W3CDTF">2015-06-05T18:17:20Z</dcterms:created>
  <dcterms:modified xsi:type="dcterms:W3CDTF">2021-12-06T13:21:37Z</dcterms:modified>
</cp:coreProperties>
</file>