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rsc-my.sharepoint.com/personal/matteo_pallocca_cnr_it/Documents/bbmri-it-pnrr/survey-wp4-tiering/tiering/"/>
    </mc:Choice>
  </mc:AlternateContent>
  <xr:revisionPtr revIDLastSave="961" documentId="13_ncr:1_{DAC7DDE3-FCBE-224B-8CD1-8B36777D95DA}" xr6:coauthVersionLast="47" xr6:coauthVersionMax="47" xr10:uidLastSave="{775DA4CB-0C15-CC44-AD1C-3800E01CF7ED}"/>
  <bookViews>
    <workbookView xWindow="-2060" yWindow="500" windowWidth="21040" windowHeight="15620" firstSheet="2" activeTab="2" xr2:uid="{F7AB23C0-CB02-9747-AE70-BC97953980D3}"/>
  </bookViews>
  <sheets>
    <sheet name="punteggio e tiering" sheetId="3" r:id="rId1"/>
    <sheet name="tiers" sheetId="6" r:id="rId2"/>
    <sheet name="razionale" sheetId="1" r:id="rId3"/>
    <sheet name="risposte" sheetId="2" r:id="rId4"/>
    <sheet name="risposte RP" sheetId="4" r:id="rId5"/>
    <sheet name="grafici" sheetId="5" r:id="rId6"/>
  </sheets>
  <definedNames>
    <definedName name="_xlnm._FilterDatabase" localSheetId="0" hidden="1">'punteggio e tiering'!$A$1:$Q$45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7" i="1"/>
  <c r="H33" i="1"/>
  <c r="H32" i="1"/>
  <c r="H31" i="1"/>
  <c r="H30" i="1"/>
  <c r="H29" i="1"/>
  <c r="Q45" i="3"/>
  <c r="P45" i="3"/>
  <c r="O45" i="3"/>
  <c r="N45" i="3"/>
  <c r="M45" i="3"/>
  <c r="L45" i="3"/>
  <c r="K45" i="3"/>
  <c r="J45" i="3"/>
  <c r="I45" i="3"/>
  <c r="H45" i="3"/>
  <c r="G45" i="3"/>
  <c r="F45" i="3"/>
  <c r="F42" i="3" s="1"/>
  <c r="E45" i="3"/>
  <c r="E42" i="3"/>
  <c r="G42" i="3"/>
  <c r="H42" i="3"/>
  <c r="I42" i="3"/>
  <c r="J42" i="3"/>
  <c r="K42" i="3"/>
  <c r="L42" i="3"/>
  <c r="M42" i="3"/>
  <c r="N42" i="3"/>
  <c r="O42" i="3"/>
  <c r="P42" i="3"/>
  <c r="Q42" i="3"/>
  <c r="C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1" i="4"/>
  <c r="AI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1" i="4"/>
  <c r="AG3" i="4"/>
  <c r="AB2" i="4"/>
  <c r="AB3" i="4"/>
  <c r="AB30" i="4"/>
  <c r="AB4" i="4"/>
  <c r="AB31" i="4"/>
  <c r="AB5" i="4"/>
  <c r="AB6" i="4"/>
  <c r="AB7" i="4"/>
  <c r="AB8" i="4"/>
  <c r="AB9" i="4"/>
  <c r="AB32" i="4"/>
  <c r="AB33" i="4"/>
  <c r="AB34" i="4"/>
  <c r="AB10" i="4"/>
  <c r="AB11" i="4"/>
  <c r="AB12" i="4"/>
  <c r="AB13" i="4"/>
  <c r="AB14" i="4"/>
  <c r="AB15" i="4"/>
  <c r="AB35" i="4"/>
  <c r="AB36" i="4"/>
  <c r="AB16" i="4"/>
  <c r="AB17" i="4"/>
  <c r="AB37" i="4"/>
  <c r="AB18" i="4"/>
  <c r="AB19" i="4"/>
  <c r="AB20" i="4"/>
  <c r="AB38" i="4"/>
  <c r="AB21" i="4"/>
  <c r="AB22" i="4"/>
  <c r="AB23" i="4"/>
  <c r="AB24" i="4"/>
  <c r="AB25" i="4"/>
  <c r="AB26" i="4"/>
  <c r="AB27" i="4"/>
  <c r="AB28" i="4"/>
  <c r="AB39" i="4"/>
  <c r="AB40" i="4"/>
  <c r="AB29" i="4"/>
  <c r="Z3" i="4"/>
  <c r="Z30" i="4"/>
  <c r="Z4" i="4"/>
  <c r="Z31" i="4"/>
  <c r="Z5" i="4"/>
  <c r="Z6" i="4"/>
  <c r="Z7" i="4"/>
  <c r="Z8" i="4"/>
  <c r="Z9" i="4"/>
  <c r="Z32" i="4"/>
  <c r="Z33" i="4"/>
  <c r="Z34" i="4"/>
  <c r="Z10" i="4"/>
  <c r="Z11" i="4"/>
  <c r="Z12" i="4"/>
  <c r="Z13" i="4"/>
  <c r="Z14" i="4"/>
  <c r="Z15" i="4"/>
  <c r="Z35" i="4"/>
  <c r="Z36" i="4"/>
  <c r="Z16" i="4"/>
  <c r="Z17" i="4"/>
  <c r="Z37" i="4"/>
  <c r="Z18" i="4"/>
  <c r="Z19" i="4"/>
  <c r="Z20" i="4"/>
  <c r="Z38" i="4"/>
  <c r="Z21" i="4"/>
  <c r="Z22" i="4"/>
  <c r="Z23" i="4"/>
  <c r="Z24" i="4"/>
  <c r="Z25" i="4"/>
  <c r="Z26" i="4"/>
  <c r="Z27" i="4"/>
  <c r="Z28" i="4"/>
  <c r="Z39" i="4"/>
  <c r="Z40" i="4"/>
  <c r="Z29" i="4"/>
  <c r="Z2" i="4"/>
  <c r="X2" i="4"/>
  <c r="X3" i="4"/>
  <c r="X30" i="4"/>
  <c r="X4" i="4"/>
  <c r="X31" i="4"/>
  <c r="X5" i="4"/>
  <c r="X6" i="4"/>
  <c r="X7" i="4"/>
  <c r="X8" i="4"/>
  <c r="X9" i="4"/>
  <c r="X32" i="4"/>
  <c r="X33" i="4"/>
  <c r="X34" i="4"/>
  <c r="X10" i="4"/>
  <c r="X11" i="4"/>
  <c r="X12" i="4"/>
  <c r="X13" i="4"/>
  <c r="X14" i="4"/>
  <c r="X15" i="4"/>
  <c r="X35" i="4"/>
  <c r="X36" i="4"/>
  <c r="X16" i="4"/>
  <c r="X17" i="4"/>
  <c r="X37" i="4"/>
  <c r="X18" i="4"/>
  <c r="X19" i="4"/>
  <c r="X20" i="4"/>
  <c r="X38" i="4"/>
  <c r="X21" i="4"/>
  <c r="X22" i="4"/>
  <c r="X23" i="4"/>
  <c r="X24" i="4"/>
  <c r="X25" i="4"/>
  <c r="X26" i="4"/>
  <c r="X27" i="4"/>
  <c r="X28" i="4"/>
  <c r="X39" i="4"/>
  <c r="X40" i="4"/>
  <c r="X29" i="4"/>
  <c r="V3" i="4"/>
  <c r="V30" i="4"/>
  <c r="V4" i="4"/>
  <c r="V31" i="4"/>
  <c r="V5" i="4"/>
  <c r="V6" i="4"/>
  <c r="V7" i="4"/>
  <c r="V8" i="4"/>
  <c r="V9" i="4"/>
  <c r="V32" i="4"/>
  <c r="V33" i="4"/>
  <c r="V34" i="4"/>
  <c r="V10" i="4"/>
  <c r="V11" i="4"/>
  <c r="V12" i="4"/>
  <c r="V13" i="4"/>
  <c r="V14" i="4"/>
  <c r="V15" i="4"/>
  <c r="V35" i="4"/>
  <c r="V36" i="4"/>
  <c r="V16" i="4"/>
  <c r="V17" i="4"/>
  <c r="V37" i="4"/>
  <c r="V18" i="4"/>
  <c r="V19" i="4"/>
  <c r="V20" i="4"/>
  <c r="V38" i="4"/>
  <c r="V21" i="4"/>
  <c r="V22" i="4"/>
  <c r="V23" i="4"/>
  <c r="V24" i="4"/>
  <c r="V25" i="4"/>
  <c r="V26" i="4"/>
  <c r="V27" i="4"/>
  <c r="V28" i="4"/>
  <c r="V39" i="4"/>
  <c r="V40" i="4"/>
  <c r="V29" i="4"/>
  <c r="V2" i="4"/>
  <c r="R13" i="4"/>
  <c r="R5" i="4"/>
  <c r="R3" i="4"/>
  <c r="R30" i="4"/>
  <c r="R4" i="4"/>
  <c r="R31" i="4"/>
  <c r="R6" i="4"/>
  <c r="R7" i="4"/>
  <c r="R8" i="4"/>
  <c r="R9" i="4"/>
  <c r="R32" i="4"/>
  <c r="R33" i="4"/>
  <c r="R34" i="4"/>
  <c r="R10" i="4"/>
  <c r="R12" i="4"/>
  <c r="R14" i="4"/>
  <c r="R15" i="4"/>
  <c r="R35" i="4"/>
  <c r="R36" i="4"/>
  <c r="R16" i="4"/>
  <c r="R17" i="4"/>
  <c r="R37" i="4"/>
  <c r="R18" i="4"/>
  <c r="R19" i="4"/>
  <c r="R20" i="4"/>
  <c r="R38" i="4"/>
  <c r="R21" i="4"/>
  <c r="R22" i="4"/>
  <c r="R23" i="4"/>
  <c r="R24" i="4"/>
  <c r="R25" i="4"/>
  <c r="R26" i="4"/>
  <c r="R27" i="4"/>
  <c r="R28" i="4"/>
  <c r="R39" i="4"/>
  <c r="R40" i="4"/>
  <c r="R29" i="4"/>
  <c r="R2" i="4"/>
  <c r="M6" i="4"/>
  <c r="M7" i="4"/>
  <c r="M8" i="4"/>
  <c r="M9" i="4"/>
  <c r="M32" i="4"/>
  <c r="M33" i="4"/>
  <c r="M34" i="4"/>
  <c r="M10" i="4"/>
  <c r="M11" i="4"/>
  <c r="M12" i="4"/>
  <c r="M13" i="4"/>
  <c r="M14" i="4"/>
  <c r="M15" i="4"/>
  <c r="M35" i="4"/>
  <c r="M36" i="4"/>
  <c r="M16" i="4"/>
  <c r="M17" i="4"/>
  <c r="M37" i="4"/>
  <c r="M18" i="4"/>
  <c r="M19" i="4"/>
  <c r="M20" i="4"/>
  <c r="M38" i="4"/>
  <c r="M21" i="4"/>
  <c r="M22" i="4"/>
  <c r="M23" i="4"/>
  <c r="M24" i="4"/>
  <c r="M25" i="4"/>
  <c r="M26" i="4"/>
  <c r="M27" i="4"/>
  <c r="M28" i="4"/>
  <c r="M39" i="4"/>
  <c r="M40" i="4"/>
  <c r="M29" i="4"/>
  <c r="M3" i="4"/>
  <c r="M30" i="4"/>
  <c r="M4" i="4"/>
  <c r="M31" i="4"/>
  <c r="M5" i="4"/>
  <c r="M2" i="4"/>
  <c r="F2" i="4"/>
  <c r="F13" i="4"/>
  <c r="F14" i="4"/>
  <c r="F15" i="4"/>
  <c r="F35" i="4"/>
  <c r="F36" i="4"/>
  <c r="F16" i="4"/>
  <c r="F17" i="4"/>
  <c r="F37" i="4"/>
  <c r="F18" i="4"/>
  <c r="F19" i="4"/>
  <c r="F20" i="4"/>
  <c r="F38" i="4"/>
  <c r="F21" i="4"/>
  <c r="F22" i="4"/>
  <c r="F23" i="4"/>
  <c r="F24" i="4"/>
  <c r="F25" i="4"/>
  <c r="F26" i="4"/>
  <c r="F27" i="4"/>
  <c r="F28" i="4"/>
  <c r="F39" i="4"/>
  <c r="F40" i="4"/>
  <c r="F29" i="4"/>
  <c r="F30" i="4"/>
  <c r="F4" i="4"/>
  <c r="F31" i="4"/>
  <c r="F5" i="4"/>
  <c r="F6" i="4"/>
  <c r="F7" i="4"/>
  <c r="F8" i="4"/>
  <c r="F9" i="4"/>
  <c r="F32" i="4"/>
  <c r="F33" i="4"/>
  <c r="F34" i="4"/>
  <c r="F10" i="4"/>
  <c r="F11" i="4"/>
  <c r="F12" i="4"/>
  <c r="F3" i="4"/>
  <c r="B43" i="3" l="1"/>
  <c r="B45" i="3" l="1"/>
  <c r="B44" i="3" s="1"/>
</calcChain>
</file>

<file path=xl/sharedStrings.xml><?xml version="1.0" encoding="utf-8"?>
<sst xmlns="http://schemas.openxmlformats.org/spreadsheetml/2006/main" count="2098" uniqueCount="513">
  <si>
    <t>Nome della Biobanca</t>
  </si>
  <si>
    <t>putative-tier</t>
  </si>
  <si>
    <t>punteggio</t>
  </si>
  <si>
    <t>referente IT</t>
  </si>
  <si>
    <t>personale dedicato</t>
  </si>
  <si>
    <t>Terminologia</t>
  </si>
  <si>
    <t>CDM</t>
  </si>
  <si>
    <t>LIMS</t>
  </si>
  <si>
    <t>cartella clinica</t>
  </si>
  <si>
    <t>LIMS-2</t>
  </si>
  <si>
    <t>Infrastruttura IT</t>
  </si>
  <si>
    <t>storage</t>
  </si>
  <si>
    <t>Componenti IT</t>
  </si>
  <si>
    <t>DWH</t>
  </si>
  <si>
    <t>annotazioni</t>
  </si>
  <si>
    <t>intersezione dati clinici</t>
  </si>
  <si>
    <t>consenso informato</t>
  </si>
  <si>
    <t>IRCCS ISTITUTO NAZIONALE TUMORI REGINA ELENA  BBIRE </t>
  </si>
  <si>
    <t>0</t>
  </si>
  <si>
    <t>SSD BIOBANCA ASST PAPA GIOVANNI XXIII BERGAMO</t>
  </si>
  <si>
    <t>1</t>
  </si>
  <si>
    <t>da Vinci European BioBank - daVEB</t>
  </si>
  <si>
    <t>Biobanca Istituzionale BBI</t>
  </si>
  <si>
    <t>Biobanca Bruno Boerci di ICS Maugeri</t>
  </si>
  <si>
    <t>Biobanca di Ricerca OPBG</t>
  </si>
  <si>
    <t>Biobanca di ricerca per la medicina personalizzata</t>
  </si>
  <si>
    <t>Banca Biologica INMI L.Spallanzani (bbmri-eric:ID:IT_1384262955037988)</t>
  </si>
  <si>
    <t>Cell lines and DNA bank of Genetic Movement Disorders and Mitochondrial Diseases</t>
  </si>
  <si>
    <t>UO BIOBANCHE AOUP</t>
  </si>
  <si>
    <t>Neuromuscular Bank of Tissues and DNA samples</t>
  </si>
  <si>
    <t>Biobanca del Laboratorio di Genetica Umana</t>
  </si>
  <si>
    <t>Centro Raccolta Materiale Biologico Alessandria Biobank</t>
  </si>
  <si>
    <t>UPO Biobank</t>
  </si>
  <si>
    <t>CHRIS Biobank</t>
  </si>
  <si>
    <t>Biobanca di ricerca per la medicina personalizzata </t>
  </si>
  <si>
    <t>CENTRO DI RISORSE BIOLOGICHE-IRCCS Policlinico San Martino -Genova</t>
  </si>
  <si>
    <t>Biobanca SDN</t>
  </si>
  <si>
    <t>BioBanca Istituzionale Bari</t>
  </si>
  <si>
    <t>Biobanca del CRESM, CRESM Biobank</t>
  </si>
  <si>
    <t>Neuromuscular Disease Biobank</t>
  </si>
  <si>
    <t>Biobank for Translational and Digital Medicine </t>
  </si>
  <si>
    <t>Banca Biologica Oncologica Pediatrica</t>
  </si>
  <si>
    <t>Genetic Biobank of Siena</t>
  </si>
  <si>
    <t>CCPP Biobank</t>
  </si>
  <si>
    <t>Centro Risiorse Biologiche Istituto Ortopedico Rizzoli - CRB IOR</t>
  </si>
  <si>
    <t>Centro Risorse Biologiche (CRB)</t>
  </si>
  <si>
    <t>LRPO-ISPRO</t>
  </si>
  <si>
    <t>Tropica Biobank</t>
  </si>
  <si>
    <t>Biobanca di ricerca AUSL - IRCCS di Reggio Emilia</t>
  </si>
  <si>
    <t>Humanitas Hospital Biological Resource Center</t>
  </si>
  <si>
    <t>CRB Centro Risorse Biologiche Neurome Biobanking Center</t>
  </si>
  <si>
    <t>Biobanca IRCCS Istituto Centro San Giovanni di Dio Fatebenefratelli (Biobank FBF)</t>
  </si>
  <si>
    <t>Biobanca Cardiovascolare BioCor</t>
  </si>
  <si>
    <t>BIOGER - Biobanca Istituzionale dell'IRCCS INRCA, Ancona</t>
  </si>
  <si>
    <t>CRB IRST</t>
  </si>
  <si>
    <t>SATURNE</t>
  </si>
  <si>
    <t>BIOBANCA DI RICERCA UNIVERSITARIA-UdACAST</t>
  </si>
  <si>
    <t>ARC-Net</t>
  </si>
  <si>
    <t>tier n°1</t>
  </si>
  <si>
    <t>max 24/23</t>
  </si>
  <si>
    <t>tier n°2</t>
  </si>
  <si>
    <t>min 4</t>
  </si>
  <si>
    <t>tier n°3</t>
  </si>
  <si>
    <t>media 10 (tra 4 e 23)</t>
  </si>
  <si>
    <t>per capire il peso delle diverse categorie</t>
  </si>
  <si>
    <t>altrimenti:</t>
  </si>
  <si>
    <t>&gt;18</t>
  </si>
  <si>
    <t>14&lt;x&lt;18</t>
  </si>
  <si>
    <t>&lt;14</t>
  </si>
  <si>
    <t>tier</t>
  </si>
  <si>
    <t>min</t>
  </si>
  <si>
    <t>max</t>
  </si>
  <si>
    <t>avanzato</t>
  </si>
  <si>
    <t>intermedio</t>
  </si>
  <si>
    <t>base</t>
  </si>
  <si>
    <t>id</t>
  </si>
  <si>
    <t>domanda</t>
  </si>
  <si>
    <t>area</t>
  </si>
  <si>
    <t>vuota</t>
  </si>
  <si>
    <t>parziale</t>
  </si>
  <si>
    <t>completa</t>
  </si>
  <si>
    <t>note</t>
  </si>
  <si>
    <t>dati</t>
  </si>
  <si>
    <t>nello script punteggio additivo ad ogni annotazione con tetto a 3 pp</t>
  </si>
  <si>
    <t>infrastructure</t>
  </si>
  <si>
    <t>parziale se indicato anche un non-LIMS</t>
  </si>
  <si>
    <t>ontologie</t>
  </si>
  <si>
    <t>personnel</t>
  </si>
  <si>
    <t>nello script punteggio additivo ad ogni ontologia con tetto a 3 pp</t>
  </si>
  <si>
    <t>completa se esiste figura per gestione dati</t>
  </si>
  <si>
    <t>In che ruolo si sta compilando questa survey? </t>
  </si>
  <si>
    <t>Indirizzo mail referente survey</t>
  </si>
  <si>
    <t>Indirizzo mail referente per la gestione IT e/o referente operativo dei dati della biobanca (se presente)</t>
  </si>
  <si>
    <t>L’ente presso cui è sita la biobanca come unità di servizio, prevede del personale dedicato alle attività della biobanca?</t>
  </si>
  <si>
    <t>In caso di risposta positiva, indicare quali delle seguenti attività sono svolte dal personale dedicato della biobanca (risposta multipla)</t>
  </si>
  <si>
    <t>Quali competenze professionali sono presenti nello staff (dedicato o meno) che gestisce la biobanca?</t>
  </si>
  <si>
    <t>Lo staff (dedicato o meno) che gestisce la biobanca include persone con competenze nella modellazione e nell'annotazione di dati? E.g., persone che possano associare concetti clinici a terminologi...</t>
  </si>
  <si>
    <t>Se sì, quali? </t>
  </si>
  <si>
    <t>Lo staff (dedicato o meno) che gestisce la biobanca include persone che abbiano esperienza con Common Data Models e formati interoperabili CDM come OMOP? Con esperienza si intende la presenza di d...</t>
  </si>
  <si>
    <t>Se sì, con quali formati e CDM?</t>
  </si>
  <si>
    <t>Lo staff (dedicato o meno)  include persone che abbiano esperienza con HL7 FHIR? Con esperienza si intende la presenza di dataset in questi formati condivisi con consorzi nazionali o internazionali.</t>
  </si>
  <si>
    <t>L'istituto ha un sistema informatico o LIMS-Database dedicato ai dati associati ai campioni biologici contenuti nella biobanca?</t>
  </si>
  <si>
    <t>Se esiste un sistema informatico dedicato, di che tipo è (fornire il nome del sistema)? </t>
  </si>
  <si>
    <t>Se esiste un sistema informatico dedicato, questo sistema è collegato al sistema di gestione dei dati clinici (per esempio sistemi di cartella clinica o sistemi informativi sanitari territoriali?)</t>
  </si>
  <si>
    <t>Se NON esiste un sistema informatico dedicato, come sono conservati i dati relativi ai campioni biologici contenuti nella biobanca?</t>
  </si>
  <si>
    <t>L'istituto ha accesso ad una infrastruttura informatica, fisica o virtuale, dedicata ai dati o al processamento dei dati associati ai campioni biologici contenuti nella biobanca?</t>
  </si>
  <si>
    <t>Se esiste un'infrastruttura informatica, da chi è gestita?</t>
  </si>
  <si>
    <t>La biobanca ha a disposizione un sistema di storage massivo (capacità maggiori di 20TB), comprendente di backup o sistema di ridondanza (RAID), utilizzabile a scopi di ricerca?</t>
  </si>
  <si>
    <t>La biobanca può allocare, autonomamente o tramite il suo CED, risorse di calcolo per dei servizi di Ricerca Federata? (e.g., macchine virtuali, containers, nuovi computer dedicati, etc.). La Ricer...</t>
  </si>
  <si>
    <t>Se si è risposto "Sì" alla domanda precedente, specificare che tipo di risorse</t>
  </si>
  <si>
    <t>L'istituto a cui afferisce la biobanca ha un collettore di dati (quali ad esempio un Data Warehouse o un Data Lake) e/o ha a disposizione una piattaforma di Business Intelligence?"</t>
  </si>
  <si>
    <t>Se "Sì", dove si trova questa infrastruttura?</t>
  </si>
  <si>
    <t>La biobanca ha accesso diretto a un laboratorio di Next-Generation Sequencing per sequenziare campioni biologici?</t>
  </si>
  <si>
    <t>Se "Sì", di che tipo?</t>
  </si>
  <si>
    <t>La biobanca ha accesso ad altre piattaforme di caratterizzazione “omica” all'interno dell'istituzione a cui afferisce?</t>
  </si>
  <si>
    <t>La biobanca ha accesso a un laboratorio di specializzato di natura diversa da quelli elencati alle domande precedenti (es. Digital pathology)?</t>
  </si>
  <si>
    <t>Se "Sì", specificare la natura del laboratorio:</t>
  </si>
  <si>
    <t>A quali specialità afferiscono i dati conservati nella biobanca? E.g., malattie rare, patologie oncologiche,...</t>
  </si>
  <si>
    <t>Quali tipologie di dati sono correlati ai campioni biobancati? </t>
  </si>
  <si>
    <t>I dati, anche in una loro parte, sono associati a terminologie e/o ontologie di riferimento? Se si quali?</t>
  </si>
  <si>
    <t>Esistono sottoinsiemi dei dati già condivisi in reti specializzate? E.g., Rete Telethon delle Biobanche genetiche</t>
  </si>
  <si>
    <t>Se "Sì", quali?</t>
  </si>
  <si>
    <t>Nel rispetto dei requisiti etici-legali previsti, è possibile incrociare dati relativi ai campioni con dati nei sistemi dell'istituzione o in quelli territoriali?</t>
  </si>
  <si>
    <t>Se "Sì", specificare:</t>
  </si>
  <si>
    <t>La biobanca fa uso di un consenso informato digitale - elettronico? </t>
  </si>
  <si>
    <t>Il modello di consenso informato digitale implementato</t>
  </si>
  <si>
    <t>Il paziente/cittadino accede digitalmente al consenso e ai suoi dati</t>
  </si>
  <si>
    <t>Responsabile processamento campioni Biobanca</t>
  </si>
  <si>
    <t>valentina.ancarani@irst.emr.it</t>
  </si>
  <si>
    <t>roberto.vespignani@irst.emr.it</t>
  </si>
  <si>
    <t>Si</t>
  </si>
  <si>
    <t>Gestione dei campioni;Gestione dei dati associati ai campioni;Gestione della qualità;Compliance etico-legale- sociale (consensi informati, protezione dei dati, ritorno dei risultati, accesso);</t>
  </si>
  <si>
    <t>tecnici di laboratorio;biologia molecolare;informatici;data scientist;</t>
  </si>
  <si>
    <t>Terminologie: SNOMED CT;Terminologie: ICD-9;Terminologie: ICD-10;Terminologie: LOINC;</t>
  </si>
  <si>
    <t>OMOP-PHIR</t>
  </si>
  <si>
    <t>Bio Management</t>
  </si>
  <si>
    <t>Parzialmente</t>
  </si>
  <si>
    <t>da un gruppo dedicato afferente all'istituto (e.g., il Centro Elaborazione Dati)</t>
  </si>
  <si>
    <t>No</t>
  </si>
  <si>
    <t>macchina virtuale;software containers;computer fisico dedicato;</t>
  </si>
  <si>
    <t>in sistemi fisici dell'istituto</t>
  </si>
  <si>
    <t>Illumina;Thermo Fisher;</t>
  </si>
  <si>
    <t>Proteomica;Genomica;</t>
  </si>
  <si>
    <t>Laboratorio di Bioscienze IRST IRCCS</t>
  </si>
  <si>
    <t>oncologia;</t>
  </si>
  <si>
    <t>Biochemical dataset;Clinical dataset;</t>
  </si>
  <si>
    <t>ICD;</t>
  </si>
  <si>
    <t>è possìbile incrociare i dati con il sìstema informativo clinico dell'infrastruttura a cui afferisce la biobanca;</t>
  </si>
  <si>
    <t>Responsabile Biobanca in corso di nomina </t>
  </si>
  <si>
    <t>a.bonfigli@inrca.it</t>
  </si>
  <si>
    <r>
      <t xml:space="preserve">referenti dati biobanca: </t>
    </r>
    <r>
      <rPr>
        <u/>
        <sz val="10"/>
        <color rgb="FF000000"/>
        <rFont val="Helvetica Neue"/>
        <family val="2"/>
      </rPr>
      <t>l.spazzafumo@inrca.it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m.dirosa@inrca.it</t>
    </r>
    <r>
      <rPr>
        <sz val="10"/>
        <color rgb="FF000000"/>
        <rFont val="Helvetica Neue"/>
        <family val="2"/>
      </rPr>
      <t> </t>
    </r>
  </si>
  <si>
    <t>tecnici di laboratorio;biologia molecolare;data scientist;esperto protezione dei dati;esperto qualità;</t>
  </si>
  <si>
    <t>Terminologie: ICD-9;</t>
  </si>
  <si>
    <t>Bio Management - SOL Spa</t>
  </si>
  <si>
    <t>NO, ma dai campioni è possibile risalire ai dati del sistema informatico anche se non in maniera diretta</t>
  </si>
  <si>
    <t>Thermo Fisher;</t>
  </si>
  <si>
    <t>Genomica;</t>
  </si>
  <si>
    <t>geriatria;</t>
  </si>
  <si>
    <t>Lifestyle dataset;Environmental dataset;Physiological dataset;Biochemical dataset;Clinical dataset;Psychological dataset;Proteomic dataset;Body (Radiological) image;</t>
  </si>
  <si>
    <t>Nessuno;</t>
  </si>
  <si>
    <t>Operatore Biobanca</t>
  </si>
  <si>
    <t>biobanca@oncologico.bari.it</t>
  </si>
  <si>
    <t>Gestione dei campioni;Gestione dei dati associati ai campioni;Compliance etico-legale- sociale (consensi informati, protezione dei dati, ritorno dei risultati, accesso);Gestione della qualità;</t>
  </si>
  <si>
    <t>tecnici di laboratorio;biotecnologi;biologia molecolare;</t>
  </si>
  <si>
    <t>Terminologie: SNOMED CT;Terminologie: ICD-9;Terminologie: ICD-10;</t>
  </si>
  <si>
    <t>CryoSMART</t>
  </si>
  <si>
    <t>sì</t>
  </si>
  <si>
    <t>fornitore esterno, non-commerciale (e.g., CINECA, INFN)</t>
  </si>
  <si>
    <t>macchina virtuale;</t>
  </si>
  <si>
    <t>su cloud</t>
  </si>
  <si>
    <t>Digital pathology</t>
  </si>
  <si>
    <t>Clinical dataset;</t>
  </si>
  <si>
    <t>no;</t>
  </si>
  <si>
    <t>simona.dimartino@ifo.it</t>
  </si>
  <si>
    <t>giuseppe.navanteri@ifo.it</t>
  </si>
  <si>
    <t>tecnici di laboratorio;biologo ;esperto qualità;informatici;</t>
  </si>
  <si>
    <t>EASY TRACK 2D - WINSAO 3.0- DNALAB</t>
  </si>
  <si>
    <t>SI </t>
  </si>
  <si>
    <t>software containers;computer fisico dedicato;</t>
  </si>
  <si>
    <t>Metabolomica;Genomica;</t>
  </si>
  <si>
    <t>ANATOMIA PATOLOGICA</t>
  </si>
  <si>
    <t>malattie rare;oncologia;</t>
  </si>
  <si>
    <t>Genomic dataset (sequences);Genomic dataset (variants);Photo image;Clinical dataset;Body (Radiological) image;</t>
  </si>
  <si>
    <t>ICD0-SNOMED;</t>
  </si>
  <si>
    <t>Sì</t>
  </si>
  <si>
    <t>EURACAN -BBMRI;</t>
  </si>
  <si>
    <t>chiara.piubelli@sacrocuore.it</t>
  </si>
  <si>
    <t>luca.masotto@sacrocuore.it</t>
  </si>
  <si>
    <t>tecnici di laboratorio;biotecnologi;biologia molecolare;informatici;data scientist;bioinformatici;esperto protezione dei dati;esperto qualità;bioeticista;medici;</t>
  </si>
  <si>
    <t>Terminologie: ICD-9;Terminologie: ICD-10;</t>
  </si>
  <si>
    <t>EasyTrack (Twin Helix) - in acquisto ad ottobre 2023</t>
  </si>
  <si>
    <t>Si, con il LIMS dell'ospedale e Gestionale di laboratorio (tutti i dati analitici). Non con cartella elettronica</t>
  </si>
  <si>
    <t>Illumina;Thermo Fisher;Oxford Nanopore;</t>
  </si>
  <si>
    <t>metagenomica batterica;metagenomica virale;malattie infettive;</t>
  </si>
  <si>
    <t>Physiological dataset;Biochemical dataset;Clinical dataset;Genomic dataset (sequences);</t>
  </si>
  <si>
    <t>OMIM;</t>
  </si>
  <si>
    <t>ISARIC;</t>
  </si>
  <si>
    <t>Responsabile legale Biobanca</t>
  </si>
  <si>
    <t>a.budillon@istitutotumori.na.it</t>
  </si>
  <si>
    <t>m.cantile@istitutotumori.na.it</t>
  </si>
  <si>
    <t>tecnici di laboratorio;biologia molecolare;data scientist;esperto qualità;</t>
  </si>
  <si>
    <t>Terminologie: SNOMED CT;</t>
  </si>
  <si>
    <t>Non so</t>
  </si>
  <si>
    <t>easytrack 2</t>
  </si>
  <si>
    <t>no</t>
  </si>
  <si>
    <t>dal personale della biobanca</t>
  </si>
  <si>
    <t>computer fisico dedicato;</t>
  </si>
  <si>
    <t>Proteomica;Metabolomica;Genomica;</t>
  </si>
  <si>
    <t>Unità di Anatomia Patologica</t>
  </si>
  <si>
    <t>Lifestyle dataset;Environmental dataset;Biochemical dataset;Clinical dataset;Genomic dataset (sequences);Proteomic dataset;Metabolomic dataset;Whole slide image;Photo image;</t>
  </si>
  <si>
    <t>Responsabile della Biobanca </t>
  </si>
  <si>
    <t>rosanna.cardani@grupposandonato.it</t>
  </si>
  <si>
    <r>
      <t>miriam.ferrari@grupposandonato.it</t>
    </r>
    <r>
      <rPr>
        <sz val="10"/>
        <color rgb="FF000000"/>
        <rFont val="Helvetica Neue"/>
        <family val="2"/>
      </rPr>
      <t>/</t>
    </r>
    <r>
      <rPr>
        <u/>
        <sz val="10"/>
        <color rgb="FF000000"/>
        <rFont val="Helvetica Neue"/>
        <family val="2"/>
      </rPr>
      <t>lauravalentina.renna@grupposandonato.it</t>
    </r>
    <r>
      <rPr>
        <sz val="10"/>
        <color rgb="FF000000"/>
        <rFont val="Helvetica Neue"/>
        <family val="2"/>
      </rPr>
      <t xml:space="preserve"> (ref. operativo)</t>
    </r>
  </si>
  <si>
    <t>Gestione dei campioni;Gestione dei dati associati ai campioni;Gestione della qualità;</t>
  </si>
  <si>
    <t>tecnici di laboratorio;biotecnologi;biologia molecolare;data scientist;informatici;bioeticista;bioinformatici;esperto qualità;</t>
  </si>
  <si>
    <t>OMOP; Consorzio EHDEN</t>
  </si>
  <si>
    <t>EASYTRACK2D</t>
  </si>
  <si>
    <t>malattie rare;malattie cardiovascolari;</t>
  </si>
  <si>
    <t>potenzialmente tutte le voci, dipende dal progetto;</t>
  </si>
  <si>
    <t>non conosco;</t>
  </si>
  <si>
    <r>
      <t>carla.fontana@inmi.it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stefania.carrara@inmi.it</t>
    </r>
  </si>
  <si>
    <t>tecnici di laboratorio;</t>
  </si>
  <si>
    <t>EASYTRACK2D WEB</t>
  </si>
  <si>
    <t>NO</t>
  </si>
  <si>
    <t>malattie infettive;</t>
  </si>
  <si>
    <t>Responsabile CRB</t>
  </si>
  <si>
    <t>tresoldi.cristina@hsr.it</t>
  </si>
  <si>
    <r>
      <t>cantarelli.elisa@hsr.it</t>
    </r>
    <r>
      <rPr>
        <sz val="10"/>
        <color rgb="FF000000"/>
        <rFont val="Helvetica Neue"/>
        <family val="2"/>
      </rPr>
      <t xml:space="preserve">, </t>
    </r>
    <r>
      <rPr>
        <u/>
        <sz val="10"/>
        <color rgb="FF000000"/>
        <rFont val="Helvetica Neue"/>
        <family val="2"/>
      </rPr>
      <t>manenti.fabio@hsr.it</t>
    </r>
  </si>
  <si>
    <t>tecnici di laboratorio;biotecnologi;biologia molecolare;informatici;esperto protezione dei dati;esperto qualità;anatomo-patologi;</t>
  </si>
  <si>
    <t>Terminologie: SNOMED CT;Terminologie: ICD-10;Terminologie: ICD-9;</t>
  </si>
  <si>
    <t>EasyTrack2D Web (in uso), LabVantage (in sviluppo)</t>
  </si>
  <si>
    <t>EasyTrack2D Web (in uso) non è collegato al sistema di gestione dei dati clinici, LabVantage (in sviluppo) sarà collegato al sistema di gestione dei dati clinici</t>
  </si>
  <si>
    <t>Personale Biobanca e Personale Direzione sistemi Informativi dell'istituto</t>
  </si>
  <si>
    <t>le risorse di calcolo possono essere chieste a patto che siano in linea con politiche di virtualizzazione se si usa il datacenter di gruppo.  Qualora siano necessari apparati fisici è opportuno procedere con richiesta specifica ai sistemi informativi;</t>
  </si>
  <si>
    <t>Illumina;</t>
  </si>
  <si>
    <t>Digital Pathology</t>
  </si>
  <si>
    <t>malattie rare;oncologia;malattie autoimmuni, malattie immunitarie, malattie infettive;</t>
  </si>
  <si>
    <t>Lifestyle dataset;Environmental dataset;Physiological dataset;Biochemical dataset;Clinical dataset;Genomic dataset (sequences);Genomic dataset (variants);Body (Radiological) image;Whole slide image;Genealogical records;</t>
  </si>
  <si>
    <t>No (ad oggi);</t>
  </si>
  <si>
    <t> ;</t>
  </si>
  <si>
    <t>Referente informatico</t>
  </si>
  <si>
    <t>dguarneri@asst-pg23.it</t>
  </si>
  <si>
    <t>tecnici di laboratorio;biotecnologi;esperto qualità;medico;biologia molecolare;esperto protezione dei dati;</t>
  </si>
  <si>
    <t>Terminologie: LOINC;</t>
  </si>
  <si>
    <t>FREEZERWORKS (Dataworks)</t>
  </si>
  <si>
    <t>in sviluppo</t>
  </si>
  <si>
    <t>Anatomia Patologica</t>
  </si>
  <si>
    <t>metagenomica batterica;oncologia;metagenomica virale;malattie rare;</t>
  </si>
  <si>
    <t>Clinical dataset;Biochemical dataset;Genomic dataset (sequences);Genomic dataset (variants);Whole slide image;</t>
  </si>
  <si>
    <t>non so;</t>
  </si>
  <si>
    <t>CRB Centro Risorse Biologiche Neuromed Biobanking Center</t>
  </si>
  <si>
    <r>
      <t>amali.decurtis@moli-sani.org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amalia.decurtis@neuromed.it</t>
    </r>
  </si>
  <si>
    <t>tecnici di laboratorio;biologia molecolare;</t>
  </si>
  <si>
    <t>gestionale biobanca prodotto in house</t>
  </si>
  <si>
    <t>NA</t>
  </si>
  <si>
    <t>NA;</t>
  </si>
  <si>
    <t>biobanca Popolazione;</t>
  </si>
  <si>
    <t>Lifestyle dataset;Environmental dataset;Physiological dataset;Biochemical dataset;Clinical dataset;Psychological dataset;Genomic dataset (sequences);</t>
  </si>
  <si>
    <t>alessandro.degrandi@eurac.edu</t>
  </si>
  <si>
    <t>clemens.egger@eurac.edu</t>
  </si>
  <si>
    <t>Gestione dei campioni;</t>
  </si>
  <si>
    <t>tecnici di laboratorio;biologia molecolare;informatici;data engineer;data scientist;bioinformatici;bioeticista;esperto protezione dei dati;biotecnologi;</t>
  </si>
  <si>
    <t>Terminologie: ICD-9;Terminologie: ICD-10;gene onotology, ATC code;</t>
  </si>
  <si>
    <t>home-made system, based on SQL</t>
  </si>
  <si>
    <t>linked with health data collected in the study but not with public health data (health records, etc.)</t>
  </si>
  <si>
    <t>cell biology platform</t>
  </si>
  <si>
    <t>chronic dyseses;</t>
  </si>
  <si>
    <t>Lifestyle dataset;Environmental dataset;Physiological dataset;Biochemical dataset;Clinical dataset;Psychological dataset;Genomic dataset (sequences);Genomic dataset (variants);Proteomic dataset;Metabolomic dataset;Genealogical records;</t>
  </si>
  <si>
    <t>on a project basis;</t>
  </si>
  <si>
    <t>omics-specific consortia;</t>
  </si>
  <si>
    <t>Dinamico</t>
  </si>
  <si>
    <t>Via credenziali dedicate</t>
  </si>
  <si>
    <r>
      <t>m.corbo@casadicuraigea.it</t>
    </r>
    <r>
      <rPr>
        <sz val="10"/>
        <color rgb="FF000000"/>
        <rFont val="Helvetica Neue"/>
        <family val="2"/>
      </rPr>
      <t xml:space="preserve">  </t>
    </r>
    <r>
      <rPr>
        <u/>
        <sz val="10"/>
        <color rgb="FF000000"/>
        <rFont val="Helvetica Neue"/>
        <family val="2"/>
      </rPr>
      <t>m.filareti@casadicuraigea.it</t>
    </r>
  </si>
  <si>
    <t>m.valenti@casadicuraigea.it</t>
  </si>
  <si>
    <t>Gestione dei campioni;Gestione della qualità;Gestione dei dati associati ai campioni;Compliance etico-legale- sociale (consensi informati, protezione dei dati, ritorno dei risultati, accesso);</t>
  </si>
  <si>
    <t>biotecnologi;biologia molecolare;data engineer;informatici;</t>
  </si>
  <si>
    <t>Terminologie: SNOMED CT;Terminologie: ICD-9;Terminologie: LOINC;Terminologie: ICD-10;</t>
  </si>
  <si>
    <t>OMOP</t>
  </si>
  <si>
    <t>Ice Track; Pegaso; Red Cap</t>
  </si>
  <si>
    <t>macchina virtuale;computer fisico dedicato;</t>
  </si>
  <si>
    <t>Proteomica;</t>
  </si>
  <si>
    <t>malattie rare;malattie neurodegenerative e malattie cerebro-vascolari;</t>
  </si>
  <si>
    <t>Lifestyle dataset;Physiological dataset;Biochemical dataset;Clinical dataset;Psychological dataset;Proteomic dataset;Body (Radiological) image;</t>
  </si>
  <si>
    <t>Uniamo, SLALOM (registro SLA Lombardo), Registro Italiano Sclerosi Multipla;</t>
  </si>
  <si>
    <t>biobanca@policlinicogemelli.it</t>
  </si>
  <si>
    <t>Gestione dei campioni;Gestione della qualità;Gestione dei dati associati ai campioni;</t>
  </si>
  <si>
    <t>tecnici di laboratorio;biotecnologi;biologia molecolare;esperto qualità;</t>
  </si>
  <si>
    <t>Labvantage</t>
  </si>
  <si>
    <t>da una facility istituzionale dedicata</t>
  </si>
  <si>
    <t>Proteomica;Metabolomica;Genomica;trascrittomica, radiomica e Multiplex Spatial Profiling;</t>
  </si>
  <si>
    <t>facilities afferenti al parco tecnologico GSTeP</t>
  </si>
  <si>
    <t>Physiological dataset;Clinical dataset;Body (Radiological) image;</t>
  </si>
  <si>
    <t>crb@ior.it</t>
  </si>
  <si>
    <t>giulia.gambi@ior.it</t>
  </si>
  <si>
    <t>tecnici di laboratorio;biologia molecolare;esperto qualità;informatici;esperto protezione dei dati;biotecnologi;medici, biologi, chimici e ingegneria clinica e servizio tecnico;</t>
  </si>
  <si>
    <t>Terminologie: SNOMED CT;Terminologie: ICD-9;Terminologie: ICD-10;Terminologie: LOINC;Ontologie: OBIB;ORPHANET, HPO;</t>
  </si>
  <si>
    <t>MBioLIMS (ModulBIO)</t>
  </si>
  <si>
    <t>Anatomia Patologica, biologia cellulare, immunologia, microscopia elettronica, bioprinting, etc.</t>
  </si>
  <si>
    <t>malattie rare;oncologia;patologie a prevalente coinvolgimento muscoloscheletrico;</t>
  </si>
  <si>
    <t>Lifestyle dataset;Clinical dataset;Biochemical dataset;Physiological dataset;Psychological dataset;Genomic dataset (sequences);Genomic dataset (variants);Proteomic dataset;Body (Radiological) image;Genealogical records;gait analysis;</t>
  </si>
  <si>
    <t>OMIM;HPO;ORDO;MIABIS;OBIB;MEDDRA, NCBI, HGNC, etc.;</t>
  </si>
  <si>
    <t>Telethon;RD Connect;</t>
  </si>
  <si>
    <t>è possìbile incrociare i dati con il sìstema informativo clinico dell'infrastruttura a cui afferisce la biobanca;è possìbile incrociare i dati con sìstemi informativi clinici territoriali a cui è collegata l'istituzione a cui afferisce la biobanca;</t>
  </si>
  <si>
    <t>forizio@fatebenefratelli.eu</t>
  </si>
  <si>
    <t>biologia molecolare;tecnici di laboratorio;biotecnologi;informatici;data scientist;bioinformatici;bioeticista;esperto protezione dei dati;</t>
  </si>
  <si>
    <t>BIDS</t>
  </si>
  <si>
    <t>Microsoft Access</t>
  </si>
  <si>
    <t>Genomica;Metabolomica;</t>
  </si>
  <si>
    <t>Neuroinformatica</t>
  </si>
  <si>
    <t>Malattie neurodegenerative, psichiatriche;malattie rare;</t>
  </si>
  <si>
    <t>Lifestyle dataset;Physiological dataset;Biochemical dataset;Clinical dataset;Psychological dataset;Genomic dataset (sequences);Genomic dataset (variants);Proteomic dataset;Genealogical records;</t>
  </si>
  <si>
    <t>ICD 9, ICD 10;</t>
  </si>
  <si>
    <t>Rete IRCCS delle neuroscienze e della neuroriabilitazione (RIN);</t>
  </si>
  <si>
    <t>Executive Coordinator , Data Processing Manager of Biobank Quality referent of Biobank</t>
  </si>
  <si>
    <t>giuseppina.bonizzi@ieo.it</t>
  </si>
  <si>
    <t>tecnici di laboratorio;biotecnologi;bioinformatici;data manager;esperto qualità;esperto protezione dei dati;</t>
  </si>
  <si>
    <t>Terminologie: SNOMED CT;tutte le terminologie presenti nelle diagnosi e nella cartella clinica;</t>
  </si>
  <si>
    <t>NAUTILUS (Thermo Fischer)</t>
  </si>
  <si>
    <t>si: cartella clinica, consenso informato, data base anatomia patologica e anagrafica </t>
  </si>
  <si>
    <t>dal personale biobanca dedicato e dai sistemi operativi interni all'istituto</t>
  </si>
  <si>
    <t>computer fisico dedicato;area di rete storage dati condivisa;</t>
  </si>
  <si>
    <t>Strumenti scanner e altro dedicati </t>
  </si>
  <si>
    <t>Clinical dataset;Lifestyle dataset;scelte effettuate con il consenso alla ricerca;</t>
  </si>
  <si>
    <t>i dati proventi dalle integrazioni sopra elencati;</t>
  </si>
  <si>
    <t>Responsabile biobanca</t>
  </si>
  <si>
    <t>daniela.pistillo@humanitas.it</t>
  </si>
  <si>
    <t>valentina.paleari@humanitas.it</t>
  </si>
  <si>
    <t>Gestione dei campioni;Gestione dei dati associati ai campioni;Compliance etico-legale- sociale (consensi informati, protezione dei dati, ritorno dei risultati, accesso);</t>
  </si>
  <si>
    <t>tecnici di laboratorio;esperto qualità;informatici;esperto protezione dei dati;</t>
  </si>
  <si>
    <t>Terminologie: ICD-10;</t>
  </si>
  <si>
    <t>Noraybank</t>
  </si>
  <si>
    <t>oncologia;malattie autoimmuni;</t>
  </si>
  <si>
    <t>ICD 10;</t>
  </si>
  <si>
    <t>luigi.coppola@synlab.it</t>
  </si>
  <si>
    <t>biotecnologi;esperto qualità;</t>
  </si>
  <si>
    <t>Olohealth (Olomedia srl, Palermo Italia) Programma commerciale </t>
  </si>
  <si>
    <t>Il software della Biobanca è collegato al gestionale aziendale di archiviazione dati</t>
  </si>
  <si>
    <t>fornitore esterno, commerciale (e.g., AWS, Azure, etc.)</t>
  </si>
  <si>
    <t>malattie rare;oncologia;Malattie cardiologiche, Malattie Neurologiche;</t>
  </si>
  <si>
    <t>Physiological dataset;Clinical dataset;Body (Radiological) image;Molecular data;</t>
  </si>
  <si>
    <t>No;</t>
  </si>
  <si>
    <t>DATA MANAGER: Marta Barba</t>
  </si>
  <si>
    <t>tecnici di laboratorio;biotecnologi;informatici;data engineer;data scientist;bioinformatici;bioeticista;esperto protezione dei dati;esperto qualità;biologia molecolare;</t>
  </si>
  <si>
    <t>Terminologie: ICD-9;CTCATE;</t>
  </si>
  <si>
    <t>REDCap</t>
  </si>
  <si>
    <t>Illumina;Thermo Fisher;Facility istituzionale di Genomica;</t>
  </si>
  <si>
    <t>Proteomica;Metabolomica;Genomica;trascrittomica, radiomica, multiplex spatial profile;</t>
  </si>
  <si>
    <t>Facility istituzionale Immunoistochimica</t>
  </si>
  <si>
    <t>oncologia;malattie rare;</t>
  </si>
  <si>
    <t>Psychological dataset;Biochemical dataset;Body (Radiological) image;Clinical dataset;</t>
  </si>
  <si>
    <t>Responsabile operativo biobanca</t>
  </si>
  <si>
    <t>rita.lawlor@arc-net.it</t>
  </si>
  <si>
    <t>Gestione dei campioni;Gestione dei dati associati ai campioni;</t>
  </si>
  <si>
    <t>tecnici di laboratorio;esperto protezione dei dati;informatici;biotecnologi;biologia molecolare;bioinformatici;data scientist;</t>
  </si>
  <si>
    <t>Terminologie: ICD-10;Terminologie: LOINC;Terminologie: SNOMED CT;</t>
  </si>
  <si>
    <t>sistema sviluppato in-house</t>
  </si>
  <si>
    <t>non è collegato</t>
  </si>
  <si>
    <t>in parte personale interna, in parte fornitore esterna</t>
  </si>
  <si>
    <t>digital pathology </t>
  </si>
  <si>
    <t>Genomic dataset (sequences);Whole slide image;Clinical dataset;Genomic dataset (variants);</t>
  </si>
  <si>
    <t>OBIB;MIABIS;</t>
  </si>
  <si>
    <t>è possibile incrcociare ma non in modo automatico;</t>
  </si>
  <si>
    <t>Responsabile Biobanca</t>
  </si>
  <si>
    <t>andrea.zangrando@unipd.it</t>
  </si>
  <si>
    <t>tecnici di laboratorio;biotecnologi;biologi;</t>
  </si>
  <si>
    <t>SmartLab, piattaforma web-based sviluppata e mantenuta in collaborazione con il CINECA</t>
  </si>
  <si>
    <t>Illumina;Altre tecnologie;</t>
  </si>
  <si>
    <t>Proteomica;Genomica;Metabolomica;</t>
  </si>
  <si>
    <t>malattie rare;oncologia;oncoematologia pediatrica;</t>
  </si>
  <si>
    <t>Genomic dataset (variants);Genomic dataset (sequences);Morphology;Photo image;Clinical dataset;</t>
  </si>
  <si>
    <r>
      <t>eleonora.zanetti@ausl.re.it</t>
    </r>
    <r>
      <rPr>
        <sz val="10"/>
        <color rgb="FF000000"/>
        <rFont val="Helvetica Neue"/>
        <family val="2"/>
      </rPr>
      <t xml:space="preserve">, </t>
    </r>
    <r>
      <rPr>
        <u/>
        <sz val="10"/>
        <color rgb="FF000000"/>
        <rFont val="Helvetica Neue"/>
        <family val="2"/>
      </rPr>
      <t>simonetta.piana@ausl.re.it</t>
    </r>
  </si>
  <si>
    <t>chiara.ventura@ausl.re.it</t>
  </si>
  <si>
    <t>biotecnologi;anatomo patologo;</t>
  </si>
  <si>
    <t>OMOP Common Data Model, v 5.4 WhiteRabbit e RabbitInAHat, Microsoft SQL Server Management Studio e RDMP ACHILLES, DataQualityDashboard e CdmInspection</t>
  </si>
  <si>
    <t>SmartyBioB (Sinfo s.r.l.)</t>
  </si>
  <si>
    <t>Clinical dataset;Genomic dataset (variants);Whole slide image;Photo image;</t>
  </si>
  <si>
    <t>nessuno;</t>
  </si>
  <si>
    <t>Direttore Scientifico</t>
  </si>
  <si>
    <t>daniela.capello@uniupo.it</t>
  </si>
  <si>
    <r>
      <t>valter.rolando@uniupo.it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valentina.betttio@uniupo.it</t>
    </r>
  </si>
  <si>
    <t>Gestione dei campioni;Gestione della qualità;</t>
  </si>
  <si>
    <t>biotecnologi;</t>
  </si>
  <si>
    <t>TD-Biobank</t>
  </si>
  <si>
    <t>colleghi di Ateneo</t>
  </si>
  <si>
    <t>single-cell mass cytometer</t>
  </si>
  <si>
    <t>oncologia;malattie croniche e metaboliche,di popolazione;</t>
  </si>
  <si>
    <t>Lifestyle dataset;Sanitari vari se raccolti in progetti con ospedale. Life style &amp; biografici per i partecipanti dello studio di coorte;</t>
  </si>
  <si>
    <t>è possìbile incrociare i dati con sìstemi informativi clinici territoriali a cui è collegata l'istituzione a cui afferisce la biobanca;è possìbile incrociare i dati con il sìstema informativo clinico dell'infrastruttura a cui afferisce la biobanca;</t>
  </si>
  <si>
    <t>E' in atto la costruzione della pagina riservata per la raccolta di un consenso dinamico</t>
  </si>
  <si>
    <t>bancatessuticellule@ao-pisa.toscana.it</t>
  </si>
  <si>
    <t>tecnici di laboratorio;esperto qualità;biologi, medici;</t>
  </si>
  <si>
    <t>TDBiobank</t>
  </si>
  <si>
    <t>attualmente no, ma in previsione </t>
  </si>
  <si>
    <t>malattie rare;oncologia;diabetologia, cardiologia, neurologia,;</t>
  </si>
  <si>
    <t>Lifestyle dataset;Clinical dataset;</t>
  </si>
  <si>
    <t>monica.curto@hsanmartino.it</t>
  </si>
  <si>
    <t>andrea.grioni@hsanmartino.it</t>
  </si>
  <si>
    <t>Biologi;informatici;esperto qualità;</t>
  </si>
  <si>
    <t>TDbiobank (in fase di installazione)</t>
  </si>
  <si>
    <t>è previsto dal sistema informatico</t>
  </si>
  <si>
    <t>oncologia;Neurologia, Cardiologia;</t>
  </si>
  <si>
    <t>Physiological dataset;Biochemical dataset;Clinical dataset;Proteomic dataset;Metabolomic dataset;Body (Radiological) image;Whole slide image;Photo image;Genomic dataset (sequences);Lifestyle dataset;Genomic dataset (variants);</t>
  </si>
  <si>
    <t>MIABIS;</t>
  </si>
  <si>
    <t>tiziana.franchin@opbg.net</t>
  </si>
  <si>
    <t>tecnici di laboratorio;biologia molecolare;esperto qualità;informatici;biotecnologi;</t>
  </si>
  <si>
    <t>Terminologie: ICD-9;Terminologie: ICD-10;Ontologie: OBIB;Terminologie: SNOMED CT;</t>
  </si>
  <si>
    <t>Twin Helix Easytrack</t>
  </si>
  <si>
    <t>Sì, abbiamo un datalake che consente l'interrogazione di vari repository clinici. Inoltre Easytrack è interfacciato con Noemalife DNALB per la registrazione e tracciabilità della richiesta ed invio del campione dai reparti/DH.</t>
  </si>
  <si>
    <t>macchina virtuale;software containers;computer fisico dedicato;in teoria sì ma è necessaria una verifica delle risorse;</t>
  </si>
  <si>
    <t>Illumina;Oxford Nanopore;</t>
  </si>
  <si>
    <t>Accediamo al Servizio di Anatomia Patologica (diagnostica) e alla facility istologia e microscopia avanzata dei Laboratori di Ricerca, anche essa dotata di scanner digitale per vetrini </t>
  </si>
  <si>
    <t>malattie rare;oncologia;metagenomica batterica;reumatologia, malattie metaboliche, ;</t>
  </si>
  <si>
    <t>a seconda dei progetti, accediamo ai dati (sopra elencati) associati al campione ;</t>
  </si>
  <si>
    <t>OMIM;HPO;MIABIS;OBIB;</t>
  </si>
  <si>
    <t>Telethon;RD Connect;ERN e altre reti, a seconda dei progetti che hanno autorizzato la raccolta dei dati;</t>
  </si>
  <si>
    <t>è possìbile incrociare i dati con il sìstema informativo clinico dell'infrastruttura a cui afferisce la biobanca;è possibile incrociare i dati con i registri di malattie regionali;</t>
  </si>
  <si>
    <t>barbara.garavaglia@istituto-besta.it</t>
  </si>
  <si>
    <t>banca inserita network TNGB</t>
  </si>
  <si>
    <t>tecnici di laboratorio;biologia molecolare;biotecnologi;esperto qualità;</t>
  </si>
  <si>
    <t>Utilizziamo il sistema fornito da TNGB</t>
  </si>
  <si>
    <t>malattie rare;</t>
  </si>
  <si>
    <t>Biochemical dataset;Clinical dataset;Genomic dataset (sequences);Genomic dataset (variants);</t>
  </si>
  <si>
    <t>Telethon;</t>
  </si>
  <si>
    <t>Direttore tecnico</t>
  </si>
  <si>
    <t>paola.nincheri@unifi.it</t>
  </si>
  <si>
    <r>
      <t>paola.nincheri@unifi.it</t>
    </r>
    <r>
      <rPr>
        <sz val="10"/>
        <color rgb="FF000000"/>
        <rFont val="Helvetica Neue"/>
        <family val="2"/>
      </rPr>
      <t xml:space="preserve">, </t>
    </r>
    <r>
      <rPr>
        <u/>
        <sz val="10"/>
        <color rgb="FF000000"/>
        <rFont val="Helvetica Neue"/>
        <family val="2"/>
      </rPr>
      <t>valentina.bargelli@unifi.it</t>
    </r>
  </si>
  <si>
    <t>Biologi;biologia molecolare;</t>
  </si>
  <si>
    <t>Tabelle Excel o simili compilate manualmente</t>
  </si>
  <si>
    <t>Metabolomica;</t>
  </si>
  <si>
    <t>Clinical dataset;Biochemical dataset;Lifestyle dataset;Metabolomic dataset;</t>
  </si>
  <si>
    <t>biobanca.pavia@icsmaugeri.it</t>
  </si>
  <si>
    <t>Gestione dei campioni;Gestione della qualità;Compliance etico-legale- sociale (consensi informati, protezione dei dati, ritorno dei risultati, accesso);Gestione dei dati associati ai campioni;</t>
  </si>
  <si>
    <t>tecnici di laboratorio;biotecnologi;bioinformatici;esperto protezione dei dati;esperto qualità;informatici;</t>
  </si>
  <si>
    <t>Terminologie: SNOMED CT;Terminologie: ICD-9;Terminologie: LOINC;ATC;</t>
  </si>
  <si>
    <t>OMOP, I2B2, HL7 FHIR</t>
  </si>
  <si>
    <t>Stesso Database-LIMS di altro dipartimento (e.g. Anatomia Patologica)</t>
  </si>
  <si>
    <t>fornitore esterno commerciale e da gruppo dedicato afferente all'istituto</t>
  </si>
  <si>
    <t>NGS presente in Istituto ma presso altre Unità Operative;</t>
  </si>
  <si>
    <t>Physiological dataset;Biochemical dataset;Clinical dataset;Body (Radiological) image;</t>
  </si>
  <si>
    <t>Nessuna di queste;</t>
  </si>
  <si>
    <t>sara.vianello@unipd.it</t>
  </si>
  <si>
    <t>biologia molecolare;tecnici di laboratorio;</t>
  </si>
  <si>
    <t>non esiste un'infrastruttura informatica</t>
  </si>
  <si>
    <t>software containers;</t>
  </si>
  <si>
    <t>Biochemical dataset;Clinical dataset;Genomic dataset (sequences);Genomic dataset (variants);Proteomic dataset;</t>
  </si>
  <si>
    <t>Direttore del Laboratorio con annessa biobanca</t>
  </si>
  <si>
    <t>geneticbiobank@gaslini.org</t>
  </si>
  <si>
    <t>chiarabaldo@gaslini.org (referente operativo)</t>
  </si>
  <si>
    <t>biologo;</t>
  </si>
  <si>
    <t>FHIR</t>
  </si>
  <si>
    <t>Software custom sviluppato da Blue-Soft per rete biobanche telethon</t>
  </si>
  <si>
    <t>Infrastruttura Rete Biobanche Telethon gestita del coordinamento della rete</t>
  </si>
  <si>
    <t>macchine virtuali fornite dal GARR;</t>
  </si>
  <si>
    <t>malattie rare;malattie pediatriche;</t>
  </si>
  <si>
    <t>Biochemical dataset;Clinical dataset;Genomic dataset (variants);Genomic dataset (sequences);Cytogenetics data;</t>
  </si>
  <si>
    <t>OMIM;HPO;Orphanet - ICD10;</t>
  </si>
  <si>
    <t>referente biobanca</t>
  </si>
  <si>
    <t>rlibener@ospedale.al.it</t>
  </si>
  <si>
    <t>giulia.cunietti@ospedale.al.it</t>
  </si>
  <si>
    <t>informatici;biologo, data manager;esperto protezione dei dati;esperto qualità;</t>
  </si>
  <si>
    <t>Environmental dataset;Lifestyle dataset;Clinical dataset;</t>
  </si>
  <si>
    <t>biobanca.cresm@sanluigi.piemonte.it</t>
  </si>
  <si>
    <r>
      <t>m.cannizzo@sanluigi.piemonte.it</t>
    </r>
    <r>
      <rPr>
        <sz val="10"/>
        <color rgb="FF000000"/>
        <rFont val="Helvetica Neue"/>
        <family val="2"/>
      </rPr>
      <t xml:space="preserve">, </t>
    </r>
    <r>
      <rPr>
        <u/>
        <sz val="10"/>
        <color rgb="FF000000"/>
        <rFont val="Helvetica Neue"/>
        <family val="2"/>
      </rPr>
      <t>serena.martire@gmail.com</t>
    </r>
  </si>
  <si>
    <t>biotecnologi;biologia molecolare;informatici;data scientist;esperto protezione dei dati;esperto qualità;</t>
  </si>
  <si>
    <t>Laboratorio di Neurobiologia Clinica</t>
  </si>
  <si>
    <t>malattie rare;malattie neurologiche e autoimmuni del sistema nervoso centrale;</t>
  </si>
  <si>
    <t>Lifestyle dataset;Physiological dataset;Biochemical dataset;Clinical dataset;Body (Radiological) image;Dati biologici (liquorali e anticorpali);</t>
  </si>
  <si>
    <t>sara.gibertini@istituto-besta.it</t>
  </si>
  <si>
    <t>biologia molecolare;tecnici di laboratorio;biotecnologi;esperto protezione dei dati;</t>
  </si>
  <si>
    <t>dal nostro servizio IT / da un gruppo dedicato afferente all'istituto</t>
  </si>
  <si>
    <t>anatomia patologica - laboratorio di istologia</t>
  </si>
  <si>
    <t>Clinical dataset;Genomic dataset (variants);Biochemical dataset;Whole slide image;</t>
  </si>
  <si>
    <t>OMIM;HPO;</t>
  </si>
  <si>
    <t>è possìbile incrociare i dati con il sìstema informativo clinico dell'infrastruttura a cui afferisce la biobanca;ma non in modo automatizzato;</t>
  </si>
  <si>
    <t>fallerini2@unisi.it</t>
  </si>
  <si>
    <r>
      <t>fallerini2@unisi.it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ilaria.meloni@unisi.it</t>
    </r>
  </si>
  <si>
    <t>tecnici di laboratorio;biotecnologi;biologia molecolare;bioinformatici;esperto qualità;esperto protezione dei dati;informatici;</t>
  </si>
  <si>
    <t>CED e Cineca</t>
  </si>
  <si>
    <t>malattie rare;oncologia;COVID-19;</t>
  </si>
  <si>
    <t>Clinical dataset;Genomic dataset (variants);</t>
  </si>
  <si>
    <t>s.bisanzi@ispro.toscana.it</t>
  </si>
  <si>
    <t>biologia molecolare;tecnici di laboratorio;biotecnologi;</t>
  </si>
  <si>
    <t>Lifestyle dataset;Clinical dataset;Genomic dataset (sequences);</t>
  </si>
  <si>
    <t>deborah.novelli@marionegri.it</t>
  </si>
  <si>
    <t>enrico.nicolis@marionegri.it</t>
  </si>
  <si>
    <t>tecnici di laboratorio;informatici;data engineer;esperto qualità;Biologia;</t>
  </si>
  <si>
    <t>MedDRA;</t>
  </si>
  <si>
    <t>Tabelle di database MySQL</t>
  </si>
  <si>
    <t>al momento non ha accesso ad altre piattaforme omiche;</t>
  </si>
  <si>
    <t>malattie rare;patologie cardiovascolari, della terapia intensiva;</t>
  </si>
  <si>
    <t>Lifestyle dataset;Physiological dataset;Biochemical dataset;Clinical dataset;</t>
  </si>
  <si>
    <t>assunta.pandolfi@unich.it</t>
  </si>
  <si>
    <t>pamela.ditomo@unich.it</t>
  </si>
  <si>
    <t>tecnici di laboratorio;biotecnologi;biologia molecolare;data scientist;bioinformatici;</t>
  </si>
  <si>
    <t>macchina virtuale;software containers;</t>
  </si>
  <si>
    <t>Proteomica;Metabolomica;Genomica;Trascrittomica;</t>
  </si>
  <si>
    <t>oncologia;malattie cronico-degenerative (ad esempio diabete, insulino-resistenza);</t>
  </si>
  <si>
    <t>Biochemical dataset;Lifestyle dataset;Clinical dataset;Genomic dataset (variants);</t>
  </si>
  <si>
    <t>NESSUNA ASSOCIAZIONE ALLE PRECEDENTI TERMINOLOGIE;</t>
  </si>
  <si>
    <t>tipo di collezione</t>
  </si>
  <si>
    <t>Ref IT</t>
  </si>
  <si>
    <t>terminologie</t>
  </si>
  <si>
    <t>DS</t>
  </si>
  <si>
    <r>
      <rPr>
        <sz val="10"/>
        <color rgb="FF000000"/>
        <rFont val="Helvetica Neue"/>
        <family val="2"/>
      </rPr>
      <t>Gestione dei campioni;</t>
    </r>
    <r>
      <rPr>
        <sz val="10"/>
        <color rgb="FFFF0000"/>
        <rFont val="Helvetica Neue"/>
        <family val="2"/>
      </rPr>
      <t>Gestione dei dati associati ai campioni</t>
    </r>
    <r>
      <rPr>
        <sz val="10"/>
        <color rgb="FF000000"/>
        <rFont val="Helvetica Neue"/>
        <family val="2"/>
      </rPr>
      <t>;Gestione della qualità;Compliance etico-legale- sociale (consensi informati, protezione dei dati, ritorno dei risultati, accesso);</t>
    </r>
  </si>
  <si>
    <t>DS/PB</t>
  </si>
  <si>
    <t>PB</t>
  </si>
  <si>
    <t>SI</t>
  </si>
  <si>
    <t>DS???</t>
  </si>
  <si>
    <t>si</t>
  </si>
  <si>
    <t xml:space="preserve">DS </t>
  </si>
  <si>
    <t>Centro Risorse Biologiche (CRB) San Raffaele</t>
  </si>
  <si>
    <t></t>
  </si>
  <si>
    <t>strategia migliore: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</si>
</sst>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rgb="FFFF0000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" fontId="0" fillId="0" borderId="0" xfId="0" applyNumberFormat="1" applyAlignment="1">
      <alignment horizontal="center"/>
    </xf>
    <xf numFmtId="1" fontId="2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7" fillId="2" borderId="0" xfId="0" applyFont="1" applyFill="1"/>
    <xf numFmtId="0" fontId="7" fillId="0" borderId="0" xfId="0" applyFont="1"/>
    <xf numFmtId="0" fontId="6" fillId="0" borderId="0" xfId="2"/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3">
    <cellStyle name="Collegamento ipertestuale" xfId="1" builtinId="8"/>
    <cellStyle name="Hyperlink" xfId="2" xr:uid="{00000000-000B-0000-0000-000008000000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A-B048-AADA-9582070A02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A-B048-AADA-9582070A02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A-B048-AADA-9582070A0211}"/>
              </c:ext>
            </c:extLst>
          </c:dPt>
          <c:cat>
            <c:strRef>
              <c:f>'punteggio e tiering'!$A$62:$A$64</c:f>
              <c:strCache>
                <c:ptCount val="3"/>
                <c:pt idx="0">
                  <c:v>&gt;18</c:v>
                </c:pt>
                <c:pt idx="1">
                  <c:v>14&lt;x&lt;18</c:v>
                </c:pt>
                <c:pt idx="2">
                  <c:v>&lt;14</c:v>
                </c:pt>
              </c:strCache>
            </c:strRef>
          </c:cat>
          <c:val>
            <c:numRef>
              <c:f>'punteggio e tiering'!$B$62:$B$64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3-4020-86D0-7B98CFD8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Tiering 1</a:t>
            </a:r>
          </a:p>
        </c:rich>
      </c:tx>
      <c:layout>
        <c:manualLayout>
          <c:xMode val="edge"/>
          <c:yMode val="edge"/>
          <c:x val="0.43677132118739065"/>
          <c:y val="3.39763907685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cat>
            <c:multiLvlStrRef>
              <c:f>'punteggio e tiering'!$A$43:$A$45</c:f>
            </c:multiLvlStrRef>
          </c:cat>
          <c:val>
            <c:numRef>
              <c:f>'punteggio e tiering'!$B$43:$B$45</c:f>
            </c:numRef>
          </c:val>
          <c:extLst>
            <c:ext xmlns:c16="http://schemas.microsoft.com/office/drawing/2014/chart" uri="{C3380CC4-5D6E-409C-BE32-E72D297353CC}">
              <c16:uniqueId val="{00000001-E4E1-4CDB-9F19-330A5769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Punteggio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'punteggio e tiering'!$D$42:$Q$42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'punteggio e tiering'!$D$41:$Q$41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CA7-4CB2-948B-7FC1FF80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60332552"/>
        <c:axId val="1111442440"/>
      </c:barChart>
      <c:catAx>
        <c:axId val="6033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442440"/>
        <c:crosses val="autoZero"/>
        <c:auto val="1"/>
        <c:lblAlgn val="ctr"/>
        <c:lblOffset val="100"/>
        <c:noMultiLvlLbl val="0"/>
      </c:catAx>
      <c:valAx>
        <c:axId val="1111442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3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punteggi massimi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'punteggio e tiering'!$D$45:$Q$45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'punteggio e tiering'!$D$44:$Q$44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CAC-4FD8-830B-10FE8954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250860552"/>
        <c:axId val="250862600"/>
      </c:barChart>
      <c:catAx>
        <c:axId val="250860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862600"/>
        <c:crosses val="autoZero"/>
        <c:auto val="1"/>
        <c:lblAlgn val="ctr"/>
        <c:lblOffset val="100"/>
        <c:noMultiLvlLbl val="0"/>
      </c:catAx>
      <c:valAx>
        <c:axId val="250862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86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Tiering model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F1-40BF-856A-E1EE4CA33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F1-40BF-856A-E1EE4CA33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F1-40BF-856A-E1EE4CA33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'punteggio e tiering'!$A$62:$A$64</c:f>
              <c:strCache>
                <c:ptCount val="3"/>
                <c:pt idx="0">
                  <c:v>&gt;18</c:v>
                </c:pt>
                <c:pt idx="1">
                  <c:v>14&lt;x&lt;18</c:v>
                </c:pt>
                <c:pt idx="2">
                  <c:v>&lt;14</c:v>
                </c:pt>
              </c:strCache>
            </c:strRef>
          </c:cat>
          <c:val>
            <c:numRef>
              <c:f>'punteggio e tiering'!$B$62:$B$64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F1-40BF-856A-E1EE4CA332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Punteggio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'punteggio e tiering'!$D$42:$Q$42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'punteggio e tiering'!$D$41:$Q$41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31C-4562-8D84-2186314A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60332552"/>
        <c:axId val="1111442440"/>
      </c:barChart>
      <c:catAx>
        <c:axId val="60332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442440"/>
        <c:crosses val="autoZero"/>
        <c:auto val="1"/>
        <c:lblAlgn val="ctr"/>
        <c:lblOffset val="100"/>
        <c:noMultiLvlLbl val="0"/>
      </c:catAx>
      <c:valAx>
        <c:axId val="1111442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3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punteggi massimi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'punteggio e tiering'!$D$45:$Q$45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'punteggio e tiering'!$D$44:$Q$44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DEC-49C0-A70C-086B5F15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250860552"/>
        <c:axId val="250862600"/>
      </c:barChart>
      <c:catAx>
        <c:axId val="250860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862600"/>
        <c:crosses val="autoZero"/>
        <c:auto val="1"/>
        <c:lblAlgn val="ctr"/>
        <c:lblOffset val="100"/>
        <c:noMultiLvlLbl val="0"/>
      </c:catAx>
      <c:valAx>
        <c:axId val="250862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860552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60</xdr:row>
      <xdr:rowOff>133350</xdr:rowOff>
    </xdr:from>
    <xdr:to>
      <xdr:col>10</xdr:col>
      <xdr:colOff>371475</xdr:colOff>
      <xdr:row>74</xdr:row>
      <xdr:rowOff>76200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4BD698C5-F25B-4E6F-EF82-7024ECD332AA}"/>
            </a:ext>
            <a:ext uri="{147F2762-F138-4A5C-976F-8EAC2B608ADB}">
              <a16:predDERef xmlns:a16="http://schemas.microsoft.com/office/drawing/2014/main" pred="{339E961E-5750-9C22-1B94-92B4B61C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895350</xdr:colOff>
      <xdr:row>49</xdr:row>
      <xdr:rowOff>85725</xdr:rowOff>
    </xdr:from>
    <xdr:to>
      <xdr:col>7</xdr:col>
      <xdr:colOff>704850</xdr:colOff>
      <xdr:row>63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238211-BF20-8074-5D51-D5AFEB9D9914}"/>
            </a:ext>
            <a:ext uri="{147F2762-F138-4A5C-976F-8EAC2B608ADB}">
              <a16:predDERef xmlns:a16="http://schemas.microsoft.com/office/drawing/2014/main" pred="{4BD698C5-F25B-4E6F-EF82-7024ECD3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49</xdr:row>
      <xdr:rowOff>95250</xdr:rowOff>
    </xdr:from>
    <xdr:to>
      <xdr:col>16</xdr:col>
      <xdr:colOff>314325</xdr:colOff>
      <xdr:row>69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5EA4CBC-CBFC-6A44-2455-148912936974}"/>
            </a:ext>
            <a:ext uri="{147F2762-F138-4A5C-976F-8EAC2B608ADB}">
              <a16:predDERef xmlns:a16="http://schemas.microsoft.com/office/drawing/2014/main" pred="{2B238211-BF20-8074-5D51-D5AFEB9D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1171575</xdr:colOff>
      <xdr:row>49</xdr:row>
      <xdr:rowOff>85725</xdr:rowOff>
    </xdr:from>
    <xdr:to>
      <xdr:col>22</xdr:col>
      <xdr:colOff>361950</xdr:colOff>
      <xdr:row>69</xdr:row>
      <xdr:rowOff>171450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37103FD-2580-164D-E0DA-3E33DE0FD380}"/>
            </a:ext>
            <a:ext uri="{147F2762-F138-4A5C-976F-8EAC2B608ADB}">
              <a16:predDERef xmlns:a16="http://schemas.microsoft.com/office/drawing/2014/main" pred="{B5EA4CBC-CBFC-6A44-2455-148912936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85725</xdr:rowOff>
    </xdr:from>
    <xdr:to>
      <xdr:col>1</xdr:col>
      <xdr:colOff>47625</xdr:colOff>
      <xdr:row>16</xdr:row>
      <xdr:rowOff>57150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A5D04431-7093-4E2C-B6CD-A9AB01F99A48}"/>
            </a:ext>
            <a:ext uri="{147F2762-F138-4A5C-976F-8EAC2B608ADB}">
              <a16:predDERef xmlns:a16="http://schemas.microsoft.com/office/drawing/2014/main" pred="{339E961E-5750-9C22-1B94-92B4B61C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</xdr:row>
      <xdr:rowOff>171450</xdr:rowOff>
    </xdr:from>
    <xdr:to>
      <xdr:col>9</xdr:col>
      <xdr:colOff>571500</xdr:colOff>
      <xdr:row>22</xdr:row>
      <xdr:rowOff>57150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3FBDCFAA-DD2C-44E8-90BF-FCF7D3B9F61C}"/>
            </a:ext>
            <a:ext uri="{147F2762-F138-4A5C-976F-8EAC2B608ADB}">
              <a16:predDERef xmlns:a16="http://schemas.microsoft.com/office/drawing/2014/main" pred="{A5D04431-7093-4E2C-B6CD-A9AB01F99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133350</xdr:rowOff>
    </xdr:from>
    <xdr:to>
      <xdr:col>17</xdr:col>
      <xdr:colOff>457200</xdr:colOff>
      <xdr:row>22</xdr:row>
      <xdr:rowOff>19050</xdr:rowOff>
    </xdr:to>
    <xdr:graphicFrame macro="">
      <xdr:nvGraphicFramePr>
        <xdr:cNvPr id="10" name="Grafico 3">
          <a:extLst>
            <a:ext uri="{FF2B5EF4-FFF2-40B4-BE49-F238E27FC236}">
              <a16:creationId xmlns:a16="http://schemas.microsoft.com/office/drawing/2014/main" id="{93BCB1F1-8130-486A-89BC-3E366D3401CE}"/>
            </a:ext>
            <a:ext uri="{147F2762-F138-4A5C-976F-8EAC2B608ADB}">
              <a16:predDERef xmlns:a16="http://schemas.microsoft.com/office/drawing/2014/main" pred="{3FBDCFAA-DD2C-44E8-90BF-FCF7D3B9F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ancatessuticellule@ao-pisa.toscana.it" TargetMode="External"/><Relationship Id="rId18" Type="http://schemas.openxmlformats.org/officeDocument/2006/relationships/hyperlink" Target="mailto:giulia.cunietti@ospedale.al.it" TargetMode="External"/><Relationship Id="rId26" Type="http://schemas.openxmlformats.org/officeDocument/2006/relationships/hyperlink" Target="mailto:luigi.coppola@synlab.it" TargetMode="External"/><Relationship Id="rId39" Type="http://schemas.openxmlformats.org/officeDocument/2006/relationships/hyperlink" Target="mailto:chiara.piubelli@sacrocuore.it" TargetMode="External"/><Relationship Id="rId21" Type="http://schemas.openxmlformats.org/officeDocument/2006/relationships/hyperlink" Target="mailto:clemens.egger@eurac.edu" TargetMode="External"/><Relationship Id="rId34" Type="http://schemas.openxmlformats.org/officeDocument/2006/relationships/hyperlink" Target="mailto:m.valenti@casadicuraigea.it" TargetMode="External"/><Relationship Id="rId42" Type="http://schemas.openxmlformats.org/officeDocument/2006/relationships/hyperlink" Target="mailto:daniela.pistillo@humanitas.it" TargetMode="External"/><Relationship Id="rId47" Type="http://schemas.openxmlformats.org/officeDocument/2006/relationships/hyperlink" Target="mailto:valentina.ancarani@irst.emr.it" TargetMode="External"/><Relationship Id="rId50" Type="http://schemas.openxmlformats.org/officeDocument/2006/relationships/hyperlink" Target="mailto:enrico.nicolis@marionegri.it" TargetMode="External"/><Relationship Id="rId7" Type="http://schemas.openxmlformats.org/officeDocument/2006/relationships/hyperlink" Target="mailto:m.cantile@istitutotumori.na.it" TargetMode="External"/><Relationship Id="rId2" Type="http://schemas.openxmlformats.org/officeDocument/2006/relationships/hyperlink" Target="mailto:giuseppe.navanteri@ifo.it" TargetMode="External"/><Relationship Id="rId16" Type="http://schemas.openxmlformats.org/officeDocument/2006/relationships/hyperlink" Target="mailto:chiarabaldo@gaslini.org" TargetMode="External"/><Relationship Id="rId29" Type="http://schemas.openxmlformats.org/officeDocument/2006/relationships/hyperlink" Target="mailto:sara.gibertini@istituto-besta.it" TargetMode="External"/><Relationship Id="rId11" Type="http://schemas.openxmlformats.org/officeDocument/2006/relationships/hyperlink" Target="mailto:biobanca@policlinicogemelli.it" TargetMode="External"/><Relationship Id="rId24" Type="http://schemas.openxmlformats.org/officeDocument/2006/relationships/hyperlink" Target="mailto:andrea.grioni@hsanmartino.it" TargetMode="External"/><Relationship Id="rId32" Type="http://schemas.openxmlformats.org/officeDocument/2006/relationships/hyperlink" Target="mailto:andrea.zangrando@unipd.it" TargetMode="External"/><Relationship Id="rId37" Type="http://schemas.openxmlformats.org/officeDocument/2006/relationships/hyperlink" Target="mailto:tresoldi.cristina@hsr.it" TargetMode="External"/><Relationship Id="rId40" Type="http://schemas.openxmlformats.org/officeDocument/2006/relationships/hyperlink" Target="mailto:luca.masotto@sacrocuore.it" TargetMode="External"/><Relationship Id="rId45" Type="http://schemas.openxmlformats.org/officeDocument/2006/relationships/hyperlink" Target="mailto:rosanna.cardani@grupposandonato.it" TargetMode="External"/><Relationship Id="rId53" Type="http://schemas.openxmlformats.org/officeDocument/2006/relationships/hyperlink" Target="mailto:rita.lawlor@arc-net.it" TargetMode="External"/><Relationship Id="rId5" Type="http://schemas.openxmlformats.org/officeDocument/2006/relationships/hyperlink" Target="mailto:paola.nincheri@unifi.it" TargetMode="External"/><Relationship Id="rId10" Type="http://schemas.openxmlformats.org/officeDocument/2006/relationships/hyperlink" Target="mailto:tiziana.franchin@opbg.net" TargetMode="External"/><Relationship Id="rId19" Type="http://schemas.openxmlformats.org/officeDocument/2006/relationships/hyperlink" Target="mailto:daniela.capello@uniupo.it" TargetMode="External"/><Relationship Id="rId31" Type="http://schemas.openxmlformats.org/officeDocument/2006/relationships/hyperlink" Target="mailto:andrea.zangrando@unipd.it" TargetMode="External"/><Relationship Id="rId44" Type="http://schemas.openxmlformats.org/officeDocument/2006/relationships/hyperlink" Target="mailto:forizio@fatebenefratelli.eu" TargetMode="External"/><Relationship Id="rId52" Type="http://schemas.openxmlformats.org/officeDocument/2006/relationships/hyperlink" Target="mailto:pamela.ditomo@unich.it" TargetMode="External"/><Relationship Id="rId4" Type="http://schemas.openxmlformats.org/officeDocument/2006/relationships/hyperlink" Target="mailto:dguarneri@asst-pg23.it" TargetMode="External"/><Relationship Id="rId9" Type="http://schemas.openxmlformats.org/officeDocument/2006/relationships/hyperlink" Target="mailto:tiziana.franchin@opbg.net" TargetMode="External"/><Relationship Id="rId14" Type="http://schemas.openxmlformats.org/officeDocument/2006/relationships/hyperlink" Target="mailto:sara.vianello@unipd.it" TargetMode="External"/><Relationship Id="rId22" Type="http://schemas.openxmlformats.org/officeDocument/2006/relationships/hyperlink" Target="mailto:biobanca@policlinicogemelli.it" TargetMode="External"/><Relationship Id="rId27" Type="http://schemas.openxmlformats.org/officeDocument/2006/relationships/hyperlink" Target="mailto:biobanca@oncologico.bari.it" TargetMode="External"/><Relationship Id="rId30" Type="http://schemas.openxmlformats.org/officeDocument/2006/relationships/hyperlink" Target="mailto:giuseppina.bonizzi@ieo.it" TargetMode="External"/><Relationship Id="rId35" Type="http://schemas.openxmlformats.org/officeDocument/2006/relationships/hyperlink" Target="mailto:crb@ior.it" TargetMode="External"/><Relationship Id="rId43" Type="http://schemas.openxmlformats.org/officeDocument/2006/relationships/hyperlink" Target="mailto:valentina.paleari@humanitas.it" TargetMode="External"/><Relationship Id="rId48" Type="http://schemas.openxmlformats.org/officeDocument/2006/relationships/hyperlink" Target="mailto:roberto.vespignani@irst.emr.it" TargetMode="External"/><Relationship Id="rId8" Type="http://schemas.openxmlformats.org/officeDocument/2006/relationships/hyperlink" Target="mailto:biobanca.pavia@icsmaugeri.it" TargetMode="External"/><Relationship Id="rId51" Type="http://schemas.openxmlformats.org/officeDocument/2006/relationships/hyperlink" Target="mailto:assunta.pandolfi@unich.it" TargetMode="External"/><Relationship Id="rId3" Type="http://schemas.openxmlformats.org/officeDocument/2006/relationships/hyperlink" Target="mailto:dguarneri@asst-pg23.it" TargetMode="External"/><Relationship Id="rId12" Type="http://schemas.openxmlformats.org/officeDocument/2006/relationships/hyperlink" Target="mailto:barbara.garavaglia@istituto-besta.it" TargetMode="External"/><Relationship Id="rId17" Type="http://schemas.openxmlformats.org/officeDocument/2006/relationships/hyperlink" Target="mailto:rlibener@ospedale.al.it" TargetMode="External"/><Relationship Id="rId25" Type="http://schemas.openxmlformats.org/officeDocument/2006/relationships/hyperlink" Target="mailto:luigi.coppola@synlab.it" TargetMode="External"/><Relationship Id="rId33" Type="http://schemas.openxmlformats.org/officeDocument/2006/relationships/hyperlink" Target="mailto:fallerini2@unisi.it" TargetMode="External"/><Relationship Id="rId38" Type="http://schemas.openxmlformats.org/officeDocument/2006/relationships/hyperlink" Target="mailto:s.bisanzi@ispro.toscana.it" TargetMode="External"/><Relationship Id="rId46" Type="http://schemas.openxmlformats.org/officeDocument/2006/relationships/hyperlink" Target="mailto:a.bonfigli@inrca.it" TargetMode="External"/><Relationship Id="rId20" Type="http://schemas.openxmlformats.org/officeDocument/2006/relationships/hyperlink" Target="mailto:alessandro.degrandi@eurac.edu" TargetMode="External"/><Relationship Id="rId41" Type="http://schemas.openxmlformats.org/officeDocument/2006/relationships/hyperlink" Target="mailto:chiara.ventura@ausl.re.it" TargetMode="External"/><Relationship Id="rId54" Type="http://schemas.openxmlformats.org/officeDocument/2006/relationships/hyperlink" Target="mailto:rita.lawlor@arc-net.it" TargetMode="External"/><Relationship Id="rId1" Type="http://schemas.openxmlformats.org/officeDocument/2006/relationships/hyperlink" Target="mailto:simona.dimartino@ifo.it" TargetMode="External"/><Relationship Id="rId6" Type="http://schemas.openxmlformats.org/officeDocument/2006/relationships/hyperlink" Target="mailto:a.budillon@istitutotumori.na.it" TargetMode="External"/><Relationship Id="rId15" Type="http://schemas.openxmlformats.org/officeDocument/2006/relationships/hyperlink" Target="mailto:geneticbiobank@gaslini.org" TargetMode="External"/><Relationship Id="rId23" Type="http://schemas.openxmlformats.org/officeDocument/2006/relationships/hyperlink" Target="mailto:monica.curto@hsanmartino.it" TargetMode="External"/><Relationship Id="rId28" Type="http://schemas.openxmlformats.org/officeDocument/2006/relationships/hyperlink" Target="mailto:biobanca.cresm@sanluigi.piemonte.it" TargetMode="External"/><Relationship Id="rId36" Type="http://schemas.openxmlformats.org/officeDocument/2006/relationships/hyperlink" Target="mailto:giulia.gambi@ior.it" TargetMode="External"/><Relationship Id="rId49" Type="http://schemas.openxmlformats.org/officeDocument/2006/relationships/hyperlink" Target="mailto:deborah.novelli@marionegri.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05AF-A6A7-6148-B257-E8AB90B830F2}">
  <sheetPr filterMode="1"/>
  <dimension ref="A1:R64"/>
  <sheetViews>
    <sheetView zoomScale="171" zoomScaleNormal="138" workbookViewId="0">
      <selection activeCell="A11" sqref="A11"/>
    </sheetView>
  </sheetViews>
  <sheetFormatPr baseColWidth="10" defaultColWidth="11" defaultRowHeight="15.75" customHeight="1" x14ac:dyDescent="0.2"/>
  <cols>
    <col min="1" max="1" width="69" customWidth="1"/>
    <col min="2" max="2" width="15.83203125" customWidth="1"/>
    <col min="3" max="3" width="23.33203125" customWidth="1"/>
    <col min="4" max="14" width="15.6640625" customWidth="1"/>
    <col min="15" max="15" width="27.6640625" customWidth="1"/>
    <col min="16" max="17" width="15.6640625" customWidth="1"/>
  </cols>
  <sheetData>
    <row r="1" spans="1:18" ht="16" x14ac:dyDescent="0.2">
      <c r="A1" s="5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8" ht="16" x14ac:dyDescent="0.2">
      <c r="A2" s="6" t="s">
        <v>17</v>
      </c>
      <c r="B2" s="6">
        <v>21</v>
      </c>
      <c r="C2" s="16">
        <f>SUM(D2:Q2)</f>
        <v>21</v>
      </c>
      <c r="D2" s="15" t="s">
        <v>18</v>
      </c>
      <c r="E2" s="15">
        <v>4</v>
      </c>
      <c r="F2" s="15">
        <v>0</v>
      </c>
      <c r="G2" s="15">
        <v>0</v>
      </c>
      <c r="H2" s="15">
        <v>8</v>
      </c>
      <c r="I2" s="15">
        <v>1</v>
      </c>
      <c r="J2" s="15">
        <v>0</v>
      </c>
      <c r="K2" s="15">
        <v>2</v>
      </c>
      <c r="L2" s="15">
        <v>1</v>
      </c>
      <c r="M2" s="15">
        <v>1</v>
      </c>
      <c r="N2" s="15">
        <v>1</v>
      </c>
      <c r="O2" s="15">
        <v>2</v>
      </c>
      <c r="P2" s="15">
        <v>1</v>
      </c>
      <c r="Q2" s="15">
        <v>0</v>
      </c>
    </row>
    <row r="3" spans="1:18" ht="16" x14ac:dyDescent="0.2">
      <c r="A3" s="6" t="s">
        <v>19</v>
      </c>
      <c r="B3" s="6">
        <v>18</v>
      </c>
      <c r="C3" s="16">
        <f>SUM(D3:Q3)+1</f>
        <v>19</v>
      </c>
      <c r="D3" s="21" t="s">
        <v>20</v>
      </c>
      <c r="E3" s="15">
        <v>4</v>
      </c>
      <c r="F3" s="15">
        <v>1</v>
      </c>
      <c r="G3" s="15">
        <v>0</v>
      </c>
      <c r="H3" s="15">
        <v>8</v>
      </c>
      <c r="I3" s="15">
        <v>0</v>
      </c>
      <c r="J3" s="15">
        <v>0</v>
      </c>
      <c r="K3" s="15">
        <v>2</v>
      </c>
      <c r="L3" s="15">
        <v>1</v>
      </c>
      <c r="M3" s="15">
        <v>0</v>
      </c>
      <c r="N3" s="15">
        <v>0</v>
      </c>
      <c r="O3" s="15">
        <v>2</v>
      </c>
      <c r="P3" s="15">
        <v>0</v>
      </c>
      <c r="Q3" s="15">
        <v>0</v>
      </c>
      <c r="R3" s="20"/>
    </row>
    <row r="4" spans="1:18" ht="16" hidden="1" x14ac:dyDescent="0.2">
      <c r="A4" s="6" t="s">
        <v>21</v>
      </c>
      <c r="B4" s="6">
        <v>7</v>
      </c>
      <c r="C4" s="16">
        <f t="shared" ref="C4:C40" si="0">SUM(D4:Q4)</f>
        <v>7</v>
      </c>
      <c r="D4" s="15" t="s">
        <v>18</v>
      </c>
      <c r="E4" s="15">
        <v>4</v>
      </c>
      <c r="F4" s="15">
        <v>0</v>
      </c>
      <c r="G4" s="15">
        <v>0</v>
      </c>
      <c r="H4" s="15">
        <v>0</v>
      </c>
      <c r="I4" s="15">
        <v>0</v>
      </c>
      <c r="J4" s="15">
        <v>1</v>
      </c>
      <c r="K4" s="15">
        <v>0</v>
      </c>
      <c r="L4" s="15">
        <v>0</v>
      </c>
      <c r="M4" s="15">
        <v>0</v>
      </c>
      <c r="N4" s="15">
        <v>0</v>
      </c>
      <c r="O4" s="15">
        <v>2</v>
      </c>
      <c r="P4" s="15">
        <v>0</v>
      </c>
      <c r="Q4" s="15">
        <v>0</v>
      </c>
    </row>
    <row r="5" spans="1:18" ht="16" x14ac:dyDescent="0.2">
      <c r="A5" s="6" t="s">
        <v>22</v>
      </c>
      <c r="B5" s="6">
        <v>19</v>
      </c>
      <c r="C5" s="16">
        <f t="shared" si="0"/>
        <v>19</v>
      </c>
      <c r="D5" s="15" t="s">
        <v>18</v>
      </c>
      <c r="E5" s="15">
        <v>4</v>
      </c>
      <c r="F5" s="15">
        <v>1</v>
      </c>
      <c r="G5" s="15">
        <v>0</v>
      </c>
      <c r="H5" s="15">
        <v>8</v>
      </c>
      <c r="I5" s="15">
        <v>0</v>
      </c>
      <c r="J5" s="15">
        <v>0</v>
      </c>
      <c r="K5" s="15">
        <v>2</v>
      </c>
      <c r="L5" s="15">
        <v>0</v>
      </c>
      <c r="M5" s="15">
        <v>1</v>
      </c>
      <c r="N5" s="15">
        <v>0</v>
      </c>
      <c r="O5" s="15">
        <v>2</v>
      </c>
      <c r="P5" s="15">
        <v>1</v>
      </c>
      <c r="Q5" s="15">
        <v>0</v>
      </c>
    </row>
    <row r="6" spans="1:18" ht="16" hidden="1" x14ac:dyDescent="0.2">
      <c r="A6" s="6" t="s">
        <v>23</v>
      </c>
      <c r="B6" s="6">
        <v>16</v>
      </c>
      <c r="C6" s="16">
        <f t="shared" si="0"/>
        <v>16</v>
      </c>
      <c r="D6" s="15" t="s">
        <v>18</v>
      </c>
      <c r="E6" s="15">
        <v>4</v>
      </c>
      <c r="F6" s="15">
        <v>3</v>
      </c>
      <c r="G6" s="15">
        <v>1</v>
      </c>
      <c r="H6" s="15">
        <v>0</v>
      </c>
      <c r="I6" s="15">
        <v>0</v>
      </c>
      <c r="J6" s="15">
        <v>1</v>
      </c>
      <c r="K6" s="15">
        <v>2</v>
      </c>
      <c r="L6" s="15">
        <v>0</v>
      </c>
      <c r="M6" s="15">
        <v>1</v>
      </c>
      <c r="N6" s="15">
        <v>1</v>
      </c>
      <c r="O6" s="15">
        <v>2</v>
      </c>
      <c r="P6" s="15">
        <v>1</v>
      </c>
      <c r="Q6" s="15">
        <v>0</v>
      </c>
    </row>
    <row r="7" spans="1:18" ht="16" x14ac:dyDescent="0.2">
      <c r="A7" s="6" t="s">
        <v>24</v>
      </c>
      <c r="B7" s="6">
        <v>22</v>
      </c>
      <c r="C7" s="16">
        <f t="shared" si="0"/>
        <v>22</v>
      </c>
      <c r="D7" s="15" t="s">
        <v>18</v>
      </c>
      <c r="E7" s="15">
        <v>4</v>
      </c>
      <c r="F7" s="15">
        <v>3</v>
      </c>
      <c r="G7" s="15">
        <v>0</v>
      </c>
      <c r="H7" s="15">
        <v>8</v>
      </c>
      <c r="I7" s="15">
        <v>1</v>
      </c>
      <c r="J7" s="15">
        <v>0</v>
      </c>
      <c r="K7" s="15">
        <v>2</v>
      </c>
      <c r="L7" s="15">
        <v>1</v>
      </c>
      <c r="M7" s="15">
        <v>1</v>
      </c>
      <c r="N7" s="15">
        <v>1</v>
      </c>
      <c r="O7" s="15">
        <v>0</v>
      </c>
      <c r="P7" s="15">
        <v>1</v>
      </c>
      <c r="Q7" s="15">
        <v>0</v>
      </c>
    </row>
    <row r="8" spans="1:18" ht="16" x14ac:dyDescent="0.2">
      <c r="A8" s="6" t="s">
        <v>25</v>
      </c>
      <c r="B8" s="6">
        <v>18</v>
      </c>
      <c r="C8" s="16">
        <f t="shared" si="0"/>
        <v>18</v>
      </c>
      <c r="D8" s="15" t="s">
        <v>18</v>
      </c>
      <c r="E8" s="15">
        <v>4</v>
      </c>
      <c r="F8" s="15">
        <v>0</v>
      </c>
      <c r="G8" s="15">
        <v>0</v>
      </c>
      <c r="H8" s="15">
        <v>8</v>
      </c>
      <c r="I8" s="15">
        <v>0</v>
      </c>
      <c r="J8" s="15">
        <v>0</v>
      </c>
      <c r="K8" s="15">
        <v>2</v>
      </c>
      <c r="L8" s="15">
        <v>0</v>
      </c>
      <c r="M8" s="15">
        <v>0</v>
      </c>
      <c r="N8" s="15">
        <v>1</v>
      </c>
      <c r="O8" s="15">
        <v>2</v>
      </c>
      <c r="P8" s="15">
        <v>1</v>
      </c>
      <c r="Q8" s="15">
        <v>0</v>
      </c>
    </row>
    <row r="9" spans="1:18" ht="16" x14ac:dyDescent="0.2">
      <c r="A9" s="6" t="s">
        <v>26</v>
      </c>
      <c r="B9" s="6">
        <v>14</v>
      </c>
      <c r="C9" s="16">
        <f t="shared" si="0"/>
        <v>14</v>
      </c>
      <c r="D9" s="15" t="s">
        <v>18</v>
      </c>
      <c r="E9" s="15">
        <v>4</v>
      </c>
      <c r="F9" s="15">
        <v>0</v>
      </c>
      <c r="G9" s="15">
        <v>0</v>
      </c>
      <c r="H9" s="15">
        <v>8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1</v>
      </c>
      <c r="P9" s="15">
        <v>1</v>
      </c>
      <c r="Q9" s="15">
        <v>0</v>
      </c>
    </row>
    <row r="10" spans="1:18" ht="16" x14ac:dyDescent="0.2">
      <c r="A10" s="6" t="s">
        <v>27</v>
      </c>
      <c r="B10" s="6">
        <v>12</v>
      </c>
      <c r="C10" s="16">
        <f t="shared" si="0"/>
        <v>12</v>
      </c>
      <c r="D10" s="15" t="s">
        <v>18</v>
      </c>
      <c r="E10" s="15">
        <v>0</v>
      </c>
      <c r="F10" s="15">
        <v>0</v>
      </c>
      <c r="G10" s="15">
        <v>0</v>
      </c>
      <c r="H10" s="15">
        <v>8</v>
      </c>
      <c r="I10" s="15">
        <v>0</v>
      </c>
      <c r="J10" s="15">
        <v>0</v>
      </c>
      <c r="K10" s="15">
        <v>2</v>
      </c>
      <c r="L10" s="15">
        <v>0</v>
      </c>
      <c r="M10" s="15">
        <v>0</v>
      </c>
      <c r="N10" s="15">
        <v>0</v>
      </c>
      <c r="O10" s="15">
        <v>2</v>
      </c>
      <c r="P10" s="15">
        <v>0</v>
      </c>
      <c r="Q10" s="15">
        <v>0</v>
      </c>
    </row>
    <row r="11" spans="1:18" ht="16" x14ac:dyDescent="0.2">
      <c r="A11" s="6" t="s">
        <v>28</v>
      </c>
      <c r="B11" s="6">
        <v>14</v>
      </c>
      <c r="C11" s="16">
        <f t="shared" si="0"/>
        <v>14</v>
      </c>
      <c r="D11" s="15" t="s">
        <v>18</v>
      </c>
      <c r="E11" s="15">
        <v>4</v>
      </c>
      <c r="F11" s="15">
        <v>0</v>
      </c>
      <c r="G11" s="15">
        <v>0</v>
      </c>
      <c r="H11" s="15">
        <v>8</v>
      </c>
      <c r="I11" s="15">
        <v>0</v>
      </c>
      <c r="J11" s="15">
        <v>0</v>
      </c>
      <c r="K11" s="15">
        <v>0</v>
      </c>
      <c r="L11" s="15">
        <v>1</v>
      </c>
      <c r="M11" s="15">
        <v>0</v>
      </c>
      <c r="N11" s="15">
        <v>0</v>
      </c>
      <c r="O11" s="15">
        <v>1</v>
      </c>
      <c r="P11" s="15">
        <v>0</v>
      </c>
      <c r="Q11" s="15">
        <v>0</v>
      </c>
    </row>
    <row r="12" spans="1:18" ht="16" hidden="1" x14ac:dyDescent="0.2">
      <c r="A12" s="6" t="s">
        <v>29</v>
      </c>
      <c r="B12" s="6">
        <v>6</v>
      </c>
      <c r="C12" s="16">
        <f t="shared" si="0"/>
        <v>6</v>
      </c>
      <c r="D12" s="15" t="s">
        <v>18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</v>
      </c>
      <c r="K12" s="15">
        <v>0</v>
      </c>
      <c r="L12" s="15">
        <v>1</v>
      </c>
      <c r="M12" s="15">
        <v>1</v>
      </c>
      <c r="N12" s="15">
        <v>0</v>
      </c>
      <c r="O12" s="15">
        <v>2</v>
      </c>
      <c r="P12" s="15">
        <v>1</v>
      </c>
      <c r="Q12" s="15">
        <v>0</v>
      </c>
    </row>
    <row r="13" spans="1:18" ht="16" hidden="1" x14ac:dyDescent="0.2">
      <c r="A13" s="6" t="s">
        <v>30</v>
      </c>
      <c r="B13" s="6">
        <v>11</v>
      </c>
      <c r="C13" s="16">
        <f t="shared" si="0"/>
        <v>11</v>
      </c>
      <c r="D13" s="15" t="s">
        <v>18</v>
      </c>
      <c r="E13" s="15">
        <v>4</v>
      </c>
      <c r="F13" s="15">
        <v>0</v>
      </c>
      <c r="G13" s="15">
        <v>1</v>
      </c>
      <c r="H13" s="15">
        <v>0</v>
      </c>
      <c r="I13" s="15">
        <v>0</v>
      </c>
      <c r="J13" s="15">
        <v>1</v>
      </c>
      <c r="K13" s="15">
        <v>2</v>
      </c>
      <c r="L13" s="15">
        <v>0</v>
      </c>
      <c r="M13" s="15">
        <v>1</v>
      </c>
      <c r="N13" s="15">
        <v>0</v>
      </c>
      <c r="O13" s="15">
        <v>2</v>
      </c>
      <c r="P13" s="15">
        <v>0</v>
      </c>
      <c r="Q13" s="15">
        <v>0</v>
      </c>
    </row>
    <row r="14" spans="1:18" ht="16" hidden="1" x14ac:dyDescent="0.2">
      <c r="A14" s="6" t="s">
        <v>31</v>
      </c>
      <c r="B14" s="6">
        <v>11</v>
      </c>
      <c r="C14" s="16">
        <f t="shared" si="0"/>
        <v>11</v>
      </c>
      <c r="D14" s="15" t="s">
        <v>18</v>
      </c>
      <c r="E14" s="15">
        <v>4</v>
      </c>
      <c r="F14" s="15">
        <v>3</v>
      </c>
      <c r="G14" s="15">
        <v>0</v>
      </c>
      <c r="H14" s="15">
        <v>0</v>
      </c>
      <c r="I14" s="15">
        <v>0</v>
      </c>
      <c r="J14" s="15">
        <v>1</v>
      </c>
      <c r="K14" s="15">
        <v>0</v>
      </c>
      <c r="L14" s="15">
        <v>0</v>
      </c>
      <c r="M14" s="15">
        <v>1</v>
      </c>
      <c r="N14" s="15">
        <v>1</v>
      </c>
      <c r="O14" s="15">
        <v>1</v>
      </c>
      <c r="P14" s="15">
        <v>0</v>
      </c>
      <c r="Q14" s="15">
        <v>0</v>
      </c>
    </row>
    <row r="15" spans="1:18" ht="16" x14ac:dyDescent="0.2">
      <c r="A15" s="6" t="s">
        <v>32</v>
      </c>
      <c r="B15" s="6">
        <v>15</v>
      </c>
      <c r="C15" s="16">
        <f t="shared" si="0"/>
        <v>15</v>
      </c>
      <c r="D15" s="15" t="s">
        <v>18</v>
      </c>
      <c r="E15" s="15">
        <v>1</v>
      </c>
      <c r="F15" s="15">
        <v>0</v>
      </c>
      <c r="G15" s="15">
        <v>0</v>
      </c>
      <c r="H15" s="15">
        <v>8</v>
      </c>
      <c r="I15" s="15">
        <v>0</v>
      </c>
      <c r="J15" s="15">
        <v>0</v>
      </c>
      <c r="K15" s="15">
        <v>2</v>
      </c>
      <c r="L15" s="15">
        <v>1</v>
      </c>
      <c r="M15" s="15">
        <v>1</v>
      </c>
      <c r="N15" s="15">
        <v>0</v>
      </c>
      <c r="O15" s="15">
        <v>0</v>
      </c>
      <c r="P15" s="15">
        <v>1</v>
      </c>
      <c r="Q15" s="15">
        <v>1</v>
      </c>
    </row>
    <row r="16" spans="1:18" ht="16" hidden="1" x14ac:dyDescent="0.2">
      <c r="A16" s="6" t="s">
        <v>33</v>
      </c>
      <c r="B16" s="6">
        <v>12</v>
      </c>
      <c r="C16" s="16">
        <f t="shared" si="0"/>
        <v>12</v>
      </c>
      <c r="D16" s="15" t="s">
        <v>18</v>
      </c>
      <c r="E16" s="15">
        <v>1</v>
      </c>
      <c r="F16" s="15">
        <v>3</v>
      </c>
      <c r="G16" s="15">
        <v>0</v>
      </c>
      <c r="H16" s="15">
        <v>1</v>
      </c>
      <c r="I16" s="15">
        <v>1</v>
      </c>
      <c r="J16" s="15">
        <v>0</v>
      </c>
      <c r="K16" s="15">
        <v>2</v>
      </c>
      <c r="L16" s="15">
        <v>1</v>
      </c>
      <c r="M16" s="15">
        <v>0</v>
      </c>
      <c r="N16" s="15">
        <v>0</v>
      </c>
      <c r="O16" s="15">
        <v>2</v>
      </c>
      <c r="P16" s="15">
        <v>0</v>
      </c>
      <c r="Q16" s="15">
        <v>1</v>
      </c>
    </row>
    <row r="17" spans="1:17" ht="16" x14ac:dyDescent="0.2">
      <c r="A17" s="6" t="s">
        <v>34</v>
      </c>
      <c r="B17" s="6">
        <v>24</v>
      </c>
      <c r="C17" s="16">
        <f t="shared" si="0"/>
        <v>24</v>
      </c>
      <c r="D17" s="15" t="s">
        <v>18</v>
      </c>
      <c r="E17" s="15">
        <v>4</v>
      </c>
      <c r="F17" s="15">
        <v>3</v>
      </c>
      <c r="G17" s="15">
        <v>1</v>
      </c>
      <c r="H17" s="15">
        <v>8</v>
      </c>
      <c r="I17" s="15">
        <v>0</v>
      </c>
      <c r="J17" s="15">
        <v>0</v>
      </c>
      <c r="K17" s="15">
        <v>2</v>
      </c>
      <c r="L17" s="15">
        <v>1</v>
      </c>
      <c r="M17" s="15">
        <v>1</v>
      </c>
      <c r="N17" s="15">
        <v>1</v>
      </c>
      <c r="O17" s="15">
        <v>2</v>
      </c>
      <c r="P17" s="15">
        <v>1</v>
      </c>
      <c r="Q17" s="15">
        <v>0</v>
      </c>
    </row>
    <row r="18" spans="1:17" ht="16" x14ac:dyDescent="0.2">
      <c r="A18" s="6" t="s">
        <v>35</v>
      </c>
      <c r="B18" s="6">
        <v>23</v>
      </c>
      <c r="C18" s="16">
        <f t="shared" si="0"/>
        <v>23</v>
      </c>
      <c r="D18" s="15" t="s">
        <v>18</v>
      </c>
      <c r="E18" s="15">
        <v>4</v>
      </c>
      <c r="F18" s="15">
        <v>3</v>
      </c>
      <c r="G18" s="15">
        <v>0</v>
      </c>
      <c r="H18" s="15">
        <v>8</v>
      </c>
      <c r="I18" s="15">
        <v>1</v>
      </c>
      <c r="J18" s="15">
        <v>0</v>
      </c>
      <c r="K18" s="15">
        <v>2</v>
      </c>
      <c r="L18" s="15">
        <v>1</v>
      </c>
      <c r="M18" s="15">
        <v>1</v>
      </c>
      <c r="N18" s="15">
        <v>1</v>
      </c>
      <c r="O18" s="15">
        <v>2</v>
      </c>
      <c r="P18" s="15">
        <v>0</v>
      </c>
      <c r="Q18" s="15">
        <v>0</v>
      </c>
    </row>
    <row r="19" spans="1:17" ht="16" x14ac:dyDescent="0.2">
      <c r="A19" s="6" t="s">
        <v>36</v>
      </c>
      <c r="B19" s="6">
        <v>16</v>
      </c>
      <c r="C19" s="16">
        <f t="shared" si="0"/>
        <v>16</v>
      </c>
      <c r="D19" s="15" t="s">
        <v>18</v>
      </c>
      <c r="E19" s="15">
        <v>4</v>
      </c>
      <c r="F19" s="15">
        <v>0</v>
      </c>
      <c r="G19" s="15">
        <v>0</v>
      </c>
      <c r="H19" s="15">
        <v>8</v>
      </c>
      <c r="I19" s="15">
        <v>1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2</v>
      </c>
      <c r="P19" s="15">
        <v>1</v>
      </c>
      <c r="Q19" s="15">
        <v>0</v>
      </c>
    </row>
    <row r="20" spans="1:17" ht="16" hidden="1" x14ac:dyDescent="0.2">
      <c r="A20" s="6" t="s">
        <v>37</v>
      </c>
      <c r="B20" s="6">
        <v>16</v>
      </c>
      <c r="C20" s="16">
        <f t="shared" si="0"/>
        <v>16</v>
      </c>
      <c r="D20" s="15" t="s">
        <v>18</v>
      </c>
      <c r="E20" s="15">
        <v>4</v>
      </c>
      <c r="F20" s="15">
        <v>3</v>
      </c>
      <c r="G20" s="15">
        <v>0</v>
      </c>
      <c r="H20" s="15">
        <v>1</v>
      </c>
      <c r="I20" s="15">
        <v>1</v>
      </c>
      <c r="J20" s="15">
        <v>0</v>
      </c>
      <c r="K20" s="15">
        <v>2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0</v>
      </c>
    </row>
    <row r="21" spans="1:17" ht="16" hidden="1" x14ac:dyDescent="0.2">
      <c r="A21" s="6" t="s">
        <v>38</v>
      </c>
      <c r="B21" s="6">
        <v>10</v>
      </c>
      <c r="C21" s="16">
        <f t="shared" si="0"/>
        <v>10</v>
      </c>
      <c r="D21" s="15" t="s">
        <v>18</v>
      </c>
      <c r="E21" s="15">
        <v>4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1</v>
      </c>
      <c r="M21" s="15">
        <v>1</v>
      </c>
      <c r="N21" s="15">
        <v>1</v>
      </c>
      <c r="O21" s="15">
        <v>2</v>
      </c>
      <c r="P21" s="15">
        <v>0</v>
      </c>
      <c r="Q21" s="15">
        <v>0</v>
      </c>
    </row>
    <row r="22" spans="1:17" ht="16" hidden="1" x14ac:dyDescent="0.2">
      <c r="A22" s="6" t="s">
        <v>39</v>
      </c>
      <c r="B22" s="6">
        <v>7</v>
      </c>
      <c r="C22" s="16">
        <f t="shared" si="0"/>
        <v>7</v>
      </c>
      <c r="D22" s="15" t="s">
        <v>18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1</v>
      </c>
      <c r="K22" s="15">
        <v>2</v>
      </c>
      <c r="L22" s="15">
        <v>1</v>
      </c>
      <c r="M22" s="15">
        <v>0</v>
      </c>
      <c r="N22" s="15">
        <v>0</v>
      </c>
      <c r="O22" s="15">
        <v>2</v>
      </c>
      <c r="P22" s="15">
        <v>1</v>
      </c>
      <c r="Q22" s="15">
        <v>0</v>
      </c>
    </row>
    <row r="23" spans="1:17" ht="16" x14ac:dyDescent="0.2">
      <c r="A23" s="6" t="s">
        <v>40</v>
      </c>
      <c r="B23" s="6">
        <v>21</v>
      </c>
      <c r="C23" s="16">
        <f t="shared" si="0"/>
        <v>21</v>
      </c>
      <c r="D23" s="15" t="s">
        <v>18</v>
      </c>
      <c r="E23" s="15">
        <v>4</v>
      </c>
      <c r="F23" s="15">
        <v>1</v>
      </c>
      <c r="G23" s="15">
        <v>0</v>
      </c>
      <c r="H23" s="15">
        <v>8</v>
      </c>
      <c r="I23" s="15">
        <v>1</v>
      </c>
      <c r="J23" s="15">
        <v>0</v>
      </c>
      <c r="K23" s="15">
        <v>2</v>
      </c>
      <c r="L23" s="15">
        <v>1</v>
      </c>
      <c r="M23" s="15">
        <v>1</v>
      </c>
      <c r="N23" s="15">
        <v>1</v>
      </c>
      <c r="O23" s="15">
        <v>1</v>
      </c>
      <c r="P23" s="15">
        <v>0</v>
      </c>
      <c r="Q23" s="15">
        <v>1</v>
      </c>
    </row>
    <row r="24" spans="1:17" ht="16" x14ac:dyDescent="0.2">
      <c r="A24" s="6" t="s">
        <v>41</v>
      </c>
      <c r="B24" s="6">
        <v>12</v>
      </c>
      <c r="C24" s="16">
        <f t="shared" si="0"/>
        <v>12</v>
      </c>
      <c r="D24" s="15" t="s">
        <v>18</v>
      </c>
      <c r="E24" s="15">
        <v>0</v>
      </c>
      <c r="F24" s="15">
        <v>0</v>
      </c>
      <c r="G24" s="15">
        <v>0</v>
      </c>
      <c r="H24" s="15">
        <v>8</v>
      </c>
      <c r="I24" s="15">
        <v>0</v>
      </c>
      <c r="J24" s="15">
        <v>0</v>
      </c>
      <c r="K24" s="15">
        <v>2</v>
      </c>
      <c r="L24" s="15">
        <v>0</v>
      </c>
      <c r="M24" s="15">
        <v>0</v>
      </c>
      <c r="N24" s="15">
        <v>0</v>
      </c>
      <c r="O24" s="15">
        <v>2</v>
      </c>
      <c r="P24" s="15">
        <v>0</v>
      </c>
      <c r="Q24" s="15">
        <v>0</v>
      </c>
    </row>
    <row r="25" spans="1:17" ht="16" hidden="1" x14ac:dyDescent="0.2">
      <c r="A25" s="6" t="s">
        <v>42</v>
      </c>
      <c r="B25" s="6">
        <v>7</v>
      </c>
      <c r="C25" s="16">
        <f t="shared" si="0"/>
        <v>7</v>
      </c>
      <c r="D25" s="15" t="s">
        <v>18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5">
        <v>2</v>
      </c>
      <c r="L25" s="15">
        <v>0</v>
      </c>
      <c r="M25" s="15">
        <v>1</v>
      </c>
      <c r="N25" s="15">
        <v>1</v>
      </c>
      <c r="O25" s="15">
        <v>2</v>
      </c>
      <c r="P25" s="15">
        <v>0</v>
      </c>
      <c r="Q25" s="15">
        <v>0</v>
      </c>
    </row>
    <row r="26" spans="1:17" ht="16" x14ac:dyDescent="0.2">
      <c r="A26" s="6" t="s">
        <v>43</v>
      </c>
      <c r="B26" s="6">
        <v>21</v>
      </c>
      <c r="C26" s="16">
        <f t="shared" si="0"/>
        <v>21</v>
      </c>
      <c r="D26" s="15" t="s">
        <v>18</v>
      </c>
      <c r="E26" s="15">
        <v>4</v>
      </c>
      <c r="F26" s="15">
        <v>3</v>
      </c>
      <c r="G26" s="15">
        <v>1</v>
      </c>
      <c r="H26" s="15">
        <v>8</v>
      </c>
      <c r="I26" s="15">
        <v>1</v>
      </c>
      <c r="J26" s="15">
        <v>0</v>
      </c>
      <c r="K26" s="15">
        <v>0</v>
      </c>
      <c r="L26" s="15">
        <v>0</v>
      </c>
      <c r="M26" s="15">
        <v>1</v>
      </c>
      <c r="N26" s="15">
        <v>0</v>
      </c>
      <c r="O26" s="15">
        <v>2</v>
      </c>
      <c r="P26" s="15">
        <v>1</v>
      </c>
      <c r="Q26" s="15">
        <v>0</v>
      </c>
    </row>
    <row r="27" spans="1:17" ht="16" x14ac:dyDescent="0.2">
      <c r="A27" s="6" t="s">
        <v>44</v>
      </c>
      <c r="B27" s="6">
        <v>21</v>
      </c>
      <c r="C27" s="16">
        <f t="shared" si="0"/>
        <v>21</v>
      </c>
      <c r="D27" s="15" t="s">
        <v>18</v>
      </c>
      <c r="E27" s="15">
        <v>4</v>
      </c>
      <c r="F27" s="15">
        <v>3</v>
      </c>
      <c r="G27" s="15">
        <v>0</v>
      </c>
      <c r="H27" s="15">
        <v>8</v>
      </c>
      <c r="I27" s="15">
        <v>0</v>
      </c>
      <c r="J27" s="15">
        <v>0</v>
      </c>
      <c r="K27" s="15">
        <v>2</v>
      </c>
      <c r="L27" s="15">
        <v>1</v>
      </c>
      <c r="M27" s="15">
        <v>0</v>
      </c>
      <c r="N27" s="15">
        <v>0</v>
      </c>
      <c r="O27" s="15">
        <v>2</v>
      </c>
      <c r="P27" s="15">
        <v>1</v>
      </c>
      <c r="Q27" s="15">
        <v>0</v>
      </c>
    </row>
    <row r="28" spans="1:17" ht="16" x14ac:dyDescent="0.2">
      <c r="A28" s="6" t="s">
        <v>45</v>
      </c>
      <c r="B28" s="6">
        <v>23</v>
      </c>
      <c r="C28" s="16">
        <f t="shared" si="0"/>
        <v>23</v>
      </c>
      <c r="D28" s="15" t="s">
        <v>18</v>
      </c>
      <c r="E28" s="15">
        <v>4</v>
      </c>
      <c r="F28" s="15">
        <v>3</v>
      </c>
      <c r="G28" s="15">
        <v>0</v>
      </c>
      <c r="H28" s="15">
        <v>8</v>
      </c>
      <c r="I28" s="15">
        <v>0</v>
      </c>
      <c r="J28" s="15">
        <v>0</v>
      </c>
      <c r="K28" s="15">
        <v>2</v>
      </c>
      <c r="L28" s="15">
        <v>1</v>
      </c>
      <c r="M28" s="15">
        <v>1</v>
      </c>
      <c r="N28" s="15">
        <v>1</v>
      </c>
      <c r="O28" s="15">
        <v>2</v>
      </c>
      <c r="P28" s="15">
        <v>1</v>
      </c>
      <c r="Q28" s="15">
        <v>0</v>
      </c>
    </row>
    <row r="29" spans="1:17" ht="16" hidden="1" x14ac:dyDescent="0.2">
      <c r="A29" s="6" t="s">
        <v>46</v>
      </c>
      <c r="B29" s="6">
        <v>4</v>
      </c>
      <c r="C29" s="16">
        <f t="shared" si="0"/>
        <v>4</v>
      </c>
      <c r="D29" s="15" t="s">
        <v>18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2</v>
      </c>
      <c r="P29" s="15">
        <v>1</v>
      </c>
      <c r="Q29" s="15">
        <v>0</v>
      </c>
    </row>
    <row r="30" spans="1:17" ht="16" x14ac:dyDescent="0.2">
      <c r="A30" s="6" t="s">
        <v>47</v>
      </c>
      <c r="B30" s="6">
        <v>18</v>
      </c>
      <c r="C30" s="16">
        <f t="shared" si="0"/>
        <v>18</v>
      </c>
      <c r="D30" s="15" t="s">
        <v>18</v>
      </c>
      <c r="E30" s="15">
        <v>0</v>
      </c>
      <c r="F30" s="15">
        <v>3</v>
      </c>
      <c r="G30" s="15">
        <v>0</v>
      </c>
      <c r="H30" s="15">
        <v>8</v>
      </c>
      <c r="I30" s="15">
        <v>0</v>
      </c>
      <c r="J30" s="15">
        <v>0</v>
      </c>
      <c r="K30" s="15">
        <v>2</v>
      </c>
      <c r="L30" s="15">
        <v>0</v>
      </c>
      <c r="M30" s="15">
        <v>1</v>
      </c>
      <c r="N30" s="15">
        <v>1</v>
      </c>
      <c r="O30" s="15">
        <v>2</v>
      </c>
      <c r="P30" s="15">
        <v>1</v>
      </c>
      <c r="Q30" s="15">
        <v>0</v>
      </c>
    </row>
    <row r="31" spans="1:17" ht="16" x14ac:dyDescent="0.2">
      <c r="A31" s="6" t="s">
        <v>48</v>
      </c>
      <c r="B31" s="6">
        <v>19</v>
      </c>
      <c r="C31" s="16">
        <f t="shared" si="0"/>
        <v>19</v>
      </c>
      <c r="D31" s="15" t="s">
        <v>18</v>
      </c>
      <c r="E31" s="15">
        <v>4</v>
      </c>
      <c r="F31" s="15">
        <v>1</v>
      </c>
      <c r="G31" s="15">
        <v>1</v>
      </c>
      <c r="H31" s="15">
        <v>8</v>
      </c>
      <c r="I31" s="15">
        <v>0</v>
      </c>
      <c r="J31" s="15">
        <v>0</v>
      </c>
      <c r="K31" s="15">
        <v>0</v>
      </c>
      <c r="L31" s="15">
        <v>1</v>
      </c>
      <c r="M31" s="15">
        <v>1</v>
      </c>
      <c r="N31" s="15">
        <v>1</v>
      </c>
      <c r="O31" s="15">
        <v>2</v>
      </c>
      <c r="P31" s="15">
        <v>0</v>
      </c>
      <c r="Q31" s="15">
        <v>0</v>
      </c>
    </row>
    <row r="32" spans="1:17" ht="16" x14ac:dyDescent="0.2">
      <c r="A32" s="6" t="s">
        <v>49</v>
      </c>
      <c r="B32" s="6">
        <v>17</v>
      </c>
      <c r="C32" s="16">
        <f t="shared" si="0"/>
        <v>17</v>
      </c>
      <c r="D32" s="15" t="s">
        <v>18</v>
      </c>
      <c r="E32" s="15">
        <v>4</v>
      </c>
      <c r="F32" s="15">
        <v>1</v>
      </c>
      <c r="G32" s="15">
        <v>0</v>
      </c>
      <c r="H32" s="15">
        <v>8</v>
      </c>
      <c r="I32" s="15">
        <v>0</v>
      </c>
      <c r="J32" s="15">
        <v>0</v>
      </c>
      <c r="K32" s="15">
        <v>2</v>
      </c>
      <c r="L32" s="15">
        <v>0</v>
      </c>
      <c r="M32" s="15">
        <v>0</v>
      </c>
      <c r="N32" s="15">
        <v>0</v>
      </c>
      <c r="O32" s="15">
        <v>1</v>
      </c>
      <c r="P32" s="15">
        <v>1</v>
      </c>
      <c r="Q32" s="15">
        <v>0</v>
      </c>
    </row>
    <row r="33" spans="1:17" ht="16" hidden="1" x14ac:dyDescent="0.2">
      <c r="A33" s="6" t="s">
        <v>50</v>
      </c>
      <c r="B33" s="6">
        <v>12</v>
      </c>
      <c r="C33" s="16">
        <f t="shared" si="0"/>
        <v>12</v>
      </c>
      <c r="D33" s="15" t="s">
        <v>18</v>
      </c>
      <c r="E33" s="15">
        <v>4</v>
      </c>
      <c r="F33" s="15">
        <v>3</v>
      </c>
      <c r="G33" s="15">
        <v>0</v>
      </c>
      <c r="H33" s="15">
        <v>1</v>
      </c>
      <c r="I33" s="15">
        <v>0</v>
      </c>
      <c r="J33" s="15">
        <v>0</v>
      </c>
      <c r="K33" s="15">
        <v>2</v>
      </c>
      <c r="L33" s="15">
        <v>0</v>
      </c>
      <c r="M33" s="15">
        <v>0</v>
      </c>
      <c r="N33" s="15">
        <v>0</v>
      </c>
      <c r="O33" s="15">
        <v>2</v>
      </c>
      <c r="P33" s="15">
        <v>0</v>
      </c>
      <c r="Q33" s="15">
        <v>0</v>
      </c>
    </row>
    <row r="34" spans="1:17" ht="16" hidden="1" x14ac:dyDescent="0.2">
      <c r="A34" s="6" t="s">
        <v>51</v>
      </c>
      <c r="B34" s="6">
        <v>12</v>
      </c>
      <c r="C34" s="16">
        <f t="shared" si="0"/>
        <v>12</v>
      </c>
      <c r="D34" s="15" t="s">
        <v>18</v>
      </c>
      <c r="E34" s="15">
        <v>4</v>
      </c>
      <c r="F34" s="15">
        <v>0</v>
      </c>
      <c r="G34" s="15">
        <v>1</v>
      </c>
      <c r="H34" s="15">
        <v>1</v>
      </c>
      <c r="I34" s="15">
        <v>0</v>
      </c>
      <c r="J34" s="15">
        <v>0</v>
      </c>
      <c r="K34" s="15">
        <v>2</v>
      </c>
      <c r="L34" s="15">
        <v>1</v>
      </c>
      <c r="M34" s="15">
        <v>1</v>
      </c>
      <c r="N34" s="15">
        <v>0</v>
      </c>
      <c r="O34" s="15">
        <v>2</v>
      </c>
      <c r="P34" s="15">
        <v>0</v>
      </c>
      <c r="Q34" s="15">
        <v>0</v>
      </c>
    </row>
    <row r="35" spans="1:17" ht="16" x14ac:dyDescent="0.2">
      <c r="A35" s="6" t="s">
        <v>52</v>
      </c>
      <c r="B35" s="6">
        <v>23</v>
      </c>
      <c r="C35" s="16">
        <f t="shared" si="0"/>
        <v>23</v>
      </c>
      <c r="D35" s="15" t="s">
        <v>18</v>
      </c>
      <c r="E35" s="15">
        <v>4</v>
      </c>
      <c r="F35" s="15">
        <v>3</v>
      </c>
      <c r="G35" s="15">
        <v>1</v>
      </c>
      <c r="H35" s="15">
        <v>8</v>
      </c>
      <c r="I35" s="15">
        <v>0</v>
      </c>
      <c r="J35" s="15">
        <v>0</v>
      </c>
      <c r="K35" s="15">
        <v>2</v>
      </c>
      <c r="L35" s="15">
        <v>1</v>
      </c>
      <c r="M35" s="15">
        <v>0</v>
      </c>
      <c r="N35" s="15">
        <v>1</v>
      </c>
      <c r="O35" s="15">
        <v>2</v>
      </c>
      <c r="P35" s="15">
        <v>1</v>
      </c>
      <c r="Q35" s="15">
        <v>0</v>
      </c>
    </row>
    <row r="36" spans="1:17" ht="16" x14ac:dyDescent="0.2">
      <c r="A36" s="6" t="s">
        <v>53</v>
      </c>
      <c r="B36" s="6">
        <v>15</v>
      </c>
      <c r="C36" s="16">
        <f t="shared" si="0"/>
        <v>15</v>
      </c>
      <c r="D36" s="15" t="s">
        <v>18</v>
      </c>
      <c r="E36" s="15">
        <v>0</v>
      </c>
      <c r="F36" s="15">
        <v>1</v>
      </c>
      <c r="G36" s="15">
        <v>0</v>
      </c>
      <c r="H36" s="15">
        <v>8</v>
      </c>
      <c r="I36" s="15">
        <v>0</v>
      </c>
      <c r="J36" s="15">
        <v>0</v>
      </c>
      <c r="K36" s="15">
        <v>2</v>
      </c>
      <c r="L36" s="15">
        <v>0</v>
      </c>
      <c r="M36" s="15">
        <v>0</v>
      </c>
      <c r="N36" s="15">
        <v>1</v>
      </c>
      <c r="O36" s="15">
        <v>2</v>
      </c>
      <c r="P36" s="15">
        <v>1</v>
      </c>
      <c r="Q36" s="15">
        <v>0</v>
      </c>
    </row>
    <row r="37" spans="1:17" ht="16" x14ac:dyDescent="0.2">
      <c r="A37" s="6" t="s">
        <v>54</v>
      </c>
      <c r="B37" s="6">
        <v>23</v>
      </c>
      <c r="C37" s="16">
        <f t="shared" si="0"/>
        <v>23</v>
      </c>
      <c r="D37" s="15" t="s">
        <v>18</v>
      </c>
      <c r="E37" s="15">
        <v>4</v>
      </c>
      <c r="F37" s="15">
        <v>3</v>
      </c>
      <c r="G37" s="15">
        <v>1</v>
      </c>
      <c r="H37" s="15">
        <v>8</v>
      </c>
      <c r="I37" s="15">
        <v>0</v>
      </c>
      <c r="J37" s="15">
        <v>0</v>
      </c>
      <c r="K37" s="15">
        <v>2</v>
      </c>
      <c r="L37" s="15">
        <v>0</v>
      </c>
      <c r="M37" s="15">
        <v>1</v>
      </c>
      <c r="N37" s="15">
        <v>1</v>
      </c>
      <c r="O37" s="15">
        <v>2</v>
      </c>
      <c r="P37" s="15">
        <v>1</v>
      </c>
      <c r="Q37" s="15">
        <v>0</v>
      </c>
    </row>
    <row r="38" spans="1:17" ht="16" hidden="1" x14ac:dyDescent="0.2">
      <c r="A38" s="6" t="s">
        <v>55</v>
      </c>
      <c r="B38" s="6">
        <v>12</v>
      </c>
      <c r="C38" s="16">
        <f t="shared" si="0"/>
        <v>12</v>
      </c>
      <c r="D38" s="15" t="s">
        <v>18</v>
      </c>
      <c r="E38" s="15">
        <v>4</v>
      </c>
      <c r="F38" s="15">
        <v>1</v>
      </c>
      <c r="G38" s="15">
        <v>0</v>
      </c>
      <c r="H38" s="15">
        <v>0</v>
      </c>
      <c r="I38" s="15">
        <v>0</v>
      </c>
      <c r="J38" s="15">
        <v>1</v>
      </c>
      <c r="K38" s="15">
        <v>2</v>
      </c>
      <c r="L38" s="15">
        <v>1</v>
      </c>
      <c r="M38" s="15">
        <v>1</v>
      </c>
      <c r="N38" s="15">
        <v>0</v>
      </c>
      <c r="O38" s="15">
        <v>2</v>
      </c>
      <c r="P38" s="15">
        <v>0</v>
      </c>
      <c r="Q38" s="15">
        <v>0</v>
      </c>
    </row>
    <row r="39" spans="1:17" ht="16" hidden="1" x14ac:dyDescent="0.2">
      <c r="A39" s="6" t="s">
        <v>56</v>
      </c>
      <c r="B39" s="6">
        <v>11</v>
      </c>
      <c r="C39" s="16">
        <f t="shared" si="0"/>
        <v>11</v>
      </c>
      <c r="D39" s="15" t="s">
        <v>18</v>
      </c>
      <c r="E39" s="15">
        <v>4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2</v>
      </c>
      <c r="L39" s="15">
        <v>1</v>
      </c>
      <c r="M39" s="15">
        <v>1</v>
      </c>
      <c r="N39" s="15">
        <v>0</v>
      </c>
      <c r="O39" s="15">
        <v>2</v>
      </c>
      <c r="P39" s="15">
        <v>0</v>
      </c>
      <c r="Q39" s="15">
        <v>0</v>
      </c>
    </row>
    <row r="40" spans="1:17" ht="16" hidden="1" x14ac:dyDescent="0.2">
      <c r="A40" s="6" t="s">
        <v>57</v>
      </c>
      <c r="B40" s="6">
        <v>14</v>
      </c>
      <c r="C40" s="16">
        <f t="shared" si="0"/>
        <v>14</v>
      </c>
      <c r="D40" s="15" t="s">
        <v>18</v>
      </c>
      <c r="E40" s="15">
        <v>4</v>
      </c>
      <c r="F40" s="15">
        <v>3</v>
      </c>
      <c r="G40" s="15">
        <v>0</v>
      </c>
      <c r="H40" s="15">
        <v>1</v>
      </c>
      <c r="I40" s="15">
        <v>0</v>
      </c>
      <c r="J40" s="15">
        <v>0</v>
      </c>
      <c r="K40" s="15">
        <v>2</v>
      </c>
      <c r="L40" s="15">
        <v>1</v>
      </c>
      <c r="M40" s="15">
        <v>0</v>
      </c>
      <c r="N40" s="15">
        <v>0</v>
      </c>
      <c r="O40" s="15">
        <v>2</v>
      </c>
      <c r="P40" s="15">
        <v>1</v>
      </c>
      <c r="Q40" s="15">
        <v>0</v>
      </c>
    </row>
    <row r="41" spans="1:17" ht="16" hidden="1" x14ac:dyDescent="0.2">
      <c r="A41" s="6"/>
      <c r="B41" s="6"/>
      <c r="C41" s="16"/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  <c r="K41" s="3" t="s">
        <v>10</v>
      </c>
      <c r="L41" s="3" t="s">
        <v>11</v>
      </c>
      <c r="M41" s="3" t="s">
        <v>12</v>
      </c>
      <c r="N41" s="3" t="s">
        <v>13</v>
      </c>
      <c r="O41" s="3" t="s">
        <v>14</v>
      </c>
      <c r="P41" s="3" t="s">
        <v>15</v>
      </c>
      <c r="Q41" s="3" t="s">
        <v>16</v>
      </c>
    </row>
    <row r="42" spans="1:17" ht="15.75" hidden="1" customHeight="1" x14ac:dyDescent="0.2">
      <c r="D42" s="20">
        <v>1</v>
      </c>
      <c r="E42" s="20">
        <f t="shared" ref="E42:Q42" si="1">SUM(E2:E40)</f>
        <v>118</v>
      </c>
      <c r="F42" s="20">
        <f t="shared" si="1"/>
        <v>52</v>
      </c>
      <c r="G42" s="20">
        <f t="shared" si="1"/>
        <v>8</v>
      </c>
      <c r="H42" s="20">
        <f t="shared" si="1"/>
        <v>189</v>
      </c>
      <c r="I42" s="20">
        <f t="shared" si="1"/>
        <v>8</v>
      </c>
      <c r="J42" s="20">
        <f t="shared" si="1"/>
        <v>11</v>
      </c>
      <c r="K42" s="20">
        <f t="shared" si="1"/>
        <v>58</v>
      </c>
      <c r="L42" s="20">
        <f t="shared" si="1"/>
        <v>21</v>
      </c>
      <c r="M42" s="20">
        <f t="shared" si="1"/>
        <v>22</v>
      </c>
      <c r="N42" s="20">
        <f t="shared" si="1"/>
        <v>17</v>
      </c>
      <c r="O42" s="20">
        <f t="shared" si="1"/>
        <v>68</v>
      </c>
      <c r="P42" s="20">
        <f t="shared" si="1"/>
        <v>22</v>
      </c>
      <c r="Q42" s="20">
        <f t="shared" si="1"/>
        <v>3</v>
      </c>
    </row>
    <row r="43" spans="1:17" ht="16" hidden="1" x14ac:dyDescent="0.2">
      <c r="A43" t="s">
        <v>58</v>
      </c>
      <c r="B43" s="17">
        <f>COUNTIF(B2:B40,"&gt;18")</f>
        <v>12</v>
      </c>
      <c r="C43" t="s">
        <v>59</v>
      </c>
    </row>
    <row r="44" spans="1:17" ht="16" hidden="1" x14ac:dyDescent="0.2">
      <c r="A44" t="s">
        <v>60</v>
      </c>
      <c r="B44" s="19">
        <f>39-(B43+B45)</f>
        <v>21</v>
      </c>
      <c r="C44" t="s">
        <v>61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3" t="s">
        <v>15</v>
      </c>
      <c r="Q44" s="3" t="s">
        <v>16</v>
      </c>
    </row>
    <row r="45" spans="1:17" ht="15.75" hidden="1" customHeight="1" x14ac:dyDescent="0.2">
      <c r="A45" t="s">
        <v>62</v>
      </c>
      <c r="B45" s="18">
        <f>COUNTIF(B2:B42,"&lt;11")</f>
        <v>6</v>
      </c>
      <c r="C45" t="s">
        <v>63</v>
      </c>
      <c r="D45">
        <v>1</v>
      </c>
      <c r="E45">
        <f>COUNTIF(E2:E40,"4")</f>
        <v>29</v>
      </c>
      <c r="F45">
        <f>COUNTIF(F2:F40,"3")</f>
        <v>15</v>
      </c>
      <c r="G45">
        <f>COUNTIF(G2:G40,"1")</f>
        <v>8</v>
      </c>
      <c r="H45">
        <f>COUNTIF(H2:H40,"8")</f>
        <v>23</v>
      </c>
      <c r="I45">
        <f>COUNTIF(I2:I40,"1")</f>
        <v>8</v>
      </c>
      <c r="J45">
        <f>COUNTIF(J2:J40,"1")</f>
        <v>11</v>
      </c>
      <c r="K45">
        <f>COUNTIF(K2:K40,"2")</f>
        <v>29</v>
      </c>
      <c r="L45">
        <f>COUNTIF(L2:L40,"1")</f>
        <v>21</v>
      </c>
      <c r="M45">
        <f>COUNTIF(M2:M40,"1")</f>
        <v>22</v>
      </c>
      <c r="N45">
        <f>COUNTIF(N2:N40,"1")</f>
        <v>17</v>
      </c>
      <c r="O45">
        <f>COUNTIF(O2:O40,"2")</f>
        <v>31</v>
      </c>
      <c r="P45">
        <f>COUNTIF(P2:P40,"1")</f>
        <v>22</v>
      </c>
      <c r="Q45">
        <f>COUNTIF(Q2:Q40,"1")</f>
        <v>3</v>
      </c>
    </row>
    <row r="49" spans="1:14" ht="15.75" customHeight="1" x14ac:dyDescent="0.2">
      <c r="N49" t="s">
        <v>64</v>
      </c>
    </row>
    <row r="61" spans="1:14" ht="15.75" customHeight="1" x14ac:dyDescent="0.2">
      <c r="A61" t="s">
        <v>65</v>
      </c>
    </row>
    <row r="62" spans="1:14" ht="15.75" customHeight="1" x14ac:dyDescent="0.2">
      <c r="A62" t="s">
        <v>66</v>
      </c>
      <c r="B62">
        <v>13</v>
      </c>
    </row>
    <row r="63" spans="1:14" ht="15.75" customHeight="1" x14ac:dyDescent="0.2">
      <c r="A63" t="s">
        <v>67</v>
      </c>
      <c r="B63">
        <v>14</v>
      </c>
    </row>
    <row r="64" spans="1:14" ht="15.75" customHeight="1" x14ac:dyDescent="0.2">
      <c r="A64" t="s">
        <v>68</v>
      </c>
      <c r="B64">
        <v>12</v>
      </c>
    </row>
  </sheetData>
  <autoFilter ref="A1:Q45" xr:uid="{10EA05AF-A6A7-6148-B257-E8AB90B830F2}">
    <filterColumn colId="7">
      <filters>
        <filter val="8"/>
      </filters>
    </filterColumn>
  </autoFilter>
  <conditionalFormatting sqref="B2:B41">
    <cfRule type="iconSet" priority="2">
      <iconSet>
        <cfvo type="percent" val="0"/>
        <cfvo type="percent" val="33"/>
        <cfvo type="percent" val="67"/>
      </iconSet>
    </cfRule>
  </conditionalFormatting>
  <conditionalFormatting sqref="C50:C88">
    <cfRule type="cellIs" dxfId="0" priority="1" operator="between">
      <formula>14</formula>
      <formula>18</formula>
    </cfRule>
  </conditionalFormatting>
  <conditionalFormatting sqref="C89:C1048576 C1:C4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{DF484346-B179-410A-945F-E997408EA2EA}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484346-B179-410A-945F-E997408EA2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C89:C1048576 C1:C49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F8B2-31BA-A347-8F8E-7F395B577C71}">
  <dimension ref="A1:C4"/>
  <sheetViews>
    <sheetView zoomScale="200" zoomScaleNormal="200" workbookViewId="0">
      <selection activeCell="B2" sqref="B2"/>
    </sheetView>
  </sheetViews>
  <sheetFormatPr baseColWidth="10" defaultColWidth="11" defaultRowHeight="16" x14ac:dyDescent="0.2"/>
  <cols>
    <col min="1" max="3" width="10.83203125" style="3"/>
  </cols>
  <sheetData>
    <row r="1" spans="1:3" x14ac:dyDescent="0.2">
      <c r="A1" s="25" t="s">
        <v>69</v>
      </c>
      <c r="B1" s="25" t="s">
        <v>70</v>
      </c>
      <c r="C1" s="2" t="s">
        <v>71</v>
      </c>
    </row>
    <row r="2" spans="1:3" x14ac:dyDescent="0.2">
      <c r="A2" s="25" t="s">
        <v>72</v>
      </c>
      <c r="B2" s="26">
        <v>20</v>
      </c>
      <c r="C2" s="21">
        <v>32</v>
      </c>
    </row>
    <row r="3" spans="1:3" x14ac:dyDescent="0.2">
      <c r="A3" s="25" t="s">
        <v>73</v>
      </c>
      <c r="B3" s="26">
        <v>10</v>
      </c>
      <c r="C3" s="21">
        <v>20</v>
      </c>
    </row>
    <row r="4" spans="1:3" x14ac:dyDescent="0.2">
      <c r="A4" s="25" t="s">
        <v>74</v>
      </c>
      <c r="B4" s="26">
        <v>0</v>
      </c>
      <c r="C4" s="2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8F7C-5D78-6243-951F-FE12BBFC2634}">
  <dimension ref="A1:K33"/>
  <sheetViews>
    <sheetView tabSelected="1" zoomScale="110" workbookViewId="0">
      <selection activeCell="F13" sqref="F13"/>
    </sheetView>
  </sheetViews>
  <sheetFormatPr baseColWidth="10" defaultColWidth="11" defaultRowHeight="16" x14ac:dyDescent="0.2"/>
  <cols>
    <col min="1" max="1" width="21.83203125" style="3" customWidth="1"/>
    <col min="2" max="2" width="24.6640625" style="3" customWidth="1"/>
    <col min="3" max="3" width="24.83203125" style="3" customWidth="1"/>
    <col min="4" max="6" width="11" style="3"/>
    <col min="7" max="7" width="55.1640625" style="3" bestFit="1" customWidth="1"/>
    <col min="8" max="10" width="11" style="3"/>
  </cols>
  <sheetData>
    <row r="1" spans="1:10" s="1" customFormat="1" x14ac:dyDescent="0.2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/>
      <c r="I1" s="2"/>
      <c r="J1" s="2"/>
    </row>
    <row r="2" spans="1:10" x14ac:dyDescent="0.2">
      <c r="A2" s="3">
        <v>2</v>
      </c>
      <c r="B2" s="3" t="s">
        <v>3</v>
      </c>
      <c r="C2" s="3" t="s">
        <v>87</v>
      </c>
      <c r="D2" s="3">
        <v>0</v>
      </c>
      <c r="E2" s="3">
        <v>0</v>
      </c>
      <c r="F2" s="3">
        <v>1</v>
      </c>
      <c r="I2" s="2"/>
    </row>
    <row r="3" spans="1:10" x14ac:dyDescent="0.2">
      <c r="A3" s="3">
        <v>6</v>
      </c>
      <c r="B3" s="3" t="s">
        <v>4</v>
      </c>
      <c r="C3" s="3" t="s">
        <v>87</v>
      </c>
      <c r="D3" s="3">
        <v>0</v>
      </c>
      <c r="E3" s="3">
        <v>1</v>
      </c>
      <c r="F3" s="3">
        <v>4</v>
      </c>
      <c r="G3" s="3" t="s">
        <v>89</v>
      </c>
      <c r="I3" s="2"/>
      <c r="J3" s="4"/>
    </row>
    <row r="4" spans="1:10" x14ac:dyDescent="0.2">
      <c r="A4" s="3">
        <v>8</v>
      </c>
      <c r="B4" s="3" t="s">
        <v>86</v>
      </c>
      <c r="C4" s="3" t="s">
        <v>87</v>
      </c>
      <c r="D4" s="3">
        <v>0</v>
      </c>
      <c r="E4" s="3">
        <v>1</v>
      </c>
      <c r="F4" s="3">
        <v>3</v>
      </c>
      <c r="G4" s="3" t="s">
        <v>88</v>
      </c>
      <c r="I4" s="2"/>
    </row>
    <row r="5" spans="1:10" x14ac:dyDescent="0.2">
      <c r="A5" s="3">
        <v>10</v>
      </c>
      <c r="B5" s="3" t="s">
        <v>6</v>
      </c>
      <c r="C5" s="3" t="s">
        <v>87</v>
      </c>
      <c r="D5" s="3">
        <v>0</v>
      </c>
      <c r="E5" s="3">
        <v>0</v>
      </c>
      <c r="F5" s="3">
        <v>1</v>
      </c>
    </row>
    <row r="6" spans="1:10" x14ac:dyDescent="0.2">
      <c r="A6" s="3">
        <v>13</v>
      </c>
      <c r="B6" s="3" t="s">
        <v>7</v>
      </c>
      <c r="C6" s="3" t="s">
        <v>84</v>
      </c>
      <c r="D6" s="3">
        <v>0</v>
      </c>
      <c r="E6" s="3">
        <v>1</v>
      </c>
      <c r="F6" s="3">
        <v>8</v>
      </c>
      <c r="G6" s="3" t="s">
        <v>85</v>
      </c>
    </row>
    <row r="7" spans="1:10" x14ac:dyDescent="0.2">
      <c r="A7" s="3">
        <v>15</v>
      </c>
      <c r="B7" s="3" t="s">
        <v>8</v>
      </c>
      <c r="C7" s="3" t="s">
        <v>82</v>
      </c>
      <c r="D7" s="3">
        <v>0</v>
      </c>
      <c r="E7" s="3">
        <v>0</v>
      </c>
      <c r="F7" s="3">
        <v>1</v>
      </c>
    </row>
    <row r="8" spans="1:10" x14ac:dyDescent="0.2">
      <c r="A8" s="3">
        <v>16</v>
      </c>
      <c r="B8" s="3" t="s">
        <v>9</v>
      </c>
      <c r="C8" s="3" t="s">
        <v>84</v>
      </c>
      <c r="D8" s="3">
        <v>0</v>
      </c>
      <c r="E8" s="3">
        <v>0</v>
      </c>
      <c r="F8" s="3">
        <v>1</v>
      </c>
    </row>
    <row r="9" spans="1:10" x14ac:dyDescent="0.2">
      <c r="A9" s="3">
        <v>17</v>
      </c>
      <c r="B9" s="3" t="s">
        <v>10</v>
      </c>
      <c r="C9" s="3" t="s">
        <v>84</v>
      </c>
      <c r="D9" s="3">
        <v>0</v>
      </c>
      <c r="E9" s="3">
        <v>1</v>
      </c>
      <c r="F9" s="3">
        <v>2</v>
      </c>
    </row>
    <row r="10" spans="1:10" x14ac:dyDescent="0.2">
      <c r="A10" s="3">
        <v>19</v>
      </c>
      <c r="B10" s="3" t="s">
        <v>11</v>
      </c>
      <c r="C10" s="3" t="s">
        <v>84</v>
      </c>
      <c r="D10" s="3">
        <v>0</v>
      </c>
      <c r="E10" s="3">
        <v>0</v>
      </c>
      <c r="F10" s="3">
        <v>1</v>
      </c>
    </row>
    <row r="11" spans="1:10" x14ac:dyDescent="0.2">
      <c r="A11" s="3">
        <v>20</v>
      </c>
      <c r="B11" s="3" t="s">
        <v>12</v>
      </c>
      <c r="C11" s="3" t="s">
        <v>84</v>
      </c>
      <c r="D11" s="3">
        <v>0</v>
      </c>
      <c r="E11" s="3">
        <v>1</v>
      </c>
      <c r="F11" s="3">
        <v>2</v>
      </c>
    </row>
    <row r="12" spans="1:10" x14ac:dyDescent="0.2">
      <c r="A12" s="3">
        <v>22</v>
      </c>
      <c r="B12" s="3" t="s">
        <v>13</v>
      </c>
      <c r="C12" s="3" t="s">
        <v>82</v>
      </c>
      <c r="D12" s="3">
        <v>0</v>
      </c>
      <c r="E12" s="3">
        <v>0</v>
      </c>
      <c r="F12" s="3">
        <v>2</v>
      </c>
    </row>
    <row r="13" spans="1:10" x14ac:dyDescent="0.2">
      <c r="A13" s="3">
        <v>30</v>
      </c>
      <c r="B13" s="3" t="s">
        <v>14</v>
      </c>
      <c r="C13" s="3" t="s">
        <v>82</v>
      </c>
      <c r="D13" s="3">
        <v>0</v>
      </c>
      <c r="E13" s="3">
        <v>1</v>
      </c>
      <c r="F13" s="3">
        <v>3</v>
      </c>
      <c r="G13" s="3" t="s">
        <v>83</v>
      </c>
    </row>
    <row r="14" spans="1:10" x14ac:dyDescent="0.2">
      <c r="A14" s="3">
        <v>34</v>
      </c>
      <c r="B14" s="3" t="s">
        <v>15</v>
      </c>
      <c r="C14" s="3" t="s">
        <v>82</v>
      </c>
      <c r="D14" s="3">
        <v>0</v>
      </c>
      <c r="E14" s="3">
        <v>0</v>
      </c>
      <c r="F14" s="3">
        <v>1</v>
      </c>
      <c r="H14" s="2"/>
    </row>
    <row r="15" spans="1:10" x14ac:dyDescent="0.2">
      <c r="A15" s="3">
        <v>36</v>
      </c>
      <c r="B15" s="3" t="s">
        <v>16</v>
      </c>
      <c r="C15" s="3" t="s">
        <v>82</v>
      </c>
      <c r="D15" s="3">
        <v>0</v>
      </c>
      <c r="E15" s="3">
        <v>0</v>
      </c>
      <c r="F15" s="3">
        <v>3</v>
      </c>
    </row>
    <row r="19" spans="1:11" x14ac:dyDescent="0.2">
      <c r="A19" s="3">
        <v>15</v>
      </c>
      <c r="B19" s="3" t="s">
        <v>8</v>
      </c>
      <c r="C19" s="3" t="s">
        <v>82</v>
      </c>
      <c r="D19" s="3">
        <v>0</v>
      </c>
      <c r="E19" s="3">
        <v>0</v>
      </c>
      <c r="F19" s="3">
        <v>1</v>
      </c>
      <c r="I19" s="2"/>
    </row>
    <row r="20" spans="1:11" x14ac:dyDescent="0.2">
      <c r="A20" s="3">
        <v>34</v>
      </c>
      <c r="B20" s="3" t="s">
        <v>15</v>
      </c>
      <c r="C20" s="3" t="s">
        <v>82</v>
      </c>
      <c r="D20" s="3">
        <v>0</v>
      </c>
      <c r="E20" s="3">
        <v>0</v>
      </c>
      <c r="F20" s="3">
        <v>1</v>
      </c>
    </row>
    <row r="21" spans="1:11" x14ac:dyDescent="0.2">
      <c r="A21" s="3">
        <v>19</v>
      </c>
      <c r="B21" s="3" t="s">
        <v>11</v>
      </c>
      <c r="C21" s="3" t="s">
        <v>84</v>
      </c>
      <c r="D21" s="3">
        <v>0</v>
      </c>
      <c r="E21" s="3">
        <v>0</v>
      </c>
      <c r="F21" s="3">
        <v>1</v>
      </c>
    </row>
    <row r="22" spans="1:11" x14ac:dyDescent="0.2">
      <c r="A22" s="3">
        <v>16</v>
      </c>
      <c r="B22" s="3" t="s">
        <v>9</v>
      </c>
      <c r="C22" s="3" t="s">
        <v>84</v>
      </c>
      <c r="D22" s="3">
        <v>0</v>
      </c>
      <c r="E22" s="3">
        <v>0</v>
      </c>
      <c r="F22" s="3">
        <v>1</v>
      </c>
    </row>
    <row r="23" spans="1:11" x14ac:dyDescent="0.2">
      <c r="A23" s="3">
        <v>10</v>
      </c>
      <c r="B23" s="3" t="s">
        <v>6</v>
      </c>
      <c r="C23" s="3" t="s">
        <v>87</v>
      </c>
      <c r="D23" s="3">
        <v>0</v>
      </c>
      <c r="E23" s="3">
        <v>0</v>
      </c>
      <c r="F23" s="3">
        <v>1</v>
      </c>
    </row>
    <row r="24" spans="1:11" x14ac:dyDescent="0.2">
      <c r="A24" s="3">
        <v>2</v>
      </c>
      <c r="B24" s="3" t="s">
        <v>3</v>
      </c>
      <c r="C24" s="3" t="s">
        <v>87</v>
      </c>
      <c r="D24" s="3">
        <v>0</v>
      </c>
      <c r="E24" s="3">
        <v>0</v>
      </c>
      <c r="F24" s="3">
        <v>1</v>
      </c>
      <c r="H24" s="2"/>
    </row>
    <row r="26" spans="1:11" x14ac:dyDescent="0.2">
      <c r="A26" s="3">
        <v>22</v>
      </c>
      <c r="B26" s="3" t="s">
        <v>13</v>
      </c>
      <c r="C26" s="3" t="s">
        <v>82</v>
      </c>
      <c r="D26" s="3">
        <v>0</v>
      </c>
      <c r="E26" s="3">
        <v>0</v>
      </c>
      <c r="F26" s="3">
        <v>2</v>
      </c>
      <c r="I26" s="3">
        <v>0</v>
      </c>
      <c r="J26" s="3">
        <v>0</v>
      </c>
      <c r="K26" s="3">
        <v>1</v>
      </c>
    </row>
    <row r="27" spans="1:11" x14ac:dyDescent="0.2">
      <c r="A27" s="3">
        <v>30</v>
      </c>
      <c r="B27" s="3" t="s">
        <v>14</v>
      </c>
      <c r="C27" s="3" t="s">
        <v>82</v>
      </c>
      <c r="D27" s="3">
        <v>0</v>
      </c>
      <c r="E27" s="3">
        <v>1</v>
      </c>
      <c r="F27" s="3">
        <v>2</v>
      </c>
      <c r="G27" s="3" t="s">
        <v>83</v>
      </c>
      <c r="I27" s="3">
        <v>0</v>
      </c>
      <c r="J27" s="3">
        <f>(1*1)/2</f>
        <v>0.5</v>
      </c>
      <c r="K27" s="3">
        <v>1</v>
      </c>
    </row>
    <row r="28" spans="1:11" x14ac:dyDescent="0.2">
      <c r="A28" s="3">
        <v>36</v>
      </c>
      <c r="B28" s="3" t="s">
        <v>16</v>
      </c>
      <c r="C28" s="3" t="s">
        <v>82</v>
      </c>
      <c r="D28" s="3">
        <v>0</v>
      </c>
      <c r="E28" s="3">
        <v>0</v>
      </c>
      <c r="F28" s="3">
        <v>3</v>
      </c>
      <c r="I28" s="3">
        <v>0</v>
      </c>
      <c r="J28" s="3">
        <v>0</v>
      </c>
      <c r="K28" s="3">
        <v>1</v>
      </c>
    </row>
    <row r="29" spans="1:11" x14ac:dyDescent="0.2">
      <c r="A29" s="3">
        <v>13</v>
      </c>
      <c r="B29" s="3" t="s">
        <v>7</v>
      </c>
      <c r="C29" s="3" t="s">
        <v>84</v>
      </c>
      <c r="D29" s="3">
        <v>0</v>
      </c>
      <c r="E29" s="3">
        <v>1</v>
      </c>
      <c r="F29" s="3">
        <v>8</v>
      </c>
      <c r="G29" s="3" t="s">
        <v>85</v>
      </c>
      <c r="H29" s="3">
        <f>(1*1)/8</f>
        <v>0.125</v>
      </c>
      <c r="I29" s="3">
        <v>0</v>
      </c>
      <c r="J29" s="3">
        <v>0.125</v>
      </c>
      <c r="K29" s="3">
        <v>1</v>
      </c>
    </row>
    <row r="30" spans="1:11" x14ac:dyDescent="0.2">
      <c r="A30" s="3">
        <v>17</v>
      </c>
      <c r="B30" s="3" t="s">
        <v>10</v>
      </c>
      <c r="C30" s="3" t="s">
        <v>84</v>
      </c>
      <c r="D30" s="3">
        <v>0</v>
      </c>
      <c r="E30" s="3">
        <v>1</v>
      </c>
      <c r="F30" s="3">
        <v>2</v>
      </c>
      <c r="H30" s="3">
        <f>(1*1)/2</f>
        <v>0.5</v>
      </c>
      <c r="I30" s="3">
        <v>0</v>
      </c>
      <c r="J30" s="3">
        <f>(1*1)/2</f>
        <v>0.5</v>
      </c>
      <c r="K30" s="3">
        <v>1</v>
      </c>
    </row>
    <row r="31" spans="1:11" x14ac:dyDescent="0.2">
      <c r="A31" s="3">
        <v>20</v>
      </c>
      <c r="B31" s="3" t="s">
        <v>12</v>
      </c>
      <c r="C31" s="3" t="s">
        <v>84</v>
      </c>
      <c r="D31" s="3">
        <v>0</v>
      </c>
      <c r="E31" s="3">
        <v>1</v>
      </c>
      <c r="F31" s="3">
        <v>2</v>
      </c>
      <c r="H31" s="3">
        <f>(1*1)/2</f>
        <v>0.5</v>
      </c>
      <c r="I31" s="3">
        <v>0</v>
      </c>
      <c r="J31" s="3">
        <f>(1*1)/2</f>
        <v>0.5</v>
      </c>
      <c r="K31" s="3">
        <v>1</v>
      </c>
    </row>
    <row r="32" spans="1:11" x14ac:dyDescent="0.2">
      <c r="A32" s="3">
        <v>8</v>
      </c>
      <c r="B32" s="3" t="s">
        <v>86</v>
      </c>
      <c r="C32" s="3" t="s">
        <v>87</v>
      </c>
      <c r="D32" s="3">
        <v>0</v>
      </c>
      <c r="E32" s="3">
        <v>1</v>
      </c>
      <c r="F32" s="3">
        <v>3</v>
      </c>
      <c r="G32" s="3" t="s">
        <v>88</v>
      </c>
      <c r="H32" s="3">
        <f>(1*1)/3</f>
        <v>0.33333333333333331</v>
      </c>
      <c r="I32" s="3">
        <v>0</v>
      </c>
      <c r="J32" s="3">
        <f>(1*1)/3</f>
        <v>0.33333333333333331</v>
      </c>
      <c r="K32" s="3">
        <v>1</v>
      </c>
    </row>
    <row r="33" spans="1:11" x14ac:dyDescent="0.2">
      <c r="A33" s="3">
        <v>6</v>
      </c>
      <c r="B33" s="3" t="s">
        <v>4</v>
      </c>
      <c r="C33" s="3" t="s">
        <v>87</v>
      </c>
      <c r="D33" s="3">
        <v>0</v>
      </c>
      <c r="E33" s="3">
        <v>1</v>
      </c>
      <c r="F33" s="3">
        <v>4</v>
      </c>
      <c r="G33" s="3" t="s">
        <v>89</v>
      </c>
      <c r="H33" s="3">
        <f>(1*1)/4</f>
        <v>0.25</v>
      </c>
      <c r="I33" s="3">
        <v>0</v>
      </c>
      <c r="J33" s="3">
        <v>0.25</v>
      </c>
      <c r="K33" s="3">
        <v>1</v>
      </c>
    </row>
  </sheetData>
  <sortState xmlns:xlrd2="http://schemas.microsoft.com/office/spreadsheetml/2017/richdata2" ref="A2:G16">
    <sortCondition ref="A1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8CDD-88AB-8C44-BB40-BAA22165AF49}">
  <dimension ref="A1:AL40"/>
  <sheetViews>
    <sheetView topLeftCell="A3" workbookViewId="0">
      <selection activeCell="A10" sqref="A10"/>
    </sheetView>
  </sheetViews>
  <sheetFormatPr baseColWidth="10" defaultColWidth="11" defaultRowHeight="16" x14ac:dyDescent="0.2"/>
  <cols>
    <col min="1" max="1" width="65.83203125" bestFit="1" customWidth="1"/>
    <col min="3" max="3" width="34.5" customWidth="1"/>
    <col min="9" max="9" width="15.6640625" customWidth="1"/>
    <col min="14" max="14" width="17.6640625" customWidth="1"/>
    <col min="16" max="16" width="18.33203125" customWidth="1"/>
    <col min="30" max="30" width="69.6640625" customWidth="1"/>
    <col min="31" max="31" width="47.83203125" customWidth="1"/>
  </cols>
  <sheetData>
    <row r="1" spans="1:38" x14ac:dyDescent="0.2">
      <c r="A1" s="5" t="s">
        <v>0</v>
      </c>
      <c r="B1" s="5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  <c r="L1" s="5" t="s">
        <v>100</v>
      </c>
      <c r="M1" s="5" t="s">
        <v>101</v>
      </c>
      <c r="N1" s="5" t="s">
        <v>102</v>
      </c>
      <c r="O1" s="5" t="s">
        <v>103</v>
      </c>
      <c r="P1" s="5" t="s">
        <v>104</v>
      </c>
      <c r="Q1" s="5" t="s">
        <v>105</v>
      </c>
      <c r="R1" s="5" t="s">
        <v>106</v>
      </c>
      <c r="S1" s="5" t="s">
        <v>107</v>
      </c>
      <c r="T1" s="5" t="s">
        <v>108</v>
      </c>
      <c r="U1" s="5" t="s">
        <v>109</v>
      </c>
      <c r="V1" s="5" t="s">
        <v>110</v>
      </c>
      <c r="W1" s="5" t="s">
        <v>111</v>
      </c>
      <c r="X1" s="5" t="s">
        <v>112</v>
      </c>
      <c r="Y1" s="5" t="s">
        <v>113</v>
      </c>
      <c r="Z1" s="5" t="s">
        <v>114</v>
      </c>
      <c r="AA1" s="5" t="s">
        <v>115</v>
      </c>
      <c r="AB1" s="5" t="s">
        <v>116</v>
      </c>
      <c r="AC1" s="5" t="s">
        <v>117</v>
      </c>
      <c r="AD1" s="5" t="s">
        <v>118</v>
      </c>
      <c r="AE1" s="5" t="s">
        <v>119</v>
      </c>
      <c r="AF1" s="5" t="s">
        <v>120</v>
      </c>
      <c r="AG1" s="5" t="s">
        <v>121</v>
      </c>
      <c r="AH1" s="5" t="s">
        <v>122</v>
      </c>
      <c r="AI1" s="5" t="s">
        <v>123</v>
      </c>
      <c r="AJ1" s="5" t="s">
        <v>124</v>
      </c>
      <c r="AK1" s="5" t="s">
        <v>125</v>
      </c>
      <c r="AL1" s="5" t="s">
        <v>126</v>
      </c>
    </row>
    <row r="2" spans="1:38" x14ac:dyDescent="0.2">
      <c r="A2" s="6" t="s">
        <v>54</v>
      </c>
      <c r="B2" s="6" t="s">
        <v>127</v>
      </c>
      <c r="C2" s="9" t="s">
        <v>128</v>
      </c>
      <c r="D2" s="9" t="s">
        <v>129</v>
      </c>
      <c r="E2" s="6" t="s">
        <v>130</v>
      </c>
      <c r="F2" s="6" t="s">
        <v>131</v>
      </c>
      <c r="G2" s="6" t="s">
        <v>132</v>
      </c>
      <c r="H2" s="6" t="s">
        <v>130</v>
      </c>
      <c r="I2" s="6" t="s">
        <v>133</v>
      </c>
      <c r="J2" s="6" t="s">
        <v>130</v>
      </c>
      <c r="K2" s="6" t="s">
        <v>134</v>
      </c>
      <c r="L2" s="6" t="s">
        <v>130</v>
      </c>
      <c r="M2" s="6" t="s">
        <v>130</v>
      </c>
      <c r="N2" s="6" t="s">
        <v>135</v>
      </c>
      <c r="O2" s="6" t="s">
        <v>136</v>
      </c>
      <c r="P2" s="7"/>
      <c r="Q2" s="6" t="s">
        <v>130</v>
      </c>
      <c r="R2" s="6" t="s">
        <v>137</v>
      </c>
      <c r="S2" s="6" t="s">
        <v>138</v>
      </c>
      <c r="T2" s="6" t="s">
        <v>130</v>
      </c>
      <c r="U2" s="6" t="s">
        <v>139</v>
      </c>
      <c r="V2" s="6" t="s">
        <v>130</v>
      </c>
      <c r="W2" s="6" t="s">
        <v>140</v>
      </c>
      <c r="X2" s="6" t="s">
        <v>130</v>
      </c>
      <c r="Y2" s="6" t="s">
        <v>141</v>
      </c>
      <c r="Z2" s="6" t="s">
        <v>142</v>
      </c>
      <c r="AA2" s="6" t="s">
        <v>130</v>
      </c>
      <c r="AB2" s="6" t="s">
        <v>143</v>
      </c>
      <c r="AC2" s="6" t="s">
        <v>144</v>
      </c>
      <c r="AD2" s="6" t="s">
        <v>145</v>
      </c>
      <c r="AE2" s="6" t="s">
        <v>146</v>
      </c>
      <c r="AF2" s="6" t="s">
        <v>138</v>
      </c>
      <c r="AG2" s="7"/>
      <c r="AH2" s="6" t="s">
        <v>130</v>
      </c>
      <c r="AI2" s="6" t="s">
        <v>147</v>
      </c>
      <c r="AJ2" s="6" t="s">
        <v>138</v>
      </c>
      <c r="AK2" s="7"/>
      <c r="AL2" s="7"/>
    </row>
    <row r="3" spans="1:38" x14ac:dyDescent="0.2">
      <c r="A3" s="6" t="s">
        <v>53</v>
      </c>
      <c r="B3" s="6" t="s">
        <v>148</v>
      </c>
      <c r="C3" s="9" t="s">
        <v>149</v>
      </c>
      <c r="D3" s="6" t="s">
        <v>150</v>
      </c>
      <c r="E3" s="6" t="s">
        <v>138</v>
      </c>
      <c r="F3" s="7"/>
      <c r="G3" s="6" t="s">
        <v>151</v>
      </c>
      <c r="H3" s="6" t="s">
        <v>130</v>
      </c>
      <c r="I3" s="6" t="s">
        <v>152</v>
      </c>
      <c r="J3" s="6" t="s">
        <v>138</v>
      </c>
      <c r="K3" s="7"/>
      <c r="L3" s="6" t="s">
        <v>138</v>
      </c>
      <c r="M3" s="6" t="s">
        <v>130</v>
      </c>
      <c r="N3" s="6" t="s">
        <v>153</v>
      </c>
      <c r="O3" s="6" t="s">
        <v>154</v>
      </c>
      <c r="P3" s="7"/>
      <c r="Q3" s="6" t="s">
        <v>130</v>
      </c>
      <c r="R3" s="6" t="s">
        <v>137</v>
      </c>
      <c r="S3" s="6" t="s">
        <v>138</v>
      </c>
      <c r="T3" s="6" t="s">
        <v>138</v>
      </c>
      <c r="U3" s="7"/>
      <c r="V3" s="6" t="s">
        <v>130</v>
      </c>
      <c r="W3" s="6" t="s">
        <v>140</v>
      </c>
      <c r="X3" s="6" t="s">
        <v>130</v>
      </c>
      <c r="Y3" s="6" t="s">
        <v>155</v>
      </c>
      <c r="Z3" s="6" t="s">
        <v>156</v>
      </c>
      <c r="AA3" s="6" t="s">
        <v>138</v>
      </c>
      <c r="AB3" s="7"/>
      <c r="AC3" s="6" t="s">
        <v>157</v>
      </c>
      <c r="AD3" s="6" t="s">
        <v>158</v>
      </c>
      <c r="AE3" s="6" t="s">
        <v>159</v>
      </c>
      <c r="AF3" s="6" t="s">
        <v>138</v>
      </c>
      <c r="AG3" s="7"/>
      <c r="AH3" s="6" t="s">
        <v>130</v>
      </c>
      <c r="AI3" s="6" t="s">
        <v>147</v>
      </c>
      <c r="AJ3" s="6" t="s">
        <v>138</v>
      </c>
      <c r="AK3" s="7"/>
      <c r="AL3" s="7"/>
    </row>
    <row r="4" spans="1:38" x14ac:dyDescent="0.2">
      <c r="A4" s="6" t="s">
        <v>37</v>
      </c>
      <c r="B4" s="6" t="s">
        <v>160</v>
      </c>
      <c r="C4" s="9" t="s">
        <v>161</v>
      </c>
      <c r="D4" s="7"/>
      <c r="E4" s="6" t="s">
        <v>130</v>
      </c>
      <c r="F4" s="6" t="s">
        <v>162</v>
      </c>
      <c r="G4" s="6" t="s">
        <v>163</v>
      </c>
      <c r="H4" s="6" t="s">
        <v>130</v>
      </c>
      <c r="I4" s="6" t="s">
        <v>164</v>
      </c>
      <c r="J4" s="6" t="s">
        <v>138</v>
      </c>
      <c r="K4" s="7"/>
      <c r="L4" s="6" t="s">
        <v>138</v>
      </c>
      <c r="M4" s="6" t="s">
        <v>130</v>
      </c>
      <c r="N4" s="6" t="s">
        <v>165</v>
      </c>
      <c r="O4" s="6" t="s">
        <v>166</v>
      </c>
      <c r="P4" s="7"/>
      <c r="Q4" s="6" t="s">
        <v>130</v>
      </c>
      <c r="R4" s="6" t="s">
        <v>167</v>
      </c>
      <c r="S4" s="6" t="s">
        <v>130</v>
      </c>
      <c r="T4" s="6" t="s">
        <v>130</v>
      </c>
      <c r="U4" s="6" t="s">
        <v>168</v>
      </c>
      <c r="V4" s="6" t="s">
        <v>130</v>
      </c>
      <c r="W4" s="6" t="s">
        <v>169</v>
      </c>
      <c r="X4" s="6" t="s">
        <v>130</v>
      </c>
      <c r="Y4" s="6" t="s">
        <v>141</v>
      </c>
      <c r="Z4" s="7"/>
      <c r="AA4" s="6" t="s">
        <v>130</v>
      </c>
      <c r="AB4" s="6" t="s">
        <v>170</v>
      </c>
      <c r="AC4" s="6" t="s">
        <v>144</v>
      </c>
      <c r="AD4" s="6" t="s">
        <v>171</v>
      </c>
      <c r="AE4" s="6" t="s">
        <v>172</v>
      </c>
      <c r="AF4" s="6" t="s">
        <v>138</v>
      </c>
      <c r="AG4" s="7"/>
      <c r="AH4" s="6" t="s">
        <v>130</v>
      </c>
      <c r="AI4" s="6" t="s">
        <v>147</v>
      </c>
      <c r="AJ4" s="6" t="s">
        <v>138</v>
      </c>
      <c r="AK4" s="7"/>
      <c r="AL4" s="7"/>
    </row>
    <row r="5" spans="1:38" x14ac:dyDescent="0.2">
      <c r="A5" s="6" t="s">
        <v>17</v>
      </c>
      <c r="B5" s="6" t="s">
        <v>127</v>
      </c>
      <c r="C5" s="9" t="s">
        <v>173</v>
      </c>
      <c r="D5" s="9" t="s">
        <v>174</v>
      </c>
      <c r="E5" s="6" t="s">
        <v>130</v>
      </c>
      <c r="F5" s="6" t="s">
        <v>131</v>
      </c>
      <c r="G5" s="6" t="s">
        <v>175</v>
      </c>
      <c r="H5" s="6" t="s">
        <v>138</v>
      </c>
      <c r="I5" s="7"/>
      <c r="J5" s="6" t="s">
        <v>138</v>
      </c>
      <c r="K5" s="7"/>
      <c r="L5" s="6" t="s">
        <v>138</v>
      </c>
      <c r="M5" s="6" t="s">
        <v>130</v>
      </c>
      <c r="N5" s="6" t="s">
        <v>176</v>
      </c>
      <c r="O5" s="6" t="s">
        <v>177</v>
      </c>
      <c r="P5" s="7"/>
      <c r="Q5" s="6" t="s">
        <v>130</v>
      </c>
      <c r="R5" s="6" t="s">
        <v>137</v>
      </c>
      <c r="S5" s="6" t="s">
        <v>130</v>
      </c>
      <c r="T5" s="6" t="s">
        <v>130</v>
      </c>
      <c r="U5" s="6" t="s">
        <v>178</v>
      </c>
      <c r="V5" s="6" t="s">
        <v>130</v>
      </c>
      <c r="W5" s="6" t="s">
        <v>140</v>
      </c>
      <c r="X5" s="6" t="s">
        <v>130</v>
      </c>
      <c r="Y5" s="6" t="s">
        <v>141</v>
      </c>
      <c r="Z5" s="6" t="s">
        <v>179</v>
      </c>
      <c r="AA5" s="6" t="s">
        <v>130</v>
      </c>
      <c r="AB5" s="6" t="s">
        <v>180</v>
      </c>
      <c r="AC5" s="6" t="s">
        <v>181</v>
      </c>
      <c r="AD5" s="6" t="s">
        <v>182</v>
      </c>
      <c r="AE5" s="6" t="s">
        <v>183</v>
      </c>
      <c r="AF5" s="6" t="s">
        <v>184</v>
      </c>
      <c r="AG5" s="6" t="s">
        <v>185</v>
      </c>
      <c r="AH5" s="6" t="s">
        <v>130</v>
      </c>
      <c r="AI5" s="6" t="s">
        <v>147</v>
      </c>
      <c r="AJ5" s="6" t="s">
        <v>138</v>
      </c>
      <c r="AK5" s="7"/>
      <c r="AL5" s="7"/>
    </row>
    <row r="6" spans="1:38" x14ac:dyDescent="0.2">
      <c r="A6" s="6" t="s">
        <v>47</v>
      </c>
      <c r="B6" s="6" t="s">
        <v>127</v>
      </c>
      <c r="C6" s="9" t="s">
        <v>186</v>
      </c>
      <c r="D6" s="9" t="s">
        <v>187</v>
      </c>
      <c r="E6" s="6" t="s">
        <v>138</v>
      </c>
      <c r="F6" s="7"/>
      <c r="G6" s="6" t="s">
        <v>188</v>
      </c>
      <c r="H6" s="6" t="s">
        <v>130</v>
      </c>
      <c r="I6" s="6" t="s">
        <v>189</v>
      </c>
      <c r="J6" s="6" t="s">
        <v>138</v>
      </c>
      <c r="K6" s="7"/>
      <c r="L6" s="6" t="s">
        <v>130</v>
      </c>
      <c r="M6" s="6" t="s">
        <v>130</v>
      </c>
      <c r="N6" s="6" t="s">
        <v>190</v>
      </c>
      <c r="O6" s="6" t="s">
        <v>191</v>
      </c>
      <c r="P6" s="7"/>
      <c r="Q6" s="6" t="s">
        <v>130</v>
      </c>
      <c r="R6" s="6" t="s">
        <v>137</v>
      </c>
      <c r="S6" s="6" t="s">
        <v>138</v>
      </c>
      <c r="T6" s="6" t="s">
        <v>130</v>
      </c>
      <c r="U6" s="6" t="s">
        <v>168</v>
      </c>
      <c r="V6" s="6" t="s">
        <v>130</v>
      </c>
      <c r="W6" s="6" t="s">
        <v>140</v>
      </c>
      <c r="X6" s="6" t="s">
        <v>130</v>
      </c>
      <c r="Y6" s="6" t="s">
        <v>192</v>
      </c>
      <c r="Z6" s="7"/>
      <c r="AA6" s="6" t="s">
        <v>138</v>
      </c>
      <c r="AB6" s="7"/>
      <c r="AC6" s="6" t="s">
        <v>193</v>
      </c>
      <c r="AD6" s="6" t="s">
        <v>194</v>
      </c>
      <c r="AE6" s="6" t="s">
        <v>195</v>
      </c>
      <c r="AF6" s="6" t="s">
        <v>184</v>
      </c>
      <c r="AG6" s="6" t="s">
        <v>196</v>
      </c>
      <c r="AH6" s="6" t="s">
        <v>130</v>
      </c>
      <c r="AI6" s="6" t="s">
        <v>147</v>
      </c>
      <c r="AJ6" s="6" t="s">
        <v>138</v>
      </c>
      <c r="AK6" s="7"/>
      <c r="AL6" s="7"/>
    </row>
    <row r="7" spans="1:38" x14ac:dyDescent="0.2">
      <c r="A7" s="6" t="s">
        <v>22</v>
      </c>
      <c r="B7" s="6" t="s">
        <v>197</v>
      </c>
      <c r="C7" s="24" t="s">
        <v>198</v>
      </c>
      <c r="D7" s="9" t="s">
        <v>199</v>
      </c>
      <c r="E7" s="6" t="s">
        <v>130</v>
      </c>
      <c r="F7" s="6" t="s">
        <v>131</v>
      </c>
      <c r="G7" s="6" t="s">
        <v>200</v>
      </c>
      <c r="H7" s="6" t="s">
        <v>130</v>
      </c>
      <c r="I7" s="6" t="s">
        <v>201</v>
      </c>
      <c r="J7" s="6" t="s">
        <v>202</v>
      </c>
      <c r="K7" s="7"/>
      <c r="L7" s="6" t="s">
        <v>138</v>
      </c>
      <c r="M7" s="6" t="s">
        <v>130</v>
      </c>
      <c r="N7" s="6" t="s">
        <v>203</v>
      </c>
      <c r="O7" s="6" t="s">
        <v>204</v>
      </c>
      <c r="P7" s="7"/>
      <c r="Q7" s="6" t="s">
        <v>130</v>
      </c>
      <c r="R7" s="6" t="s">
        <v>205</v>
      </c>
      <c r="S7" s="6" t="s">
        <v>202</v>
      </c>
      <c r="T7" s="6" t="s">
        <v>130</v>
      </c>
      <c r="U7" s="6" t="s">
        <v>206</v>
      </c>
      <c r="V7" s="6" t="s">
        <v>202</v>
      </c>
      <c r="W7" s="7"/>
      <c r="X7" s="6" t="s">
        <v>130</v>
      </c>
      <c r="Y7" s="6" t="s">
        <v>155</v>
      </c>
      <c r="Z7" s="6" t="s">
        <v>207</v>
      </c>
      <c r="AA7" s="6" t="s">
        <v>130</v>
      </c>
      <c r="AB7" s="6" t="s">
        <v>208</v>
      </c>
      <c r="AC7" s="6" t="s">
        <v>144</v>
      </c>
      <c r="AD7" s="6" t="s">
        <v>209</v>
      </c>
      <c r="AE7" s="6" t="s">
        <v>195</v>
      </c>
      <c r="AF7" s="6" t="s">
        <v>138</v>
      </c>
      <c r="AG7" s="7"/>
      <c r="AH7" s="6" t="s">
        <v>130</v>
      </c>
      <c r="AI7" s="6" t="s">
        <v>147</v>
      </c>
      <c r="AJ7" s="6" t="s">
        <v>138</v>
      </c>
      <c r="AK7" s="7"/>
      <c r="AL7" s="7"/>
    </row>
    <row r="8" spans="1:38" x14ac:dyDescent="0.2">
      <c r="A8" s="6" t="s">
        <v>52</v>
      </c>
      <c r="B8" s="6" t="s">
        <v>210</v>
      </c>
      <c r="C8" s="9" t="s">
        <v>211</v>
      </c>
      <c r="D8" s="8" t="s">
        <v>212</v>
      </c>
      <c r="E8" s="6" t="s">
        <v>130</v>
      </c>
      <c r="F8" s="6" t="s">
        <v>213</v>
      </c>
      <c r="G8" s="6" t="s">
        <v>214</v>
      </c>
      <c r="H8" s="6" t="s">
        <v>130</v>
      </c>
      <c r="I8" s="6" t="s">
        <v>133</v>
      </c>
      <c r="J8" s="6" t="s">
        <v>130</v>
      </c>
      <c r="K8" s="6" t="s">
        <v>215</v>
      </c>
      <c r="L8" s="6" t="s">
        <v>138</v>
      </c>
      <c r="M8" s="6" t="s">
        <v>130</v>
      </c>
      <c r="N8" s="6" t="s">
        <v>216</v>
      </c>
      <c r="O8" s="6" t="s">
        <v>204</v>
      </c>
      <c r="P8" s="7"/>
      <c r="Q8" s="6" t="s">
        <v>130</v>
      </c>
      <c r="R8" s="6" t="s">
        <v>137</v>
      </c>
      <c r="S8" s="6" t="s">
        <v>130</v>
      </c>
      <c r="T8" s="6" t="s">
        <v>138</v>
      </c>
      <c r="U8" s="7"/>
      <c r="V8" s="6" t="s">
        <v>130</v>
      </c>
      <c r="W8" s="6" t="s">
        <v>140</v>
      </c>
      <c r="X8" s="6" t="s">
        <v>138</v>
      </c>
      <c r="Y8" s="7"/>
      <c r="Z8" s="7"/>
      <c r="AA8" s="6" t="s">
        <v>138</v>
      </c>
      <c r="AB8" s="7"/>
      <c r="AC8" s="6" t="s">
        <v>217</v>
      </c>
      <c r="AD8" s="6" t="s">
        <v>218</v>
      </c>
      <c r="AE8" s="6" t="s">
        <v>219</v>
      </c>
      <c r="AF8" s="6" t="s">
        <v>138</v>
      </c>
      <c r="AG8" s="7"/>
      <c r="AH8" s="6" t="s">
        <v>130</v>
      </c>
      <c r="AI8" s="6" t="s">
        <v>147</v>
      </c>
      <c r="AJ8" s="6" t="s">
        <v>138</v>
      </c>
      <c r="AK8" s="7"/>
      <c r="AL8" s="7"/>
    </row>
    <row r="9" spans="1:38" x14ac:dyDescent="0.2">
      <c r="A9" s="6" t="s">
        <v>26</v>
      </c>
      <c r="B9" s="6" t="s">
        <v>197</v>
      </c>
      <c r="C9" s="8" t="s">
        <v>220</v>
      </c>
      <c r="D9" s="8" t="s">
        <v>220</v>
      </c>
      <c r="E9" s="6" t="s">
        <v>130</v>
      </c>
      <c r="F9" s="6" t="s">
        <v>131</v>
      </c>
      <c r="G9" s="6" t="s">
        <v>221</v>
      </c>
      <c r="H9" s="6" t="s">
        <v>138</v>
      </c>
      <c r="I9" s="7"/>
      <c r="J9" s="6" t="s">
        <v>138</v>
      </c>
      <c r="K9" s="7"/>
      <c r="L9" s="6" t="s">
        <v>138</v>
      </c>
      <c r="M9" s="6" t="s">
        <v>130</v>
      </c>
      <c r="N9" s="6" t="s">
        <v>222</v>
      </c>
      <c r="O9" s="6" t="s">
        <v>223</v>
      </c>
      <c r="P9" s="7"/>
      <c r="Q9" s="6" t="s">
        <v>138</v>
      </c>
      <c r="R9" s="6" t="s">
        <v>137</v>
      </c>
      <c r="S9" s="6" t="s">
        <v>138</v>
      </c>
      <c r="T9" s="6" t="s">
        <v>138</v>
      </c>
      <c r="U9" s="7"/>
      <c r="V9" s="6" t="s">
        <v>138</v>
      </c>
      <c r="W9" s="7"/>
      <c r="X9" s="6" t="s">
        <v>130</v>
      </c>
      <c r="Y9" s="6" t="s">
        <v>192</v>
      </c>
      <c r="Z9" s="7"/>
      <c r="AA9" s="6" t="s">
        <v>202</v>
      </c>
      <c r="AB9" s="7"/>
      <c r="AC9" s="6" t="s">
        <v>224</v>
      </c>
      <c r="AD9" s="6" t="s">
        <v>171</v>
      </c>
      <c r="AE9" s="6" t="s">
        <v>172</v>
      </c>
      <c r="AF9" s="6" t="s">
        <v>138</v>
      </c>
      <c r="AG9" s="7"/>
      <c r="AH9" s="6" t="s">
        <v>130</v>
      </c>
      <c r="AI9" s="6" t="s">
        <v>147</v>
      </c>
      <c r="AJ9" s="6" t="s">
        <v>138</v>
      </c>
      <c r="AK9" s="7"/>
      <c r="AL9" s="7"/>
    </row>
    <row r="10" spans="1:38" x14ac:dyDescent="0.2">
      <c r="A10" s="6" t="s">
        <v>45</v>
      </c>
      <c r="B10" s="6" t="s">
        <v>225</v>
      </c>
      <c r="C10" s="9" t="s">
        <v>226</v>
      </c>
      <c r="D10" s="8" t="s">
        <v>227</v>
      </c>
      <c r="E10" s="6" t="s">
        <v>130</v>
      </c>
      <c r="F10" s="6" t="s">
        <v>131</v>
      </c>
      <c r="G10" s="6" t="s">
        <v>228</v>
      </c>
      <c r="H10" s="6" t="s">
        <v>130</v>
      </c>
      <c r="I10" s="6" t="s">
        <v>229</v>
      </c>
      <c r="J10" s="6" t="s">
        <v>138</v>
      </c>
      <c r="K10" s="7"/>
      <c r="L10" s="6" t="s">
        <v>138</v>
      </c>
      <c r="M10" s="6" t="s">
        <v>130</v>
      </c>
      <c r="N10" s="6" t="s">
        <v>230</v>
      </c>
      <c r="O10" s="6" t="s">
        <v>231</v>
      </c>
      <c r="P10" s="7"/>
      <c r="Q10" s="6" t="s">
        <v>130</v>
      </c>
      <c r="R10" s="6" t="s">
        <v>232</v>
      </c>
      <c r="S10" s="6" t="s">
        <v>130</v>
      </c>
      <c r="T10" s="6" t="s">
        <v>130</v>
      </c>
      <c r="U10" s="6" t="s">
        <v>233</v>
      </c>
      <c r="V10" s="6" t="s">
        <v>130</v>
      </c>
      <c r="W10" s="6" t="s">
        <v>140</v>
      </c>
      <c r="X10" s="6" t="s">
        <v>130</v>
      </c>
      <c r="Y10" s="6" t="s">
        <v>234</v>
      </c>
      <c r="Z10" s="6" t="s">
        <v>207</v>
      </c>
      <c r="AA10" s="6" t="s">
        <v>130</v>
      </c>
      <c r="AB10" s="6" t="s">
        <v>235</v>
      </c>
      <c r="AC10" s="6" t="s">
        <v>236</v>
      </c>
      <c r="AD10" s="6" t="s">
        <v>237</v>
      </c>
      <c r="AE10" s="6" t="s">
        <v>238</v>
      </c>
      <c r="AF10" s="6" t="s">
        <v>184</v>
      </c>
      <c r="AG10" s="6" t="s">
        <v>239</v>
      </c>
      <c r="AH10" s="6" t="s">
        <v>130</v>
      </c>
      <c r="AI10" s="6" t="s">
        <v>147</v>
      </c>
      <c r="AJ10" s="6" t="s">
        <v>138</v>
      </c>
      <c r="AK10" s="7"/>
      <c r="AL10" s="7"/>
    </row>
    <row r="11" spans="1:38" x14ac:dyDescent="0.2">
      <c r="A11" s="6" t="s">
        <v>19</v>
      </c>
      <c r="B11" s="6" t="s">
        <v>240</v>
      </c>
      <c r="C11" s="9" t="s">
        <v>241</v>
      </c>
      <c r="D11" s="9" t="s">
        <v>241</v>
      </c>
      <c r="E11" s="6" t="s">
        <v>130</v>
      </c>
      <c r="F11" s="6" t="s">
        <v>131</v>
      </c>
      <c r="G11" s="6" t="s">
        <v>242</v>
      </c>
      <c r="H11" s="6" t="s">
        <v>130</v>
      </c>
      <c r="I11" s="6" t="s">
        <v>243</v>
      </c>
      <c r="J11" s="6" t="s">
        <v>202</v>
      </c>
      <c r="K11" s="7"/>
      <c r="L11" s="6" t="s">
        <v>130</v>
      </c>
      <c r="M11" s="6" t="s">
        <v>130</v>
      </c>
      <c r="N11" s="6" t="s">
        <v>244</v>
      </c>
      <c r="O11" s="6" t="s">
        <v>245</v>
      </c>
      <c r="P11" s="7"/>
      <c r="Q11" s="6" t="s">
        <v>130</v>
      </c>
      <c r="R11" s="6" t="s">
        <v>205</v>
      </c>
      <c r="S11" s="6" t="s">
        <v>130</v>
      </c>
      <c r="T11" s="6" t="s">
        <v>138</v>
      </c>
      <c r="U11" s="7"/>
      <c r="V11" s="6" t="s">
        <v>202</v>
      </c>
      <c r="W11" s="7"/>
      <c r="X11" s="6" t="s">
        <v>130</v>
      </c>
      <c r="Y11" s="6" t="s">
        <v>234</v>
      </c>
      <c r="Z11" s="6" t="s">
        <v>156</v>
      </c>
      <c r="AA11" s="6" t="s">
        <v>130</v>
      </c>
      <c r="AB11" s="6" t="s">
        <v>246</v>
      </c>
      <c r="AC11" s="6" t="s">
        <v>247</v>
      </c>
      <c r="AD11" s="6" t="s">
        <v>248</v>
      </c>
      <c r="AE11" s="6" t="s">
        <v>249</v>
      </c>
      <c r="AF11" s="6" t="s">
        <v>138</v>
      </c>
      <c r="AG11" s="7"/>
      <c r="AH11" s="6" t="s">
        <v>138</v>
      </c>
      <c r="AI11" s="7"/>
      <c r="AJ11" s="6" t="s">
        <v>138</v>
      </c>
      <c r="AK11" s="7"/>
      <c r="AL11" s="7"/>
    </row>
    <row r="12" spans="1:38" x14ac:dyDescent="0.2">
      <c r="A12" s="6" t="s">
        <v>250</v>
      </c>
      <c r="B12" s="6" t="s">
        <v>127</v>
      </c>
      <c r="C12" s="8" t="s">
        <v>251</v>
      </c>
      <c r="D12" s="7"/>
      <c r="E12" s="6" t="s">
        <v>130</v>
      </c>
      <c r="F12" s="6" t="s">
        <v>131</v>
      </c>
      <c r="G12" s="6" t="s">
        <v>252</v>
      </c>
      <c r="H12" s="6" t="s">
        <v>130</v>
      </c>
      <c r="I12" s="6" t="s">
        <v>189</v>
      </c>
      <c r="J12" s="6" t="s">
        <v>138</v>
      </c>
      <c r="K12" s="7"/>
      <c r="L12" s="6" t="s">
        <v>138</v>
      </c>
      <c r="M12" s="6" t="s">
        <v>130</v>
      </c>
      <c r="N12" s="6" t="s">
        <v>253</v>
      </c>
      <c r="O12" s="6" t="s">
        <v>254</v>
      </c>
      <c r="P12" s="7"/>
      <c r="Q12" s="6" t="s">
        <v>130</v>
      </c>
      <c r="R12" s="6" t="s">
        <v>137</v>
      </c>
      <c r="S12" s="6" t="s">
        <v>202</v>
      </c>
      <c r="T12" s="6" t="s">
        <v>138</v>
      </c>
      <c r="U12" s="7"/>
      <c r="V12" s="6" t="s">
        <v>202</v>
      </c>
      <c r="W12" s="7"/>
      <c r="X12" s="6" t="s">
        <v>138</v>
      </c>
      <c r="Y12" s="7"/>
      <c r="Z12" s="6" t="s">
        <v>255</v>
      </c>
      <c r="AA12" s="6" t="s">
        <v>202</v>
      </c>
      <c r="AB12" s="7"/>
      <c r="AC12" s="6" t="s">
        <v>256</v>
      </c>
      <c r="AD12" s="6" t="s">
        <v>257</v>
      </c>
      <c r="AE12" s="6" t="s">
        <v>255</v>
      </c>
      <c r="AF12" s="6" t="s">
        <v>138</v>
      </c>
      <c r="AG12" s="7"/>
      <c r="AH12" s="6" t="s">
        <v>202</v>
      </c>
      <c r="AI12" s="7"/>
      <c r="AJ12" s="6" t="s">
        <v>138</v>
      </c>
      <c r="AK12" s="7"/>
      <c r="AL12" s="7"/>
    </row>
    <row r="13" spans="1:38" x14ac:dyDescent="0.2">
      <c r="A13" s="6" t="s">
        <v>33</v>
      </c>
      <c r="B13" s="6" t="s">
        <v>127</v>
      </c>
      <c r="C13" s="9" t="s">
        <v>258</v>
      </c>
      <c r="D13" s="9" t="s">
        <v>259</v>
      </c>
      <c r="E13" s="6" t="s">
        <v>130</v>
      </c>
      <c r="F13" s="6" t="s">
        <v>260</v>
      </c>
      <c r="G13" s="6" t="s">
        <v>261</v>
      </c>
      <c r="H13" s="6" t="s">
        <v>130</v>
      </c>
      <c r="I13" s="6" t="s">
        <v>262</v>
      </c>
      <c r="J13" s="6" t="s">
        <v>138</v>
      </c>
      <c r="K13" s="7"/>
      <c r="L13" s="6" t="s">
        <v>138</v>
      </c>
      <c r="M13" s="6" t="s">
        <v>130</v>
      </c>
      <c r="N13" s="6" t="s">
        <v>263</v>
      </c>
      <c r="O13" s="6" t="s">
        <v>264</v>
      </c>
      <c r="P13" s="7"/>
      <c r="Q13" s="6" t="s">
        <v>130</v>
      </c>
      <c r="R13" s="6" t="s">
        <v>137</v>
      </c>
      <c r="S13" s="6" t="s">
        <v>130</v>
      </c>
      <c r="T13" s="6" t="s">
        <v>138</v>
      </c>
      <c r="U13" s="7"/>
      <c r="V13" s="6" t="s">
        <v>138</v>
      </c>
      <c r="W13" s="7"/>
      <c r="X13" s="6" t="s">
        <v>138</v>
      </c>
      <c r="Y13" s="7"/>
      <c r="Z13" s="7"/>
      <c r="AA13" s="6" t="s">
        <v>130</v>
      </c>
      <c r="AB13" s="6" t="s">
        <v>265</v>
      </c>
      <c r="AC13" s="6" t="s">
        <v>266</v>
      </c>
      <c r="AD13" s="6" t="s">
        <v>267</v>
      </c>
      <c r="AE13" s="6" t="s">
        <v>268</v>
      </c>
      <c r="AF13" s="6" t="s">
        <v>184</v>
      </c>
      <c r="AG13" s="6" t="s">
        <v>269</v>
      </c>
      <c r="AH13" s="6" t="s">
        <v>138</v>
      </c>
      <c r="AI13" s="7"/>
      <c r="AJ13" s="6" t="s">
        <v>130</v>
      </c>
      <c r="AK13" s="6" t="s">
        <v>270</v>
      </c>
      <c r="AL13" s="6" t="s">
        <v>271</v>
      </c>
    </row>
    <row r="14" spans="1:38" x14ac:dyDescent="0.2">
      <c r="A14" s="6" t="s">
        <v>43</v>
      </c>
      <c r="B14" s="6" t="s">
        <v>160</v>
      </c>
      <c r="C14" s="8" t="s">
        <v>272</v>
      </c>
      <c r="D14" s="9" t="s">
        <v>273</v>
      </c>
      <c r="E14" s="6" t="s">
        <v>130</v>
      </c>
      <c r="F14" s="6" t="s">
        <v>274</v>
      </c>
      <c r="G14" s="6" t="s">
        <v>275</v>
      </c>
      <c r="H14" s="6" t="s">
        <v>130</v>
      </c>
      <c r="I14" s="6" t="s">
        <v>276</v>
      </c>
      <c r="J14" s="6" t="s">
        <v>130</v>
      </c>
      <c r="K14" s="6" t="s">
        <v>277</v>
      </c>
      <c r="L14" s="6" t="s">
        <v>138</v>
      </c>
      <c r="M14" s="6" t="s">
        <v>130</v>
      </c>
      <c r="N14" s="6" t="s">
        <v>278</v>
      </c>
      <c r="O14" s="6" t="s">
        <v>166</v>
      </c>
      <c r="P14" s="7"/>
      <c r="Q14" s="6" t="s">
        <v>138</v>
      </c>
      <c r="R14" s="6" t="s">
        <v>138</v>
      </c>
      <c r="S14" s="6" t="s">
        <v>138</v>
      </c>
      <c r="T14" s="6" t="s">
        <v>130</v>
      </c>
      <c r="U14" s="6" t="s">
        <v>279</v>
      </c>
      <c r="V14" s="6" t="s">
        <v>138</v>
      </c>
      <c r="W14" s="7"/>
      <c r="X14" s="6" t="s">
        <v>138</v>
      </c>
      <c r="Y14" s="7"/>
      <c r="Z14" s="6" t="s">
        <v>280</v>
      </c>
      <c r="AA14" s="6" t="s">
        <v>138</v>
      </c>
      <c r="AB14" s="7"/>
      <c r="AC14" s="6" t="s">
        <v>281</v>
      </c>
      <c r="AD14" s="6" t="s">
        <v>282</v>
      </c>
      <c r="AE14" s="6" t="s">
        <v>172</v>
      </c>
      <c r="AF14" s="6" t="s">
        <v>184</v>
      </c>
      <c r="AG14" s="6" t="s">
        <v>283</v>
      </c>
      <c r="AH14" s="6" t="s">
        <v>130</v>
      </c>
      <c r="AI14" s="6" t="s">
        <v>147</v>
      </c>
      <c r="AJ14" s="6" t="s">
        <v>138</v>
      </c>
      <c r="AK14" s="7"/>
      <c r="AL14" s="7"/>
    </row>
    <row r="15" spans="1:38" x14ac:dyDescent="0.2">
      <c r="A15" s="6" t="s">
        <v>25</v>
      </c>
      <c r="B15" s="6" t="s">
        <v>160</v>
      </c>
      <c r="C15" s="9" t="s">
        <v>284</v>
      </c>
      <c r="D15" s="7"/>
      <c r="E15" s="6" t="s">
        <v>130</v>
      </c>
      <c r="F15" s="6" t="s">
        <v>285</v>
      </c>
      <c r="G15" s="6" t="s">
        <v>286</v>
      </c>
      <c r="H15" s="6" t="s">
        <v>138</v>
      </c>
      <c r="I15" s="7"/>
      <c r="J15" s="6" t="s">
        <v>138</v>
      </c>
      <c r="K15" s="7"/>
      <c r="L15" s="6" t="s">
        <v>138</v>
      </c>
      <c r="M15" s="6" t="s">
        <v>130</v>
      </c>
      <c r="N15" s="6" t="s">
        <v>287</v>
      </c>
      <c r="O15" s="6" t="s">
        <v>138</v>
      </c>
      <c r="P15" s="7"/>
      <c r="Q15" s="6" t="s">
        <v>130</v>
      </c>
      <c r="R15" s="6" t="s">
        <v>288</v>
      </c>
      <c r="S15" s="6" t="s">
        <v>202</v>
      </c>
      <c r="T15" s="6" t="s">
        <v>138</v>
      </c>
      <c r="U15" s="7"/>
      <c r="V15" s="6" t="s">
        <v>130</v>
      </c>
      <c r="W15" s="6" t="s">
        <v>140</v>
      </c>
      <c r="X15" s="6" t="s">
        <v>138</v>
      </c>
      <c r="Y15" s="7"/>
      <c r="Z15" s="6" t="s">
        <v>289</v>
      </c>
      <c r="AA15" s="6" t="s">
        <v>130</v>
      </c>
      <c r="AB15" s="6" t="s">
        <v>290</v>
      </c>
      <c r="AC15" s="6" t="s">
        <v>144</v>
      </c>
      <c r="AD15" s="6" t="s">
        <v>291</v>
      </c>
      <c r="AE15" s="6" t="s">
        <v>195</v>
      </c>
      <c r="AF15" s="6" t="s">
        <v>138</v>
      </c>
      <c r="AG15" s="7"/>
      <c r="AH15" s="6" t="s">
        <v>130</v>
      </c>
      <c r="AI15" s="6" t="s">
        <v>147</v>
      </c>
      <c r="AJ15" s="6" t="s">
        <v>138</v>
      </c>
      <c r="AK15" s="7"/>
      <c r="AL15" s="7"/>
    </row>
    <row r="16" spans="1:38" x14ac:dyDescent="0.2">
      <c r="A16" s="6" t="s">
        <v>44</v>
      </c>
      <c r="B16" s="6" t="s">
        <v>160</v>
      </c>
      <c r="C16" s="9" t="s">
        <v>292</v>
      </c>
      <c r="D16" s="9" t="s">
        <v>293</v>
      </c>
      <c r="E16" s="6" t="s">
        <v>130</v>
      </c>
      <c r="F16" s="6" t="s">
        <v>131</v>
      </c>
      <c r="G16" s="6" t="s">
        <v>294</v>
      </c>
      <c r="H16" s="6" t="s">
        <v>130</v>
      </c>
      <c r="I16" s="6" t="s">
        <v>295</v>
      </c>
      <c r="J16" s="6" t="s">
        <v>138</v>
      </c>
      <c r="K16" s="7"/>
      <c r="L16" s="6" t="s">
        <v>138</v>
      </c>
      <c r="M16" s="6" t="s">
        <v>130</v>
      </c>
      <c r="N16" s="6" t="s">
        <v>296</v>
      </c>
      <c r="O16" s="6" t="s">
        <v>204</v>
      </c>
      <c r="P16" s="7"/>
      <c r="Q16" s="6" t="s">
        <v>130</v>
      </c>
      <c r="R16" s="6" t="s">
        <v>137</v>
      </c>
      <c r="S16" s="6" t="s">
        <v>130</v>
      </c>
      <c r="T16" s="6" t="s">
        <v>138</v>
      </c>
      <c r="U16" s="7"/>
      <c r="V16" s="6" t="s">
        <v>138</v>
      </c>
      <c r="W16" s="7"/>
      <c r="X16" s="6" t="s">
        <v>130</v>
      </c>
      <c r="Y16" s="6" t="s">
        <v>141</v>
      </c>
      <c r="Z16" s="6" t="s">
        <v>142</v>
      </c>
      <c r="AA16" s="6" t="s">
        <v>130</v>
      </c>
      <c r="AB16" s="6" t="s">
        <v>297</v>
      </c>
      <c r="AC16" s="6" t="s">
        <v>298</v>
      </c>
      <c r="AD16" s="6" t="s">
        <v>299</v>
      </c>
      <c r="AE16" s="6" t="s">
        <v>300</v>
      </c>
      <c r="AF16" s="6" t="s">
        <v>184</v>
      </c>
      <c r="AG16" s="6" t="s">
        <v>301</v>
      </c>
      <c r="AH16" s="6" t="s">
        <v>130</v>
      </c>
      <c r="AI16" s="6" t="s">
        <v>302</v>
      </c>
      <c r="AJ16" s="6" t="s">
        <v>138</v>
      </c>
      <c r="AK16" s="7"/>
      <c r="AL16" s="7"/>
    </row>
    <row r="17" spans="1:38" x14ac:dyDescent="0.2">
      <c r="A17" s="6" t="s">
        <v>51</v>
      </c>
      <c r="B17" s="6" t="s">
        <v>127</v>
      </c>
      <c r="C17" s="9" t="s">
        <v>303</v>
      </c>
      <c r="D17" s="7"/>
      <c r="E17" s="6" t="s">
        <v>130</v>
      </c>
      <c r="F17" s="6" t="s">
        <v>131</v>
      </c>
      <c r="G17" s="6" t="s">
        <v>304</v>
      </c>
      <c r="H17" s="6" t="s">
        <v>138</v>
      </c>
      <c r="I17" s="7"/>
      <c r="J17" s="6" t="s">
        <v>130</v>
      </c>
      <c r="K17" s="6" t="s">
        <v>305</v>
      </c>
      <c r="L17" s="6" t="s">
        <v>138</v>
      </c>
      <c r="M17" s="6" t="s">
        <v>130</v>
      </c>
      <c r="N17" s="6" t="s">
        <v>306</v>
      </c>
      <c r="O17" s="6" t="s">
        <v>204</v>
      </c>
      <c r="P17" s="7"/>
      <c r="Q17" s="6" t="s">
        <v>130</v>
      </c>
      <c r="R17" s="6" t="s">
        <v>137</v>
      </c>
      <c r="S17" s="6" t="s">
        <v>130</v>
      </c>
      <c r="T17" s="6" t="s">
        <v>130</v>
      </c>
      <c r="U17" s="6" t="s">
        <v>168</v>
      </c>
      <c r="V17" s="6" t="s">
        <v>138</v>
      </c>
      <c r="W17" s="7"/>
      <c r="X17" s="6" t="s">
        <v>130</v>
      </c>
      <c r="Y17" s="6" t="s">
        <v>234</v>
      </c>
      <c r="Z17" s="6" t="s">
        <v>307</v>
      </c>
      <c r="AA17" s="6" t="s">
        <v>130</v>
      </c>
      <c r="AB17" s="6" t="s">
        <v>308</v>
      </c>
      <c r="AC17" s="6" t="s">
        <v>309</v>
      </c>
      <c r="AD17" s="6" t="s">
        <v>310</v>
      </c>
      <c r="AE17" s="6" t="s">
        <v>311</v>
      </c>
      <c r="AF17" s="6" t="s">
        <v>184</v>
      </c>
      <c r="AG17" s="6" t="s">
        <v>312</v>
      </c>
      <c r="AH17" s="6" t="s">
        <v>138</v>
      </c>
      <c r="AI17" s="7"/>
      <c r="AJ17" s="6" t="s">
        <v>138</v>
      </c>
      <c r="AK17" s="7"/>
      <c r="AL17" s="7"/>
    </row>
    <row r="18" spans="1:38" x14ac:dyDescent="0.2">
      <c r="A18" s="6" t="s">
        <v>40</v>
      </c>
      <c r="B18" s="6" t="s">
        <v>313</v>
      </c>
      <c r="C18" s="9" t="s">
        <v>314</v>
      </c>
      <c r="D18" s="7"/>
      <c r="E18" s="6" t="s">
        <v>130</v>
      </c>
      <c r="F18" s="6" t="s">
        <v>131</v>
      </c>
      <c r="G18" s="6" t="s">
        <v>315</v>
      </c>
      <c r="H18" s="6" t="s">
        <v>130</v>
      </c>
      <c r="I18" s="6" t="s">
        <v>316</v>
      </c>
      <c r="J18" s="6" t="s">
        <v>202</v>
      </c>
      <c r="K18" s="7"/>
      <c r="L18" s="6" t="s">
        <v>138</v>
      </c>
      <c r="M18" s="6" t="s">
        <v>130</v>
      </c>
      <c r="N18" s="6" t="s">
        <v>317</v>
      </c>
      <c r="O18" s="6" t="s">
        <v>318</v>
      </c>
      <c r="P18" s="7"/>
      <c r="Q18" s="6" t="s">
        <v>130</v>
      </c>
      <c r="R18" s="6" t="s">
        <v>319</v>
      </c>
      <c r="S18" s="6" t="s">
        <v>130</v>
      </c>
      <c r="T18" s="6" t="s">
        <v>130</v>
      </c>
      <c r="U18" s="6" t="s">
        <v>320</v>
      </c>
      <c r="V18" s="6" t="s">
        <v>130</v>
      </c>
      <c r="W18" s="6" t="s">
        <v>140</v>
      </c>
      <c r="X18" s="6" t="s">
        <v>138</v>
      </c>
      <c r="Y18" s="7"/>
      <c r="Z18" s="6" t="s">
        <v>156</v>
      </c>
      <c r="AA18" s="6" t="s">
        <v>130</v>
      </c>
      <c r="AB18" s="6" t="s">
        <v>321</v>
      </c>
      <c r="AC18" s="6" t="s">
        <v>144</v>
      </c>
      <c r="AD18" s="6" t="s">
        <v>322</v>
      </c>
      <c r="AE18" s="6" t="s">
        <v>323</v>
      </c>
      <c r="AF18" s="6" t="s">
        <v>138</v>
      </c>
      <c r="AG18" s="7"/>
      <c r="AH18" s="6" t="s">
        <v>202</v>
      </c>
      <c r="AI18" s="7"/>
      <c r="AJ18" s="6" t="s">
        <v>130</v>
      </c>
      <c r="AK18" s="6" t="s">
        <v>270</v>
      </c>
      <c r="AL18" s="6" t="s">
        <v>271</v>
      </c>
    </row>
    <row r="19" spans="1:38" x14ac:dyDescent="0.2">
      <c r="A19" s="6" t="s">
        <v>49</v>
      </c>
      <c r="B19" s="6" t="s">
        <v>324</v>
      </c>
      <c r="C19" s="9" t="s">
        <v>325</v>
      </c>
      <c r="D19" s="9" t="s">
        <v>326</v>
      </c>
      <c r="E19" s="6" t="s">
        <v>130</v>
      </c>
      <c r="F19" s="6" t="s">
        <v>327</v>
      </c>
      <c r="G19" s="6" t="s">
        <v>328</v>
      </c>
      <c r="H19" s="6" t="s">
        <v>130</v>
      </c>
      <c r="I19" s="6" t="s">
        <v>329</v>
      </c>
      <c r="J19" s="6" t="s">
        <v>202</v>
      </c>
      <c r="K19" s="7"/>
      <c r="L19" s="6" t="s">
        <v>138</v>
      </c>
      <c r="M19" s="6" t="s">
        <v>130</v>
      </c>
      <c r="N19" s="6" t="s">
        <v>330</v>
      </c>
      <c r="O19" s="6" t="s">
        <v>138</v>
      </c>
      <c r="P19" s="7"/>
      <c r="Q19" s="6" t="s">
        <v>130</v>
      </c>
      <c r="R19" s="6" t="s">
        <v>137</v>
      </c>
      <c r="S19" s="6" t="s">
        <v>202</v>
      </c>
      <c r="T19" s="6" t="s">
        <v>138</v>
      </c>
      <c r="U19" s="7"/>
      <c r="V19" s="6" t="s">
        <v>202</v>
      </c>
      <c r="W19" s="7"/>
      <c r="X19" s="6" t="s">
        <v>138</v>
      </c>
      <c r="Y19" s="7"/>
      <c r="Z19" s="7"/>
      <c r="AA19" s="6" t="s">
        <v>138</v>
      </c>
      <c r="AB19" s="7"/>
      <c r="AC19" s="6" t="s">
        <v>331</v>
      </c>
      <c r="AD19" s="6" t="s">
        <v>171</v>
      </c>
      <c r="AE19" s="6" t="s">
        <v>332</v>
      </c>
      <c r="AF19" s="6" t="s">
        <v>138</v>
      </c>
      <c r="AG19" s="7"/>
      <c r="AH19" s="6" t="s">
        <v>130</v>
      </c>
      <c r="AI19" s="6" t="s">
        <v>147</v>
      </c>
      <c r="AJ19" s="6" t="s">
        <v>138</v>
      </c>
      <c r="AK19" s="7"/>
      <c r="AL19" s="7"/>
    </row>
    <row r="20" spans="1:38" x14ac:dyDescent="0.2">
      <c r="A20" s="6" t="s">
        <v>36</v>
      </c>
      <c r="B20" s="6" t="s">
        <v>127</v>
      </c>
      <c r="C20" s="9" t="s">
        <v>333</v>
      </c>
      <c r="D20" s="9" t="s">
        <v>333</v>
      </c>
      <c r="E20" s="6" t="s">
        <v>130</v>
      </c>
      <c r="F20" s="6" t="s">
        <v>131</v>
      </c>
      <c r="G20" s="6" t="s">
        <v>334</v>
      </c>
      <c r="H20" s="6" t="s">
        <v>138</v>
      </c>
      <c r="I20" s="7"/>
      <c r="J20" s="6" t="s">
        <v>138</v>
      </c>
      <c r="K20" s="7"/>
      <c r="L20" s="6" t="s">
        <v>138</v>
      </c>
      <c r="M20" s="6" t="s">
        <v>130</v>
      </c>
      <c r="N20" s="6" t="s">
        <v>335</v>
      </c>
      <c r="O20" s="6" t="s">
        <v>336</v>
      </c>
      <c r="P20" s="7"/>
      <c r="Q20" s="6" t="s">
        <v>138</v>
      </c>
      <c r="R20" s="6" t="s">
        <v>337</v>
      </c>
      <c r="S20" s="6" t="s">
        <v>138</v>
      </c>
      <c r="T20" s="6" t="s">
        <v>138</v>
      </c>
      <c r="U20" s="7"/>
      <c r="V20" s="6" t="s">
        <v>138</v>
      </c>
      <c r="W20" s="7"/>
      <c r="X20" s="6" t="s">
        <v>138</v>
      </c>
      <c r="Y20" s="7"/>
      <c r="Z20" s="7"/>
      <c r="AA20" s="6" t="s">
        <v>138</v>
      </c>
      <c r="AB20" s="7"/>
      <c r="AC20" s="6" t="s">
        <v>338</v>
      </c>
      <c r="AD20" s="6" t="s">
        <v>339</v>
      </c>
      <c r="AE20" s="6" t="s">
        <v>340</v>
      </c>
      <c r="AF20" s="6" t="s">
        <v>138</v>
      </c>
      <c r="AG20" s="7"/>
      <c r="AH20" s="6" t="s">
        <v>130</v>
      </c>
      <c r="AI20" s="6" t="s">
        <v>147</v>
      </c>
      <c r="AJ20" s="6" t="s">
        <v>138</v>
      </c>
      <c r="AK20" s="7"/>
      <c r="AL20" s="7"/>
    </row>
    <row r="21" spans="1:38" x14ac:dyDescent="0.2">
      <c r="A21" s="6" t="s">
        <v>34</v>
      </c>
      <c r="B21" s="6" t="s">
        <v>160</v>
      </c>
      <c r="C21" s="9" t="s">
        <v>284</v>
      </c>
      <c r="D21" s="6" t="s">
        <v>341</v>
      </c>
      <c r="E21" s="6" t="s">
        <v>130</v>
      </c>
      <c r="F21" s="6" t="s">
        <v>213</v>
      </c>
      <c r="G21" s="6" t="s">
        <v>342</v>
      </c>
      <c r="H21" s="6" t="s">
        <v>130</v>
      </c>
      <c r="I21" s="6" t="s">
        <v>343</v>
      </c>
      <c r="J21" s="6" t="s">
        <v>130</v>
      </c>
      <c r="K21" s="7"/>
      <c r="L21" s="6" t="s">
        <v>130</v>
      </c>
      <c r="M21" s="6" t="s">
        <v>130</v>
      </c>
      <c r="N21" s="6" t="s">
        <v>344</v>
      </c>
      <c r="O21" s="6" t="s">
        <v>223</v>
      </c>
      <c r="P21" s="7"/>
      <c r="Q21" s="6" t="s">
        <v>130</v>
      </c>
      <c r="R21" s="6" t="s">
        <v>137</v>
      </c>
      <c r="S21" s="6" t="s">
        <v>130</v>
      </c>
      <c r="T21" s="6" t="s">
        <v>130</v>
      </c>
      <c r="U21" s="6" t="s">
        <v>168</v>
      </c>
      <c r="V21" s="6" t="s">
        <v>130</v>
      </c>
      <c r="W21" s="6" t="s">
        <v>140</v>
      </c>
      <c r="X21" s="6" t="s">
        <v>130</v>
      </c>
      <c r="Y21" s="6" t="s">
        <v>345</v>
      </c>
      <c r="Z21" s="6" t="s">
        <v>346</v>
      </c>
      <c r="AA21" s="6" t="s">
        <v>130</v>
      </c>
      <c r="AB21" s="6" t="s">
        <v>347</v>
      </c>
      <c r="AC21" s="6" t="s">
        <v>348</v>
      </c>
      <c r="AD21" s="6" t="s">
        <v>349</v>
      </c>
      <c r="AE21" s="6" t="s">
        <v>195</v>
      </c>
      <c r="AF21" s="6" t="s">
        <v>138</v>
      </c>
      <c r="AG21" s="7"/>
      <c r="AH21" s="6" t="s">
        <v>130</v>
      </c>
      <c r="AI21" s="6" t="s">
        <v>147</v>
      </c>
      <c r="AJ21" s="6" t="s">
        <v>138</v>
      </c>
      <c r="AK21" s="7"/>
      <c r="AL21" s="7"/>
    </row>
    <row r="22" spans="1:38" x14ac:dyDescent="0.2">
      <c r="A22" s="6" t="s">
        <v>57</v>
      </c>
      <c r="B22" s="6" t="s">
        <v>350</v>
      </c>
      <c r="C22" s="9" t="s">
        <v>351</v>
      </c>
      <c r="D22" s="9" t="s">
        <v>351</v>
      </c>
      <c r="E22" s="6" t="s">
        <v>130</v>
      </c>
      <c r="F22" s="6" t="s">
        <v>352</v>
      </c>
      <c r="G22" s="6" t="s">
        <v>353</v>
      </c>
      <c r="H22" s="6" t="s">
        <v>130</v>
      </c>
      <c r="I22" s="6" t="s">
        <v>354</v>
      </c>
      <c r="J22" s="6" t="s">
        <v>138</v>
      </c>
      <c r="K22" s="7"/>
      <c r="L22" s="6" t="s">
        <v>138</v>
      </c>
      <c r="M22" s="6" t="s">
        <v>130</v>
      </c>
      <c r="N22" s="6" t="s">
        <v>355</v>
      </c>
      <c r="O22" s="6" t="s">
        <v>356</v>
      </c>
      <c r="P22" s="7"/>
      <c r="Q22" s="6" t="s">
        <v>130</v>
      </c>
      <c r="R22" s="6" t="s">
        <v>357</v>
      </c>
      <c r="S22" s="6" t="s">
        <v>130</v>
      </c>
      <c r="T22" s="6" t="s">
        <v>138</v>
      </c>
      <c r="U22" s="7"/>
      <c r="V22" s="6" t="s">
        <v>138</v>
      </c>
      <c r="W22" s="7"/>
      <c r="X22" s="6" t="s">
        <v>130</v>
      </c>
      <c r="Y22" s="6" t="s">
        <v>141</v>
      </c>
      <c r="Z22" s="6" t="s">
        <v>156</v>
      </c>
      <c r="AA22" s="6" t="s">
        <v>130</v>
      </c>
      <c r="AB22" s="6" t="s">
        <v>358</v>
      </c>
      <c r="AC22" s="6" t="s">
        <v>144</v>
      </c>
      <c r="AD22" s="6" t="s">
        <v>359</v>
      </c>
      <c r="AE22" s="6" t="s">
        <v>360</v>
      </c>
      <c r="AF22" s="6" t="s">
        <v>138</v>
      </c>
      <c r="AG22" s="7"/>
      <c r="AH22" s="6" t="s">
        <v>130</v>
      </c>
      <c r="AI22" s="6" t="s">
        <v>361</v>
      </c>
      <c r="AJ22" s="6" t="s">
        <v>138</v>
      </c>
      <c r="AK22" s="7"/>
      <c r="AL22" s="7"/>
    </row>
    <row r="23" spans="1:38" x14ac:dyDescent="0.2">
      <c r="A23" s="6" t="s">
        <v>41</v>
      </c>
      <c r="B23" s="6" t="s">
        <v>362</v>
      </c>
      <c r="C23" s="9" t="s">
        <v>363</v>
      </c>
      <c r="D23" s="9" t="s">
        <v>363</v>
      </c>
      <c r="E23" s="6" t="s">
        <v>138</v>
      </c>
      <c r="F23" s="7"/>
      <c r="G23" s="6" t="s">
        <v>364</v>
      </c>
      <c r="H23" s="6" t="s">
        <v>138</v>
      </c>
      <c r="I23" s="7"/>
      <c r="J23" s="6" t="s">
        <v>138</v>
      </c>
      <c r="K23" s="7"/>
      <c r="L23" s="6" t="s">
        <v>138</v>
      </c>
      <c r="M23" s="6" t="s">
        <v>130</v>
      </c>
      <c r="N23" s="6" t="s">
        <v>365</v>
      </c>
      <c r="O23" s="6" t="s">
        <v>138</v>
      </c>
      <c r="P23" s="7"/>
      <c r="Q23" s="6" t="s">
        <v>130</v>
      </c>
      <c r="R23" s="6" t="s">
        <v>167</v>
      </c>
      <c r="S23" s="6" t="s">
        <v>138</v>
      </c>
      <c r="T23" s="6" t="s">
        <v>138</v>
      </c>
      <c r="U23" s="7"/>
      <c r="V23" s="6" t="s">
        <v>202</v>
      </c>
      <c r="W23" s="7"/>
      <c r="X23" s="6" t="s">
        <v>130</v>
      </c>
      <c r="Y23" s="6" t="s">
        <v>366</v>
      </c>
      <c r="Z23" s="6" t="s">
        <v>367</v>
      </c>
      <c r="AA23" s="6" t="s">
        <v>138</v>
      </c>
      <c r="AB23" s="7"/>
      <c r="AC23" s="6" t="s">
        <v>368</v>
      </c>
      <c r="AD23" s="6" t="s">
        <v>369</v>
      </c>
      <c r="AE23" s="6" t="s">
        <v>195</v>
      </c>
      <c r="AF23" s="6" t="s">
        <v>138</v>
      </c>
      <c r="AG23" s="7"/>
      <c r="AH23" s="6" t="s">
        <v>138</v>
      </c>
      <c r="AI23" s="7"/>
      <c r="AJ23" s="6" t="s">
        <v>138</v>
      </c>
      <c r="AK23" s="7"/>
      <c r="AL23" s="7"/>
    </row>
    <row r="24" spans="1:38" x14ac:dyDescent="0.2">
      <c r="A24" s="6" t="s">
        <v>48</v>
      </c>
      <c r="B24" s="6" t="s">
        <v>127</v>
      </c>
      <c r="C24" s="8" t="s">
        <v>370</v>
      </c>
      <c r="D24" s="9" t="s">
        <v>371</v>
      </c>
      <c r="E24" s="6" t="s">
        <v>130</v>
      </c>
      <c r="F24" s="6" t="s">
        <v>131</v>
      </c>
      <c r="G24" s="6" t="s">
        <v>372</v>
      </c>
      <c r="H24" s="6" t="s">
        <v>130</v>
      </c>
      <c r="I24" s="6" t="s">
        <v>201</v>
      </c>
      <c r="J24" s="6" t="s">
        <v>130</v>
      </c>
      <c r="K24" s="6" t="s">
        <v>373</v>
      </c>
      <c r="L24" s="6" t="s">
        <v>130</v>
      </c>
      <c r="M24" s="6" t="s">
        <v>130</v>
      </c>
      <c r="N24" s="6" t="s">
        <v>374</v>
      </c>
      <c r="O24" s="6" t="s">
        <v>138</v>
      </c>
      <c r="P24" s="7"/>
      <c r="Q24" s="6" t="s">
        <v>202</v>
      </c>
      <c r="R24" s="6" t="s">
        <v>137</v>
      </c>
      <c r="S24" s="6" t="s">
        <v>130</v>
      </c>
      <c r="T24" s="6" t="s">
        <v>130</v>
      </c>
      <c r="U24" s="6" t="s">
        <v>168</v>
      </c>
      <c r="V24" s="6" t="s">
        <v>130</v>
      </c>
      <c r="W24" s="6" t="s">
        <v>169</v>
      </c>
      <c r="X24" s="6" t="s">
        <v>130</v>
      </c>
      <c r="Y24" s="6" t="s">
        <v>141</v>
      </c>
      <c r="Z24" s="7"/>
      <c r="AA24" s="6" t="s">
        <v>130</v>
      </c>
      <c r="AB24" s="6" t="s">
        <v>235</v>
      </c>
      <c r="AC24" s="6" t="s">
        <v>144</v>
      </c>
      <c r="AD24" s="6" t="s">
        <v>375</v>
      </c>
      <c r="AE24" s="6" t="s">
        <v>376</v>
      </c>
      <c r="AF24" s="6" t="s">
        <v>138</v>
      </c>
      <c r="AG24" s="7"/>
      <c r="AH24" s="6" t="s">
        <v>138</v>
      </c>
      <c r="AI24" s="7"/>
      <c r="AJ24" s="6" t="s">
        <v>138</v>
      </c>
      <c r="AK24" s="7"/>
      <c r="AL24" s="7"/>
    </row>
    <row r="25" spans="1:38" x14ac:dyDescent="0.2">
      <c r="A25" s="6" t="s">
        <v>32</v>
      </c>
      <c r="B25" s="6" t="s">
        <v>377</v>
      </c>
      <c r="C25" s="9" t="s">
        <v>378</v>
      </c>
      <c r="D25" s="8" t="s">
        <v>379</v>
      </c>
      <c r="E25" s="6" t="s">
        <v>130</v>
      </c>
      <c r="F25" s="6" t="s">
        <v>380</v>
      </c>
      <c r="G25" s="6" t="s">
        <v>381</v>
      </c>
      <c r="H25" s="6" t="s">
        <v>138</v>
      </c>
      <c r="I25" s="7"/>
      <c r="J25" s="6" t="s">
        <v>138</v>
      </c>
      <c r="K25" s="7"/>
      <c r="L25" s="6" t="s">
        <v>138</v>
      </c>
      <c r="M25" s="6" t="s">
        <v>130</v>
      </c>
      <c r="N25" s="6" t="s">
        <v>382</v>
      </c>
      <c r="O25" s="6" t="s">
        <v>204</v>
      </c>
      <c r="P25" s="7"/>
      <c r="Q25" s="6" t="s">
        <v>130</v>
      </c>
      <c r="R25" s="6" t="s">
        <v>383</v>
      </c>
      <c r="S25" s="6" t="s">
        <v>130</v>
      </c>
      <c r="T25" s="6" t="s">
        <v>130</v>
      </c>
      <c r="U25" s="6" t="s">
        <v>279</v>
      </c>
      <c r="V25" s="6" t="s">
        <v>202</v>
      </c>
      <c r="W25" s="7"/>
      <c r="X25" s="6" t="s">
        <v>130</v>
      </c>
      <c r="Y25" s="6" t="s">
        <v>234</v>
      </c>
      <c r="Z25" s="6" t="s">
        <v>207</v>
      </c>
      <c r="AA25" s="6" t="s">
        <v>130</v>
      </c>
      <c r="AB25" s="6" t="s">
        <v>384</v>
      </c>
      <c r="AC25" s="6" t="s">
        <v>385</v>
      </c>
      <c r="AD25" s="6" t="s">
        <v>386</v>
      </c>
      <c r="AE25" s="6" t="s">
        <v>249</v>
      </c>
      <c r="AF25" s="6" t="s">
        <v>138</v>
      </c>
      <c r="AG25" s="7"/>
      <c r="AH25" s="6" t="s">
        <v>130</v>
      </c>
      <c r="AI25" s="6" t="s">
        <v>387</v>
      </c>
      <c r="AJ25" s="6" t="s">
        <v>130</v>
      </c>
      <c r="AK25" s="6" t="s">
        <v>388</v>
      </c>
      <c r="AL25" s="6" t="s">
        <v>271</v>
      </c>
    </row>
    <row r="26" spans="1:38" x14ac:dyDescent="0.2">
      <c r="A26" s="6" t="s">
        <v>28</v>
      </c>
      <c r="B26" s="6" t="s">
        <v>160</v>
      </c>
      <c r="C26" s="9" t="s">
        <v>389</v>
      </c>
      <c r="D26" s="7"/>
      <c r="E26" s="6" t="s">
        <v>130</v>
      </c>
      <c r="F26" s="6" t="s">
        <v>131</v>
      </c>
      <c r="G26" s="6" t="s">
        <v>390</v>
      </c>
      <c r="H26" s="6" t="s">
        <v>138</v>
      </c>
      <c r="I26" s="7"/>
      <c r="J26" s="6" t="s">
        <v>138</v>
      </c>
      <c r="K26" s="7"/>
      <c r="L26" s="6" t="s">
        <v>138</v>
      </c>
      <c r="M26" s="6" t="s">
        <v>130</v>
      </c>
      <c r="N26" s="6" t="s">
        <v>391</v>
      </c>
      <c r="O26" s="6" t="s">
        <v>392</v>
      </c>
      <c r="P26" s="7"/>
      <c r="Q26" s="6" t="s">
        <v>138</v>
      </c>
      <c r="R26" s="6" t="s">
        <v>337</v>
      </c>
      <c r="S26" s="6" t="s">
        <v>130</v>
      </c>
      <c r="T26" s="6" t="s">
        <v>138</v>
      </c>
      <c r="U26" s="7"/>
      <c r="V26" s="6" t="s">
        <v>138</v>
      </c>
      <c r="W26" s="7"/>
      <c r="X26" s="6" t="s">
        <v>138</v>
      </c>
      <c r="Y26" s="7"/>
      <c r="Z26" s="7"/>
      <c r="AA26" s="6" t="s">
        <v>138</v>
      </c>
      <c r="AB26" s="7"/>
      <c r="AC26" s="6" t="s">
        <v>393</v>
      </c>
      <c r="AD26" s="6" t="s">
        <v>394</v>
      </c>
      <c r="AE26" s="6" t="s">
        <v>376</v>
      </c>
      <c r="AF26" s="6" t="s">
        <v>138</v>
      </c>
      <c r="AG26" s="7"/>
      <c r="AH26" s="6" t="s">
        <v>138</v>
      </c>
      <c r="AI26" s="7"/>
      <c r="AJ26" s="6" t="s">
        <v>138</v>
      </c>
      <c r="AK26" s="7"/>
      <c r="AL26" s="7"/>
    </row>
    <row r="27" spans="1:38" x14ac:dyDescent="0.2">
      <c r="A27" s="6" t="s">
        <v>35</v>
      </c>
      <c r="B27" s="6" t="s">
        <v>160</v>
      </c>
      <c r="C27" s="9" t="s">
        <v>395</v>
      </c>
      <c r="D27" s="9" t="s">
        <v>396</v>
      </c>
      <c r="E27" s="6" t="s">
        <v>130</v>
      </c>
      <c r="F27" s="6" t="s">
        <v>131</v>
      </c>
      <c r="G27" s="6" t="s">
        <v>397</v>
      </c>
      <c r="H27" s="6" t="s">
        <v>130</v>
      </c>
      <c r="I27" s="6" t="s">
        <v>229</v>
      </c>
      <c r="J27" s="6" t="s">
        <v>202</v>
      </c>
      <c r="K27" s="7"/>
      <c r="L27" s="6" t="s">
        <v>138</v>
      </c>
      <c r="M27" s="6" t="s">
        <v>130</v>
      </c>
      <c r="N27" s="6" t="s">
        <v>398</v>
      </c>
      <c r="O27" s="6" t="s">
        <v>399</v>
      </c>
      <c r="P27" s="7"/>
      <c r="Q27" s="6" t="s">
        <v>130</v>
      </c>
      <c r="R27" s="6" t="s">
        <v>137</v>
      </c>
      <c r="S27" s="6" t="s">
        <v>130</v>
      </c>
      <c r="T27" s="6" t="s">
        <v>130</v>
      </c>
      <c r="U27" s="6" t="s">
        <v>168</v>
      </c>
      <c r="V27" s="6" t="s">
        <v>130</v>
      </c>
      <c r="W27" s="6" t="s">
        <v>169</v>
      </c>
      <c r="X27" s="6" t="s">
        <v>202</v>
      </c>
      <c r="Y27" s="7"/>
      <c r="Z27" s="6" t="s">
        <v>207</v>
      </c>
      <c r="AA27" s="6" t="s">
        <v>202</v>
      </c>
      <c r="AB27" s="7"/>
      <c r="AC27" s="6" t="s">
        <v>400</v>
      </c>
      <c r="AD27" s="6" t="s">
        <v>401</v>
      </c>
      <c r="AE27" s="6" t="s">
        <v>402</v>
      </c>
      <c r="AF27" s="6" t="s">
        <v>138</v>
      </c>
      <c r="AG27" s="7"/>
      <c r="AH27" s="6" t="s">
        <v>202</v>
      </c>
      <c r="AI27" s="7"/>
      <c r="AJ27" s="6" t="s">
        <v>138</v>
      </c>
      <c r="AK27" s="7"/>
      <c r="AL27" s="7"/>
    </row>
    <row r="28" spans="1:38" x14ac:dyDescent="0.2">
      <c r="A28" s="6" t="s">
        <v>24</v>
      </c>
      <c r="B28" s="6" t="s">
        <v>197</v>
      </c>
      <c r="C28" s="9" t="s">
        <v>403</v>
      </c>
      <c r="D28" s="9" t="s">
        <v>403</v>
      </c>
      <c r="E28" s="6" t="s">
        <v>130</v>
      </c>
      <c r="F28" s="6" t="s">
        <v>213</v>
      </c>
      <c r="G28" s="6" t="s">
        <v>404</v>
      </c>
      <c r="H28" s="6" t="s">
        <v>130</v>
      </c>
      <c r="I28" s="6" t="s">
        <v>405</v>
      </c>
      <c r="J28" s="6" t="s">
        <v>202</v>
      </c>
      <c r="K28" s="7"/>
      <c r="L28" s="6" t="s">
        <v>130</v>
      </c>
      <c r="M28" s="6" t="s">
        <v>130</v>
      </c>
      <c r="N28" s="6" t="s">
        <v>406</v>
      </c>
      <c r="O28" s="6" t="s">
        <v>407</v>
      </c>
      <c r="P28" s="7"/>
      <c r="Q28" s="6" t="s">
        <v>130</v>
      </c>
      <c r="R28" s="6" t="s">
        <v>137</v>
      </c>
      <c r="S28" s="6" t="s">
        <v>130</v>
      </c>
      <c r="T28" s="6" t="s">
        <v>130</v>
      </c>
      <c r="U28" s="6" t="s">
        <v>408</v>
      </c>
      <c r="V28" s="6" t="s">
        <v>130</v>
      </c>
      <c r="W28" s="6" t="s">
        <v>140</v>
      </c>
      <c r="X28" s="6" t="s">
        <v>130</v>
      </c>
      <c r="Y28" s="6" t="s">
        <v>409</v>
      </c>
      <c r="Z28" s="6" t="s">
        <v>207</v>
      </c>
      <c r="AA28" s="6" t="s">
        <v>130</v>
      </c>
      <c r="AB28" s="6" t="s">
        <v>410</v>
      </c>
      <c r="AC28" s="6" t="s">
        <v>411</v>
      </c>
      <c r="AD28" s="6" t="s">
        <v>412</v>
      </c>
      <c r="AE28" s="6" t="s">
        <v>413</v>
      </c>
      <c r="AF28" s="6" t="s">
        <v>184</v>
      </c>
      <c r="AG28" s="6" t="s">
        <v>414</v>
      </c>
      <c r="AH28" s="6" t="s">
        <v>130</v>
      </c>
      <c r="AI28" s="6" t="s">
        <v>415</v>
      </c>
      <c r="AJ28" s="6" t="s">
        <v>138</v>
      </c>
      <c r="AK28" s="7"/>
      <c r="AL28" s="7"/>
    </row>
    <row r="29" spans="1:38" x14ac:dyDescent="0.2">
      <c r="A29" s="6" t="s">
        <v>27</v>
      </c>
      <c r="B29" s="6" t="s">
        <v>127</v>
      </c>
      <c r="C29" s="9" t="s">
        <v>416</v>
      </c>
      <c r="D29" s="6" t="s">
        <v>417</v>
      </c>
      <c r="E29" s="6" t="s">
        <v>138</v>
      </c>
      <c r="F29" s="7"/>
      <c r="G29" s="6" t="s">
        <v>418</v>
      </c>
      <c r="H29" s="6" t="s">
        <v>138</v>
      </c>
      <c r="I29" s="7"/>
      <c r="J29" s="6" t="s">
        <v>138</v>
      </c>
      <c r="K29" s="7"/>
      <c r="L29" s="6" t="s">
        <v>138</v>
      </c>
      <c r="M29" s="6" t="s">
        <v>130</v>
      </c>
      <c r="N29" s="6" t="s">
        <v>419</v>
      </c>
      <c r="O29" s="6" t="s">
        <v>204</v>
      </c>
      <c r="P29" s="7"/>
      <c r="Q29" s="6" t="s">
        <v>130</v>
      </c>
      <c r="R29" s="6" t="s">
        <v>337</v>
      </c>
      <c r="S29" s="6" t="s">
        <v>202</v>
      </c>
      <c r="T29" s="6" t="s">
        <v>138</v>
      </c>
      <c r="U29" s="7"/>
      <c r="V29" s="6" t="s">
        <v>202</v>
      </c>
      <c r="W29" s="7"/>
      <c r="X29" s="6" t="s">
        <v>138</v>
      </c>
      <c r="Y29" s="7"/>
      <c r="Z29" s="6" t="s">
        <v>172</v>
      </c>
      <c r="AA29" s="6" t="s">
        <v>138</v>
      </c>
      <c r="AB29" s="7"/>
      <c r="AC29" s="6" t="s">
        <v>420</v>
      </c>
      <c r="AD29" s="6" t="s">
        <v>421</v>
      </c>
      <c r="AE29" s="6" t="s">
        <v>195</v>
      </c>
      <c r="AF29" s="6" t="s">
        <v>184</v>
      </c>
      <c r="AG29" s="6" t="s">
        <v>422</v>
      </c>
      <c r="AH29" s="6" t="s">
        <v>202</v>
      </c>
      <c r="AI29" s="7"/>
      <c r="AJ29" s="6" t="s">
        <v>138</v>
      </c>
      <c r="AK29" s="7"/>
      <c r="AL29" s="7"/>
    </row>
    <row r="30" spans="1:38" x14ac:dyDescent="0.2">
      <c r="A30" s="6" t="s">
        <v>21</v>
      </c>
      <c r="B30" s="6" t="s">
        <v>423</v>
      </c>
      <c r="C30" s="9" t="s">
        <v>424</v>
      </c>
      <c r="D30" s="8" t="s">
        <v>425</v>
      </c>
      <c r="E30" s="6" t="s">
        <v>130</v>
      </c>
      <c r="F30" s="6" t="s">
        <v>131</v>
      </c>
      <c r="G30" s="6" t="s">
        <v>426</v>
      </c>
      <c r="H30" s="6" t="s">
        <v>138</v>
      </c>
      <c r="I30" s="7"/>
      <c r="J30" s="6" t="s">
        <v>138</v>
      </c>
      <c r="K30" s="7"/>
      <c r="L30" s="6" t="s">
        <v>138</v>
      </c>
      <c r="M30" s="6" t="s">
        <v>138</v>
      </c>
      <c r="N30" s="7"/>
      <c r="O30" s="7"/>
      <c r="P30" s="6" t="s">
        <v>427</v>
      </c>
      <c r="Q30" s="6" t="s">
        <v>138</v>
      </c>
      <c r="R30" s="6" t="s">
        <v>137</v>
      </c>
      <c r="S30" s="6" t="s">
        <v>202</v>
      </c>
      <c r="T30" s="6" t="s">
        <v>138</v>
      </c>
      <c r="U30" s="7"/>
      <c r="V30" s="6" t="s">
        <v>138</v>
      </c>
      <c r="W30" s="7"/>
      <c r="X30" s="6" t="s">
        <v>138</v>
      </c>
      <c r="Y30" s="7"/>
      <c r="Z30" s="6" t="s">
        <v>428</v>
      </c>
      <c r="AA30" s="6" t="s">
        <v>138</v>
      </c>
      <c r="AB30" s="7"/>
      <c r="AC30" s="6" t="s">
        <v>181</v>
      </c>
      <c r="AD30" s="6" t="s">
        <v>429</v>
      </c>
      <c r="AE30" s="6" t="s">
        <v>249</v>
      </c>
      <c r="AF30" s="6" t="s">
        <v>138</v>
      </c>
      <c r="AG30" s="7"/>
      <c r="AH30" s="6" t="s">
        <v>138</v>
      </c>
      <c r="AI30" s="7"/>
      <c r="AJ30" s="6" t="s">
        <v>138</v>
      </c>
      <c r="AK30" s="7"/>
      <c r="AL30" s="7"/>
    </row>
    <row r="31" spans="1:38" x14ac:dyDescent="0.2">
      <c r="A31" s="6" t="s">
        <v>23</v>
      </c>
      <c r="B31" s="7"/>
      <c r="C31" s="9" t="s">
        <v>430</v>
      </c>
      <c r="D31" s="7"/>
      <c r="E31" s="6" t="s">
        <v>130</v>
      </c>
      <c r="F31" s="6" t="s">
        <v>431</v>
      </c>
      <c r="G31" s="6" t="s">
        <v>432</v>
      </c>
      <c r="H31" s="6" t="s">
        <v>130</v>
      </c>
      <c r="I31" s="6" t="s">
        <v>433</v>
      </c>
      <c r="J31" s="6" t="s">
        <v>130</v>
      </c>
      <c r="K31" s="6" t="s">
        <v>434</v>
      </c>
      <c r="L31" s="6" t="s">
        <v>130</v>
      </c>
      <c r="M31" s="6" t="s">
        <v>138</v>
      </c>
      <c r="N31" s="7"/>
      <c r="O31" s="7"/>
      <c r="P31" s="6" t="s">
        <v>435</v>
      </c>
      <c r="Q31" s="6" t="s">
        <v>130</v>
      </c>
      <c r="R31" s="6" t="s">
        <v>436</v>
      </c>
      <c r="S31" s="6" t="s">
        <v>202</v>
      </c>
      <c r="T31" s="6" t="s">
        <v>130</v>
      </c>
      <c r="U31" s="6" t="s">
        <v>168</v>
      </c>
      <c r="V31" s="6" t="s">
        <v>130</v>
      </c>
      <c r="W31" s="6" t="s">
        <v>140</v>
      </c>
      <c r="X31" s="6" t="s">
        <v>138</v>
      </c>
      <c r="Y31" s="7"/>
      <c r="Z31" s="6" t="s">
        <v>437</v>
      </c>
      <c r="AA31" s="6" t="s">
        <v>202</v>
      </c>
      <c r="AB31" s="7"/>
      <c r="AC31" s="6" t="s">
        <v>144</v>
      </c>
      <c r="AD31" s="6" t="s">
        <v>438</v>
      </c>
      <c r="AE31" s="6" t="s">
        <v>439</v>
      </c>
      <c r="AF31" s="6" t="s">
        <v>138</v>
      </c>
      <c r="AG31" s="7"/>
      <c r="AH31" s="6" t="s">
        <v>130</v>
      </c>
      <c r="AI31" s="6" t="s">
        <v>147</v>
      </c>
      <c r="AJ31" s="6" t="s">
        <v>138</v>
      </c>
      <c r="AK31" s="7"/>
      <c r="AL31" s="7"/>
    </row>
    <row r="32" spans="1:38" x14ac:dyDescent="0.2">
      <c r="A32" s="6" t="s">
        <v>29</v>
      </c>
      <c r="B32" s="6" t="s">
        <v>160</v>
      </c>
      <c r="C32" s="9" t="s">
        <v>440</v>
      </c>
      <c r="D32" s="7"/>
      <c r="E32" s="6" t="s">
        <v>138</v>
      </c>
      <c r="F32" s="7"/>
      <c r="G32" s="6" t="s">
        <v>441</v>
      </c>
      <c r="H32" s="6" t="s">
        <v>138</v>
      </c>
      <c r="I32" s="7"/>
      <c r="J32" s="6" t="s">
        <v>138</v>
      </c>
      <c r="K32" s="7"/>
      <c r="L32" s="6" t="s">
        <v>138</v>
      </c>
      <c r="M32" s="6" t="s">
        <v>138</v>
      </c>
      <c r="N32" s="7"/>
      <c r="O32" s="7"/>
      <c r="P32" s="6" t="s">
        <v>427</v>
      </c>
      <c r="Q32" s="6" t="s">
        <v>202</v>
      </c>
      <c r="R32" s="6" t="s">
        <v>442</v>
      </c>
      <c r="S32" s="6" t="s">
        <v>130</v>
      </c>
      <c r="T32" s="6" t="s">
        <v>130</v>
      </c>
      <c r="U32" s="6" t="s">
        <v>443</v>
      </c>
      <c r="V32" s="6" t="s">
        <v>138</v>
      </c>
      <c r="W32" s="7"/>
      <c r="X32" s="6" t="s">
        <v>138</v>
      </c>
      <c r="Y32" s="7"/>
      <c r="Z32" s="6" t="s">
        <v>156</v>
      </c>
      <c r="AA32" s="6" t="s">
        <v>138</v>
      </c>
      <c r="AB32" s="7"/>
      <c r="AC32" s="6" t="s">
        <v>420</v>
      </c>
      <c r="AD32" s="6" t="s">
        <v>444</v>
      </c>
      <c r="AE32" s="6" t="s">
        <v>195</v>
      </c>
      <c r="AF32" s="6" t="s">
        <v>184</v>
      </c>
      <c r="AG32" s="6" t="s">
        <v>301</v>
      </c>
      <c r="AH32" s="6" t="s">
        <v>130</v>
      </c>
      <c r="AI32" s="6" t="s">
        <v>147</v>
      </c>
      <c r="AJ32" s="6" t="s">
        <v>138</v>
      </c>
      <c r="AK32" s="7"/>
      <c r="AL32" s="7"/>
    </row>
    <row r="33" spans="1:38" x14ac:dyDescent="0.2">
      <c r="A33" s="6" t="s">
        <v>30</v>
      </c>
      <c r="B33" s="6" t="s">
        <v>445</v>
      </c>
      <c r="C33" s="9" t="s">
        <v>446</v>
      </c>
      <c r="D33" s="9" t="s">
        <v>447</v>
      </c>
      <c r="E33" s="6" t="s">
        <v>130</v>
      </c>
      <c r="F33" s="6" t="s">
        <v>131</v>
      </c>
      <c r="G33" s="6" t="s">
        <v>448</v>
      </c>
      <c r="H33" s="6" t="s">
        <v>138</v>
      </c>
      <c r="I33" s="7"/>
      <c r="J33" s="6" t="s">
        <v>130</v>
      </c>
      <c r="K33" s="6" t="s">
        <v>449</v>
      </c>
      <c r="L33" s="6" t="s">
        <v>130</v>
      </c>
      <c r="M33" s="6" t="s">
        <v>138</v>
      </c>
      <c r="N33" s="7"/>
      <c r="O33" s="7"/>
      <c r="P33" s="6" t="s">
        <v>450</v>
      </c>
      <c r="Q33" s="6" t="s">
        <v>130</v>
      </c>
      <c r="R33" s="6" t="s">
        <v>451</v>
      </c>
      <c r="S33" s="6" t="s">
        <v>138</v>
      </c>
      <c r="T33" s="6" t="s">
        <v>130</v>
      </c>
      <c r="U33" s="6" t="s">
        <v>452</v>
      </c>
      <c r="V33" s="6" t="s">
        <v>138</v>
      </c>
      <c r="W33" s="7"/>
      <c r="X33" s="6" t="s">
        <v>130</v>
      </c>
      <c r="Y33" s="6" t="s">
        <v>234</v>
      </c>
      <c r="Z33" s="6" t="s">
        <v>142</v>
      </c>
      <c r="AA33" s="6" t="s">
        <v>202</v>
      </c>
      <c r="AB33" s="7"/>
      <c r="AC33" s="6" t="s">
        <v>453</v>
      </c>
      <c r="AD33" s="6" t="s">
        <v>454</v>
      </c>
      <c r="AE33" s="6" t="s">
        <v>455</v>
      </c>
      <c r="AF33" s="6" t="s">
        <v>184</v>
      </c>
      <c r="AG33" s="6" t="s">
        <v>301</v>
      </c>
      <c r="AH33" s="6" t="s">
        <v>138</v>
      </c>
      <c r="AI33" s="7"/>
      <c r="AJ33" s="6" t="s">
        <v>138</v>
      </c>
      <c r="AK33" s="7"/>
      <c r="AL33" s="7"/>
    </row>
    <row r="34" spans="1:38" x14ac:dyDescent="0.2">
      <c r="A34" s="6" t="s">
        <v>31</v>
      </c>
      <c r="B34" s="6" t="s">
        <v>456</v>
      </c>
      <c r="C34" s="9" t="s">
        <v>457</v>
      </c>
      <c r="D34" s="9" t="s">
        <v>458</v>
      </c>
      <c r="E34" s="6" t="s">
        <v>130</v>
      </c>
      <c r="F34" s="6" t="s">
        <v>131</v>
      </c>
      <c r="G34" s="6" t="s">
        <v>459</v>
      </c>
      <c r="H34" s="6" t="s">
        <v>130</v>
      </c>
      <c r="I34" s="6" t="s">
        <v>276</v>
      </c>
      <c r="J34" s="6" t="s">
        <v>138</v>
      </c>
      <c r="K34" s="7"/>
      <c r="L34" s="6" t="s">
        <v>138</v>
      </c>
      <c r="M34" s="6" t="s">
        <v>138</v>
      </c>
      <c r="N34" s="7"/>
      <c r="O34" s="7"/>
      <c r="P34" s="6" t="s">
        <v>427</v>
      </c>
      <c r="Q34" s="6" t="s">
        <v>138</v>
      </c>
      <c r="R34" s="6" t="s">
        <v>137</v>
      </c>
      <c r="S34" s="6" t="s">
        <v>138</v>
      </c>
      <c r="T34" s="6" t="s">
        <v>130</v>
      </c>
      <c r="U34" s="6" t="s">
        <v>279</v>
      </c>
      <c r="V34" s="6" t="s">
        <v>130</v>
      </c>
      <c r="W34" s="6" t="s">
        <v>140</v>
      </c>
      <c r="X34" s="6" t="s">
        <v>138</v>
      </c>
      <c r="Y34" s="7"/>
      <c r="Z34" s="7"/>
      <c r="AA34" s="6" t="s">
        <v>138</v>
      </c>
      <c r="AB34" s="7"/>
      <c r="AC34" s="6" t="s">
        <v>144</v>
      </c>
      <c r="AD34" s="6" t="s">
        <v>460</v>
      </c>
      <c r="AE34" s="6" t="s">
        <v>402</v>
      </c>
      <c r="AF34" s="6" t="s">
        <v>138</v>
      </c>
      <c r="AG34" s="7"/>
      <c r="AH34" s="6" t="s">
        <v>138</v>
      </c>
      <c r="AI34" s="7"/>
      <c r="AJ34" s="6" t="s">
        <v>138</v>
      </c>
      <c r="AK34" s="7"/>
      <c r="AL34" s="7"/>
    </row>
    <row r="35" spans="1:38" x14ac:dyDescent="0.2">
      <c r="A35" s="6" t="s">
        <v>38</v>
      </c>
      <c r="B35" s="6" t="s">
        <v>127</v>
      </c>
      <c r="C35" s="9" t="s">
        <v>461</v>
      </c>
      <c r="D35" s="8" t="s">
        <v>462</v>
      </c>
      <c r="E35" s="6" t="s">
        <v>130</v>
      </c>
      <c r="F35" s="6" t="s">
        <v>131</v>
      </c>
      <c r="G35" s="6" t="s">
        <v>463</v>
      </c>
      <c r="H35" s="6" t="s">
        <v>138</v>
      </c>
      <c r="I35" s="7"/>
      <c r="J35" s="6" t="s">
        <v>138</v>
      </c>
      <c r="K35" s="7"/>
      <c r="L35" s="6" t="s">
        <v>130</v>
      </c>
      <c r="M35" s="6" t="s">
        <v>138</v>
      </c>
      <c r="N35" s="7"/>
      <c r="O35" s="7"/>
      <c r="P35" s="6" t="s">
        <v>427</v>
      </c>
      <c r="Q35" s="6" t="s">
        <v>138</v>
      </c>
      <c r="R35" s="6" t="s">
        <v>204</v>
      </c>
      <c r="S35" s="6" t="s">
        <v>130</v>
      </c>
      <c r="T35" s="6" t="s">
        <v>130</v>
      </c>
      <c r="U35" s="6" t="s">
        <v>206</v>
      </c>
      <c r="V35" s="6" t="s">
        <v>130</v>
      </c>
      <c r="W35" s="6" t="s">
        <v>140</v>
      </c>
      <c r="X35" s="6" t="s">
        <v>138</v>
      </c>
      <c r="Y35" s="7"/>
      <c r="Z35" s="7"/>
      <c r="AA35" s="6" t="s">
        <v>130</v>
      </c>
      <c r="AB35" s="6" t="s">
        <v>464</v>
      </c>
      <c r="AC35" s="6" t="s">
        <v>465</v>
      </c>
      <c r="AD35" s="6" t="s">
        <v>466</v>
      </c>
      <c r="AE35" s="6" t="s">
        <v>172</v>
      </c>
      <c r="AF35" s="6" t="s">
        <v>138</v>
      </c>
      <c r="AG35" s="7"/>
      <c r="AH35" s="6" t="s">
        <v>138</v>
      </c>
      <c r="AI35" s="7"/>
      <c r="AJ35" s="6" t="s">
        <v>138</v>
      </c>
      <c r="AK35" s="7"/>
      <c r="AL35" s="7"/>
    </row>
    <row r="36" spans="1:38" x14ac:dyDescent="0.2">
      <c r="A36" s="6" t="s">
        <v>39</v>
      </c>
      <c r="B36" s="6" t="s">
        <v>127</v>
      </c>
      <c r="C36" s="9" t="s">
        <v>467</v>
      </c>
      <c r="D36" s="7"/>
      <c r="E36" s="6" t="s">
        <v>138</v>
      </c>
      <c r="F36" s="7"/>
      <c r="G36" s="6" t="s">
        <v>468</v>
      </c>
      <c r="H36" s="6" t="s">
        <v>138</v>
      </c>
      <c r="I36" s="7"/>
      <c r="J36" s="6" t="s">
        <v>138</v>
      </c>
      <c r="K36" s="7"/>
      <c r="L36" s="6" t="s">
        <v>138</v>
      </c>
      <c r="M36" s="6" t="s">
        <v>138</v>
      </c>
      <c r="N36" s="7"/>
      <c r="O36" s="7"/>
      <c r="P36" s="6" t="s">
        <v>427</v>
      </c>
      <c r="Q36" s="6" t="s">
        <v>130</v>
      </c>
      <c r="R36" s="6" t="s">
        <v>469</v>
      </c>
      <c r="S36" s="6" t="s">
        <v>130</v>
      </c>
      <c r="T36" s="6" t="s">
        <v>138</v>
      </c>
      <c r="U36" s="7"/>
      <c r="V36" s="6" t="s">
        <v>138</v>
      </c>
      <c r="W36" s="7"/>
      <c r="X36" s="6" t="s">
        <v>130</v>
      </c>
      <c r="Y36" s="6" t="s">
        <v>234</v>
      </c>
      <c r="Z36" s="6" t="s">
        <v>156</v>
      </c>
      <c r="AA36" s="6" t="s">
        <v>130</v>
      </c>
      <c r="AB36" s="6" t="s">
        <v>470</v>
      </c>
      <c r="AC36" s="6" t="s">
        <v>420</v>
      </c>
      <c r="AD36" s="6" t="s">
        <v>471</v>
      </c>
      <c r="AE36" s="6" t="s">
        <v>472</v>
      </c>
      <c r="AF36" s="6" t="s">
        <v>184</v>
      </c>
      <c r="AG36" s="6" t="s">
        <v>301</v>
      </c>
      <c r="AH36" s="6" t="s">
        <v>130</v>
      </c>
      <c r="AI36" s="6" t="s">
        <v>473</v>
      </c>
      <c r="AJ36" s="6" t="s">
        <v>138</v>
      </c>
      <c r="AK36" s="7"/>
      <c r="AL36" s="7"/>
    </row>
    <row r="37" spans="1:38" x14ac:dyDescent="0.2">
      <c r="A37" s="6" t="s">
        <v>42</v>
      </c>
      <c r="B37" s="6" t="s">
        <v>160</v>
      </c>
      <c r="C37" s="9" t="s">
        <v>474</v>
      </c>
      <c r="D37" s="8" t="s">
        <v>475</v>
      </c>
      <c r="E37" s="6" t="s">
        <v>138</v>
      </c>
      <c r="F37" s="7"/>
      <c r="G37" s="6" t="s">
        <v>476</v>
      </c>
      <c r="H37" s="6" t="s">
        <v>202</v>
      </c>
      <c r="I37" s="7"/>
      <c r="J37" s="6" t="s">
        <v>138</v>
      </c>
      <c r="K37" s="7"/>
      <c r="L37" s="6" t="s">
        <v>138</v>
      </c>
      <c r="M37" s="6" t="s">
        <v>138</v>
      </c>
      <c r="N37" s="7"/>
      <c r="O37" s="7"/>
      <c r="P37" s="6" t="s">
        <v>427</v>
      </c>
      <c r="Q37" s="6" t="s">
        <v>130</v>
      </c>
      <c r="R37" s="6" t="s">
        <v>477</v>
      </c>
      <c r="S37" s="6" t="s">
        <v>138</v>
      </c>
      <c r="T37" s="6" t="s">
        <v>130</v>
      </c>
      <c r="U37" s="6" t="s">
        <v>168</v>
      </c>
      <c r="V37" s="6" t="s">
        <v>130</v>
      </c>
      <c r="W37" s="6" t="s">
        <v>169</v>
      </c>
      <c r="X37" s="6" t="s">
        <v>130</v>
      </c>
      <c r="Y37" s="6" t="s">
        <v>141</v>
      </c>
      <c r="Z37" s="7"/>
      <c r="AA37" s="6" t="s">
        <v>138</v>
      </c>
      <c r="AB37" s="7"/>
      <c r="AC37" s="6" t="s">
        <v>478</v>
      </c>
      <c r="AD37" s="6" t="s">
        <v>479</v>
      </c>
      <c r="AE37" s="6" t="s">
        <v>472</v>
      </c>
      <c r="AF37" s="6" t="s">
        <v>184</v>
      </c>
      <c r="AG37" s="6" t="s">
        <v>301</v>
      </c>
      <c r="AH37" s="6" t="s">
        <v>138</v>
      </c>
      <c r="AI37" s="7"/>
      <c r="AJ37" s="6" t="s">
        <v>138</v>
      </c>
      <c r="AK37" s="7"/>
      <c r="AL37" s="7"/>
    </row>
    <row r="38" spans="1:38" x14ac:dyDescent="0.2">
      <c r="A38" s="6" t="s">
        <v>46</v>
      </c>
      <c r="B38" s="6" t="s">
        <v>456</v>
      </c>
      <c r="C38" s="9" t="s">
        <v>480</v>
      </c>
      <c r="D38" s="7"/>
      <c r="E38" s="6" t="s">
        <v>138</v>
      </c>
      <c r="F38" s="7"/>
      <c r="G38" s="6" t="s">
        <v>481</v>
      </c>
      <c r="H38" s="6" t="s">
        <v>138</v>
      </c>
      <c r="I38" s="7"/>
      <c r="J38" s="6" t="s">
        <v>138</v>
      </c>
      <c r="K38" s="7"/>
      <c r="L38" s="6" t="s">
        <v>138</v>
      </c>
      <c r="M38" s="6" t="s">
        <v>138</v>
      </c>
      <c r="N38" s="7"/>
      <c r="O38" s="7"/>
      <c r="P38" s="6" t="s">
        <v>427</v>
      </c>
      <c r="Q38" s="6" t="s">
        <v>138</v>
      </c>
      <c r="R38" s="6" t="s">
        <v>205</v>
      </c>
      <c r="S38" s="6" t="s">
        <v>138</v>
      </c>
      <c r="T38" s="6" t="s">
        <v>138</v>
      </c>
      <c r="U38" s="7"/>
      <c r="V38" s="6" t="s">
        <v>138</v>
      </c>
      <c r="W38" s="7"/>
      <c r="X38" s="6" t="s">
        <v>138</v>
      </c>
      <c r="Y38" s="7"/>
      <c r="Z38" s="6" t="s">
        <v>156</v>
      </c>
      <c r="AA38" s="6" t="s">
        <v>138</v>
      </c>
      <c r="AB38" s="7"/>
      <c r="AC38" s="6" t="s">
        <v>144</v>
      </c>
      <c r="AD38" s="6" t="s">
        <v>482</v>
      </c>
      <c r="AE38" s="6" t="s">
        <v>172</v>
      </c>
      <c r="AF38" s="6" t="s">
        <v>138</v>
      </c>
      <c r="AG38" s="7"/>
      <c r="AH38" s="6" t="s">
        <v>130</v>
      </c>
      <c r="AI38" s="6" t="s">
        <v>147</v>
      </c>
      <c r="AJ38" s="6" t="s">
        <v>138</v>
      </c>
      <c r="AK38" s="7"/>
      <c r="AL38" s="7"/>
    </row>
    <row r="39" spans="1:38" x14ac:dyDescent="0.2">
      <c r="A39" s="6" t="s">
        <v>55</v>
      </c>
      <c r="B39" s="6" t="s">
        <v>362</v>
      </c>
      <c r="C39" s="9" t="s">
        <v>483</v>
      </c>
      <c r="D39" s="9" t="s">
        <v>484</v>
      </c>
      <c r="E39" s="6" t="s">
        <v>130</v>
      </c>
      <c r="F39" s="6" t="s">
        <v>431</v>
      </c>
      <c r="G39" s="6" t="s">
        <v>485</v>
      </c>
      <c r="H39" s="6" t="s">
        <v>130</v>
      </c>
      <c r="I39" s="6" t="s">
        <v>486</v>
      </c>
      <c r="J39" s="6" t="s">
        <v>138</v>
      </c>
      <c r="K39" s="7"/>
      <c r="L39" s="6" t="s">
        <v>138</v>
      </c>
      <c r="M39" s="6" t="s">
        <v>138</v>
      </c>
      <c r="N39" s="7"/>
      <c r="O39" s="7"/>
      <c r="P39" s="6" t="s">
        <v>487</v>
      </c>
      <c r="Q39" s="6" t="s">
        <v>130</v>
      </c>
      <c r="R39" s="6" t="s">
        <v>205</v>
      </c>
      <c r="S39" s="6" t="s">
        <v>130</v>
      </c>
      <c r="T39" s="6" t="s">
        <v>130</v>
      </c>
      <c r="U39" s="6" t="s">
        <v>168</v>
      </c>
      <c r="V39" s="6" t="s">
        <v>138</v>
      </c>
      <c r="W39" s="7"/>
      <c r="X39" s="6" t="s">
        <v>202</v>
      </c>
      <c r="Y39" s="7"/>
      <c r="Z39" s="6" t="s">
        <v>488</v>
      </c>
      <c r="AA39" s="6" t="s">
        <v>138</v>
      </c>
      <c r="AB39" s="7"/>
      <c r="AC39" s="6" t="s">
        <v>489</v>
      </c>
      <c r="AD39" s="6" t="s">
        <v>490</v>
      </c>
      <c r="AE39" s="6" t="s">
        <v>486</v>
      </c>
      <c r="AF39" s="6" t="s">
        <v>138</v>
      </c>
      <c r="AG39" s="7"/>
      <c r="AH39" s="6" t="s">
        <v>138</v>
      </c>
      <c r="AI39" s="7"/>
      <c r="AJ39" s="6" t="s">
        <v>138</v>
      </c>
      <c r="AK39" s="7"/>
      <c r="AL39" s="7"/>
    </row>
    <row r="40" spans="1:38" x14ac:dyDescent="0.2">
      <c r="A40" s="6" t="s">
        <v>56</v>
      </c>
      <c r="B40" s="6" t="s">
        <v>197</v>
      </c>
      <c r="C40" s="9" t="s">
        <v>491</v>
      </c>
      <c r="D40" s="9" t="s">
        <v>492</v>
      </c>
      <c r="E40" s="6" t="s">
        <v>130</v>
      </c>
      <c r="F40" s="6" t="s">
        <v>352</v>
      </c>
      <c r="G40" s="6" t="s">
        <v>493</v>
      </c>
      <c r="H40" s="6" t="s">
        <v>138</v>
      </c>
      <c r="I40" s="7"/>
      <c r="J40" s="6" t="s">
        <v>138</v>
      </c>
      <c r="K40" s="7"/>
      <c r="L40" s="6" t="s">
        <v>138</v>
      </c>
      <c r="M40" s="6" t="s">
        <v>138</v>
      </c>
      <c r="N40" s="7"/>
      <c r="O40" s="7"/>
      <c r="P40" s="6" t="s">
        <v>427</v>
      </c>
      <c r="Q40" s="6" t="s">
        <v>130</v>
      </c>
      <c r="R40" s="6" t="s">
        <v>137</v>
      </c>
      <c r="S40" s="6" t="s">
        <v>130</v>
      </c>
      <c r="T40" s="6" t="s">
        <v>130</v>
      </c>
      <c r="U40" s="6" t="s">
        <v>494</v>
      </c>
      <c r="V40" s="6" t="s">
        <v>138</v>
      </c>
      <c r="W40" s="7"/>
      <c r="X40" s="6" t="s">
        <v>130</v>
      </c>
      <c r="Y40" s="6" t="s">
        <v>234</v>
      </c>
      <c r="Z40" s="6" t="s">
        <v>495</v>
      </c>
      <c r="AA40" s="6" t="s">
        <v>202</v>
      </c>
      <c r="AB40" s="7"/>
      <c r="AC40" s="6" t="s">
        <v>496</v>
      </c>
      <c r="AD40" s="6" t="s">
        <v>497</v>
      </c>
      <c r="AE40" s="6" t="s">
        <v>498</v>
      </c>
      <c r="AF40" s="6" t="s">
        <v>138</v>
      </c>
      <c r="AG40" s="7"/>
      <c r="AH40" s="6" t="s">
        <v>138</v>
      </c>
      <c r="AI40" s="7"/>
      <c r="AJ40" s="6" t="s">
        <v>138</v>
      </c>
      <c r="AK40" s="7"/>
      <c r="AL40" s="7"/>
    </row>
  </sheetData>
  <sortState xmlns:xlrd2="http://schemas.microsoft.com/office/spreadsheetml/2017/richdata2" ref="A2:AL40">
    <sortCondition ref="N1:N40"/>
  </sortState>
  <hyperlinks>
    <hyperlink ref="C5" r:id="rId1" display="mailto:simona.dimartino@ifo.it" xr:uid="{0C02766A-7918-254D-BDD8-AF54A3712BAB}"/>
    <hyperlink ref="D5" r:id="rId2" display="mailto:giuseppe.navanteri@ifo.it" xr:uid="{62879103-DD4B-2147-BF7B-159558BB781F}"/>
    <hyperlink ref="C11" r:id="rId3" display="mailto:dguarneri@asst-pg23.it" xr:uid="{FDD13415-906E-A24F-BE91-6B746F5F1811}"/>
    <hyperlink ref="D11" r:id="rId4" display="mailto:dguarneri@asst-pg23.it" xr:uid="{3E7BE924-FD38-D145-839D-D525A0D21C96}"/>
    <hyperlink ref="C30" r:id="rId5" display="mailto:paola.nincheri@unifi.it" xr:uid="{8C175339-73E9-3244-AAF2-AFCD18E5F3F3}"/>
    <hyperlink ref="C7" r:id="rId6" xr:uid="{1449519E-EFF5-664B-87F7-AA44C8A94516}"/>
    <hyperlink ref="D7" r:id="rId7" display="mailto:m.cantile@istitutotumori.na.it" xr:uid="{25144332-2DCF-B143-B789-02F11C7C079C}"/>
    <hyperlink ref="C31" r:id="rId8" display="mailto:biobanca.pavia@icsmaugeri.it" xr:uid="{6CB4BB81-FCF3-B94F-87BA-1DC4C8EA2632}"/>
    <hyperlink ref="C28" r:id="rId9" display="mailto:tiziana.franchin@opbg.net" xr:uid="{1EABF980-0237-5048-8326-FED5A5820AC2}"/>
    <hyperlink ref="D28" r:id="rId10" display="mailto:tiziana.franchin@opbg.net" xr:uid="{F6985D82-7E2E-6E45-8EFE-F58A6B2D37FD}"/>
    <hyperlink ref="C15" r:id="rId11" display="mailto:biobanca@policlinicogemelli.it" xr:uid="{4F46445B-1B64-494A-8507-8D3CE4E9C51E}"/>
    <hyperlink ref="C29" r:id="rId12" display="mailto:barbara.garavaglia@istituto-besta.it" xr:uid="{E4663C45-59D4-B74B-ACC8-169147983B07}"/>
    <hyperlink ref="C26" r:id="rId13" display="mailto:bancatessuticellule@ao-pisa.toscana.it" xr:uid="{7D32AF06-CB83-824C-81EF-29D3764E3E01}"/>
    <hyperlink ref="C32" r:id="rId14" display="mailto:sara.vianello@unipd.it" xr:uid="{8F74D0DD-4456-8C4F-8ED8-AC00D65988CF}"/>
    <hyperlink ref="C33" r:id="rId15" display="mailto:geneticbiobank@gaslini.org" xr:uid="{045FBAFA-5091-1E47-9DDA-F6A4E7A03B1E}"/>
    <hyperlink ref="D33" r:id="rId16" display="mailto:chiarabaldo@gaslini.org" xr:uid="{DD967CE8-1FEA-5C48-B6A2-2C022EEE251B}"/>
    <hyperlink ref="C34" r:id="rId17" display="mailto:rlibener@ospedale.al.it" xr:uid="{4497EE44-B28E-4B42-9ABF-B0674561C15B}"/>
    <hyperlink ref="D34" r:id="rId18" display="mailto:giulia.cunietti@ospedale.al.it" xr:uid="{BA54A904-D327-AE48-90F4-2282A635908C}"/>
    <hyperlink ref="C25" r:id="rId19" display="mailto:daniela.capello@uniupo.it" xr:uid="{F86200AC-6D57-714C-ACFA-F8B75C6D778B}"/>
    <hyperlink ref="C13" r:id="rId20" display="mailto:alessandro.degrandi@eurac.edu" xr:uid="{8CEBA91D-9DEC-1A4A-B1A9-A3AE793BB8D4}"/>
    <hyperlink ref="D13" r:id="rId21" display="mailto:clemens.egger@eurac.edu" xr:uid="{A46260C7-F276-954C-8F8A-0DE638F59363}"/>
    <hyperlink ref="C21" r:id="rId22" display="mailto:biobanca@policlinicogemelli.it" xr:uid="{45614318-7CF0-604E-868C-C23389D865D6}"/>
    <hyperlink ref="C27" r:id="rId23" display="mailto:monica.curto@hsanmartino.it" xr:uid="{FC0A5208-F46E-8041-B172-FE6861B08873}"/>
    <hyperlink ref="D27" r:id="rId24" display="mailto:andrea.grioni@hsanmartino.it" xr:uid="{9FCECB98-4DB9-3849-A4C7-143765C3DAA9}"/>
    <hyperlink ref="C20" r:id="rId25" display="mailto:luigi.coppola@synlab.it" xr:uid="{9C40F9EC-8694-7D49-BE1B-9ADE8B2B257D}"/>
    <hyperlink ref="D20" r:id="rId26" display="mailto:luigi.coppola@synlab.it" xr:uid="{62E24029-49DC-D04D-988C-69C700BFE22D}"/>
    <hyperlink ref="C4" r:id="rId27" display="mailto:biobanca@oncologico.bari.it" xr:uid="{707279C0-B643-1147-9B40-7B67C14D39BF}"/>
    <hyperlink ref="C35" r:id="rId28" display="mailto:biobanca.cresm@sanluigi.piemonte.it" xr:uid="{08867726-7F3D-734B-8062-EF6861ECE271}"/>
    <hyperlink ref="C36" r:id="rId29" display="mailto:sara.gibertini@istituto-besta.it" xr:uid="{288126DC-E7BD-6743-B0A5-8B53E2879BA2}"/>
    <hyperlink ref="C18" r:id="rId30" display="mailto:giuseppina.bonizzi@ieo.it" xr:uid="{83BA38DC-1232-994C-ACEA-DACF59C7E67E}"/>
    <hyperlink ref="C23" r:id="rId31" display="mailto:andrea.zangrando@unipd.it" xr:uid="{6A0AE66F-5D93-DA4F-8412-FE90849510F8}"/>
    <hyperlink ref="D23" r:id="rId32" display="mailto:andrea.zangrando@unipd.it" xr:uid="{26E1F54F-73F9-B94D-B46C-9BD674A6DE08}"/>
    <hyperlink ref="C37" r:id="rId33" display="mailto:fallerini2@unisi.it" xr:uid="{7F1C3AF9-6B42-D349-B047-4CAE041F7232}"/>
    <hyperlink ref="D14" r:id="rId34" display="mailto:m.valenti@casadicuraigea.it" xr:uid="{7EF890C5-670F-7240-8F49-DE9A5F1FA379}"/>
    <hyperlink ref="C16" r:id="rId35" display="mailto:crb@ior.it" xr:uid="{6FA1ED1A-0FB8-664F-AFA0-99E82B838653}"/>
    <hyperlink ref="D16" r:id="rId36" display="mailto:giulia.gambi@ior.it" xr:uid="{7F281AF7-5999-B64E-AE38-58B0E61DC413}"/>
    <hyperlink ref="C10" r:id="rId37" display="mailto:tresoldi.cristina@hsr.it" xr:uid="{DD2679A5-1623-F84B-87CB-50501AF0DDD5}"/>
    <hyperlink ref="C38" r:id="rId38" display="mailto:s.bisanzi@ispro.toscana.it" xr:uid="{C1AD5AC6-C0A9-6748-BF81-5598A98AB013}"/>
    <hyperlink ref="C6" r:id="rId39" display="mailto:chiara.piubelli@sacrocuore.it" xr:uid="{D8D76BC0-AA90-D14A-9B81-3B95FA483B04}"/>
    <hyperlink ref="D6" r:id="rId40" display="mailto:luca.masotto@sacrocuore.it" xr:uid="{233F0BE3-E257-854A-B49C-EBA0EF2FD2F6}"/>
    <hyperlink ref="D24" r:id="rId41" display="mailto:chiara.ventura@ausl.re.it" xr:uid="{F0EFAC79-4C2F-E542-9041-FDD25A6BFC19}"/>
    <hyperlink ref="C19" r:id="rId42" display="mailto:daniela.pistillo@humanitas.it" xr:uid="{B67A9F84-8F56-A94E-9FC0-DF92710132C0}"/>
    <hyperlink ref="D19" r:id="rId43" display="mailto:valentina.paleari@humanitas.it" xr:uid="{E3F4AC85-C060-DF4A-8323-2E5B195AA3CA}"/>
    <hyperlink ref="C17" r:id="rId44" display="mailto:forizio@fatebenefratelli.eu" xr:uid="{F18CC2B1-0E06-404C-9EC0-53698E38BB50}"/>
    <hyperlink ref="C8" r:id="rId45" display="mailto:rosanna.cardani@grupposandonato.it" xr:uid="{7572C41F-3F94-A246-8964-48922CA81088}"/>
    <hyperlink ref="C3" r:id="rId46" display="mailto:a.bonfigli@inrca.it" xr:uid="{2B592CE3-6292-EF43-97C7-DC71E8F03AB8}"/>
    <hyperlink ref="C2" r:id="rId47" display="mailto:valentina.ancarani@irst.emr.it" xr:uid="{DAEE45A0-B792-1940-8BA0-9DD753071921}"/>
    <hyperlink ref="D2" r:id="rId48" display="mailto:roberto.vespignani@irst.emr.it" xr:uid="{3A3E4131-60F2-DE4B-BFFC-0F230C0D07E9}"/>
    <hyperlink ref="C39" r:id="rId49" display="mailto:deborah.novelli@marionegri.it" xr:uid="{ED7EBEA4-D2B6-744D-A8BA-4D020FEFD529}"/>
    <hyperlink ref="D39" r:id="rId50" display="mailto:enrico.nicolis@marionegri.it" xr:uid="{DBFD0504-C962-5A41-BF12-BF217573A80A}"/>
    <hyperlink ref="C40" r:id="rId51" display="mailto:assunta.pandolfi@unich.it" xr:uid="{3B844321-FC94-D547-AAE3-F6860491365E}"/>
    <hyperlink ref="D40" r:id="rId52" display="mailto:pamela.ditomo@unich.it" xr:uid="{349EB7A2-7EAC-194C-B7CA-DCACEF1A48CE}"/>
    <hyperlink ref="C22" r:id="rId53" display="mailto:rita.lawlor@arc-net.it" xr:uid="{68F85E70-9D64-FB47-97A9-74A5CD6D6F54}"/>
    <hyperlink ref="D22" r:id="rId54" display="mailto:rita.lawlor@arc-net.it" xr:uid="{3416C08C-1BD4-2E40-AEB8-8ADED2402ED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E429-CACA-4CFC-897D-E1476E214C18}">
  <dimension ref="A1:AZ54"/>
  <sheetViews>
    <sheetView workbookViewId="0">
      <selection activeCell="B6" sqref="B6"/>
    </sheetView>
  </sheetViews>
  <sheetFormatPr baseColWidth="10" defaultColWidth="11" defaultRowHeight="16" x14ac:dyDescent="0.2"/>
  <cols>
    <col min="1" max="1" width="16.83203125" customWidth="1"/>
    <col min="2" max="2" width="65.83203125" bestFit="1" customWidth="1"/>
    <col min="3" max="3" width="19.83203125" hidden="1" customWidth="1"/>
    <col min="4" max="4" width="19.83203125" customWidth="1"/>
    <col min="5" max="5" width="37" customWidth="1"/>
    <col min="6" max="6" width="5" style="12" customWidth="1"/>
    <col min="7" max="7" width="140.1640625" customWidth="1"/>
    <col min="8" max="8" width="4.1640625" style="12" customWidth="1"/>
    <col min="9" max="9" width="10.6640625" customWidth="1"/>
    <col min="10" max="10" width="50.5" customWidth="1"/>
    <col min="11" max="11" width="4.83203125" style="12" customWidth="1"/>
    <col min="12" max="12" width="11" customWidth="1"/>
    <col min="13" max="13" width="4.6640625" style="12" customWidth="1"/>
    <col min="14" max="14" width="7.33203125" customWidth="1"/>
    <col min="15" max="15" width="37" customWidth="1"/>
    <col min="16" max="16" width="7.1640625" style="12" customWidth="1"/>
    <col min="17" max="17" width="11" customWidth="1"/>
    <col min="18" max="18" width="6" customWidth="1"/>
    <col min="19" max="19" width="11" customWidth="1"/>
    <col min="20" max="20" width="6.1640625" style="12" customWidth="1"/>
    <col min="21" max="21" width="11" customWidth="1"/>
    <col min="22" max="22" width="5.5" customWidth="1"/>
    <col min="23" max="23" width="11" customWidth="1"/>
    <col min="24" max="24" width="5.5" customWidth="1"/>
    <col min="25" max="25" width="11" customWidth="1"/>
    <col min="26" max="26" width="5.6640625" customWidth="1"/>
    <col min="27" max="27" width="11" customWidth="1"/>
    <col min="28" max="28" width="5.33203125" customWidth="1"/>
    <col min="29" max="29" width="11" customWidth="1"/>
    <col min="30" max="30" width="55.6640625" customWidth="1"/>
    <col min="31" max="31" width="7.1640625" style="12" customWidth="1"/>
    <col min="32" max="32" width="8.6640625" customWidth="1"/>
    <col min="33" max="33" width="6.6640625" customWidth="1"/>
    <col min="34" max="34" width="11" customWidth="1"/>
    <col min="35" max="35" width="5.5" customWidth="1"/>
  </cols>
  <sheetData>
    <row r="1" spans="1:52" x14ac:dyDescent="0.2">
      <c r="A1" s="5" t="s">
        <v>499</v>
      </c>
      <c r="B1" s="5" t="s">
        <v>0</v>
      </c>
      <c r="C1">
        <v>2</v>
      </c>
      <c r="E1" s="5" t="s">
        <v>102</v>
      </c>
      <c r="F1" s="10" t="s">
        <v>500</v>
      </c>
      <c r="G1">
        <v>6</v>
      </c>
      <c r="H1" s="10"/>
      <c r="I1" t="s">
        <v>501</v>
      </c>
      <c r="J1" s="5" t="s">
        <v>97</v>
      </c>
      <c r="K1" s="13"/>
      <c r="L1">
        <v>10</v>
      </c>
      <c r="N1">
        <v>13</v>
      </c>
      <c r="O1" s="5" t="s">
        <v>102</v>
      </c>
      <c r="P1" s="13"/>
      <c r="Q1">
        <v>15</v>
      </c>
      <c r="S1">
        <v>16</v>
      </c>
      <c r="U1">
        <v>17</v>
      </c>
      <c r="W1">
        <v>19</v>
      </c>
      <c r="Y1">
        <v>20</v>
      </c>
      <c r="AA1">
        <v>22</v>
      </c>
      <c r="AC1">
        <v>30</v>
      </c>
      <c r="AD1" s="6"/>
      <c r="AE1" s="11">
        <v>2</v>
      </c>
      <c r="AF1" s="6" t="s">
        <v>130</v>
      </c>
      <c r="AG1" s="11">
        <f>IF(AF1=$AF$3,1,0)</f>
        <v>1</v>
      </c>
      <c r="AH1" s="6" t="s">
        <v>138</v>
      </c>
      <c r="AI1" s="11">
        <f>IF(AH1=$AH$16,1,0)</f>
        <v>0</v>
      </c>
      <c r="AJ1" s="7"/>
      <c r="AM1" t="s">
        <v>18</v>
      </c>
      <c r="AN1" s="6">
        <v>4</v>
      </c>
      <c r="AO1" s="6">
        <v>3</v>
      </c>
      <c r="AP1" s="6">
        <v>0</v>
      </c>
      <c r="AQ1" s="6">
        <v>1</v>
      </c>
      <c r="AR1" s="6">
        <v>0</v>
      </c>
      <c r="AS1">
        <v>0</v>
      </c>
      <c r="AT1">
        <v>2</v>
      </c>
      <c r="AU1">
        <v>1</v>
      </c>
      <c r="AV1">
        <v>0</v>
      </c>
      <c r="AW1">
        <v>0</v>
      </c>
      <c r="AX1">
        <v>2</v>
      </c>
      <c r="AY1">
        <v>1</v>
      </c>
      <c r="AZ1">
        <v>0</v>
      </c>
    </row>
    <row r="2" spans="1:52" x14ac:dyDescent="0.2">
      <c r="A2" t="s">
        <v>502</v>
      </c>
      <c r="B2" s="6" t="s">
        <v>17</v>
      </c>
      <c r="C2" s="6" t="s">
        <v>127</v>
      </c>
      <c r="D2" s="6"/>
      <c r="E2" s="6" t="s">
        <v>176</v>
      </c>
      <c r="F2" s="11" t="str">
        <f t="shared" ref="F2:F40" si="0">IF(C2=$C$4,"1","0")</f>
        <v>0</v>
      </c>
      <c r="G2" s="6" t="s">
        <v>503</v>
      </c>
      <c r="H2" s="11">
        <v>4</v>
      </c>
      <c r="I2" s="6" t="s">
        <v>138</v>
      </c>
      <c r="J2" s="7"/>
      <c r="K2" s="14">
        <v>0</v>
      </c>
      <c r="L2" s="6" t="s">
        <v>138</v>
      </c>
      <c r="M2" s="11">
        <f t="shared" ref="M2:M40" si="1">IF(L2=$L$7,1,0)</f>
        <v>1</v>
      </c>
      <c r="N2" s="6" t="s">
        <v>130</v>
      </c>
      <c r="O2" s="6" t="s">
        <v>176</v>
      </c>
      <c r="P2" s="11">
        <v>8</v>
      </c>
      <c r="Q2" s="6" t="s">
        <v>130</v>
      </c>
      <c r="R2" s="11">
        <f t="shared" ref="R2:R10" si="2">IF(Q2=$Q$3,1,0)</f>
        <v>0</v>
      </c>
      <c r="S2" s="7"/>
      <c r="T2" s="14">
        <v>0</v>
      </c>
      <c r="U2" s="6" t="s">
        <v>130</v>
      </c>
      <c r="V2" s="11">
        <f t="shared" ref="V2:V40" si="3">IF(U2=$U$3,2,0)</f>
        <v>2</v>
      </c>
      <c r="W2" s="6" t="s">
        <v>130</v>
      </c>
      <c r="X2" s="11">
        <f t="shared" ref="X2:X40" si="4">IF(W2=$W$3,1,0)</f>
        <v>1</v>
      </c>
      <c r="Y2" s="6" t="s">
        <v>130</v>
      </c>
      <c r="Z2" s="11">
        <f t="shared" ref="Z2:Z40" si="5">IF(Y2=$Y$3,1,0)</f>
        <v>0</v>
      </c>
      <c r="AA2" s="6" t="s">
        <v>130</v>
      </c>
      <c r="AB2" s="11">
        <f t="shared" ref="AB2:AB40" si="6">IF(AA2=$AA$3,1,0)</f>
        <v>0</v>
      </c>
      <c r="AC2" s="6" t="s">
        <v>182</v>
      </c>
      <c r="AF2">
        <v>34</v>
      </c>
      <c r="AH2">
        <v>36</v>
      </c>
      <c r="AI2" s="5"/>
      <c r="AJ2" s="5"/>
    </row>
    <row r="3" spans="1:52" x14ac:dyDescent="0.2">
      <c r="A3" t="s">
        <v>504</v>
      </c>
      <c r="B3" s="6" t="s">
        <v>19</v>
      </c>
      <c r="C3" s="6" t="s">
        <v>240</v>
      </c>
      <c r="D3" s="6"/>
      <c r="E3" s="6" t="s">
        <v>244</v>
      </c>
      <c r="F3" s="11" t="str">
        <f t="shared" si="0"/>
        <v>0</v>
      </c>
      <c r="G3" s="6" t="s">
        <v>131</v>
      </c>
      <c r="H3" s="11">
        <v>4</v>
      </c>
      <c r="I3" s="6" t="s">
        <v>130</v>
      </c>
      <c r="J3" s="6" t="s">
        <v>243</v>
      </c>
      <c r="K3" s="11">
        <v>1</v>
      </c>
      <c r="L3" s="6" t="s">
        <v>202</v>
      </c>
      <c r="M3" s="11">
        <f t="shared" si="1"/>
        <v>0</v>
      </c>
      <c r="N3" s="6" t="s">
        <v>130</v>
      </c>
      <c r="O3" s="6" t="s">
        <v>244</v>
      </c>
      <c r="P3" s="11">
        <v>8</v>
      </c>
      <c r="Q3" s="6" t="s">
        <v>245</v>
      </c>
      <c r="R3" s="11">
        <f t="shared" si="2"/>
        <v>1</v>
      </c>
      <c r="S3" s="7"/>
      <c r="T3" s="14">
        <v>0</v>
      </c>
      <c r="U3" s="6" t="s">
        <v>130</v>
      </c>
      <c r="V3" s="11">
        <f t="shared" si="3"/>
        <v>2</v>
      </c>
      <c r="W3" s="6" t="s">
        <v>130</v>
      </c>
      <c r="X3" s="11">
        <f t="shared" si="4"/>
        <v>1</v>
      </c>
      <c r="Y3" s="6" t="s">
        <v>138</v>
      </c>
      <c r="Z3" s="11">
        <f t="shared" si="5"/>
        <v>1</v>
      </c>
      <c r="AA3" s="6" t="s">
        <v>202</v>
      </c>
      <c r="AB3" s="11">
        <f t="shared" si="6"/>
        <v>1</v>
      </c>
      <c r="AC3" s="6" t="s">
        <v>248</v>
      </c>
      <c r="AD3" s="6"/>
      <c r="AE3" s="11">
        <v>2</v>
      </c>
      <c r="AF3" s="6" t="s">
        <v>130</v>
      </c>
      <c r="AG3" s="11">
        <f>IF(AF3=$AF$3,1,0)</f>
        <v>1</v>
      </c>
      <c r="AH3" s="6" t="s">
        <v>138</v>
      </c>
      <c r="AI3" s="11">
        <f>IF(AH3=$AH$16,1,0)</f>
        <v>0</v>
      </c>
      <c r="AJ3" s="7"/>
      <c r="AM3" t="s">
        <v>18</v>
      </c>
      <c r="AN3">
        <v>4</v>
      </c>
      <c r="AO3">
        <v>0</v>
      </c>
      <c r="AP3">
        <v>0</v>
      </c>
      <c r="AQ3">
        <v>8</v>
      </c>
      <c r="AR3">
        <v>1</v>
      </c>
      <c r="AS3">
        <v>0</v>
      </c>
      <c r="AT3">
        <v>2</v>
      </c>
      <c r="AU3">
        <v>1</v>
      </c>
      <c r="AV3">
        <v>1</v>
      </c>
      <c r="AW3">
        <v>1</v>
      </c>
      <c r="AX3">
        <v>2</v>
      </c>
      <c r="AY3">
        <v>1</v>
      </c>
      <c r="AZ3">
        <v>0</v>
      </c>
    </row>
    <row r="4" spans="1:52" x14ac:dyDescent="0.2">
      <c r="A4" t="s">
        <v>505</v>
      </c>
      <c r="B4" s="6" t="s">
        <v>22</v>
      </c>
      <c r="C4" s="6" t="s">
        <v>197</v>
      </c>
      <c r="D4" s="6"/>
      <c r="E4" s="6" t="s">
        <v>203</v>
      </c>
      <c r="F4" s="11" t="str">
        <f t="shared" si="0"/>
        <v>1</v>
      </c>
      <c r="G4" s="6" t="s">
        <v>131</v>
      </c>
      <c r="H4" s="11">
        <v>4</v>
      </c>
      <c r="I4" s="6" t="s">
        <v>130</v>
      </c>
      <c r="J4" s="6" t="s">
        <v>201</v>
      </c>
      <c r="K4" s="11">
        <v>1</v>
      </c>
      <c r="L4" s="6" t="s">
        <v>202</v>
      </c>
      <c r="M4" s="11">
        <f t="shared" si="1"/>
        <v>0</v>
      </c>
      <c r="N4" s="6" t="s">
        <v>130</v>
      </c>
      <c r="O4" s="6" t="s">
        <v>203</v>
      </c>
      <c r="P4" s="11">
        <v>8</v>
      </c>
      <c r="Q4" s="6" t="s">
        <v>204</v>
      </c>
      <c r="R4" s="11">
        <f t="shared" si="2"/>
        <v>0</v>
      </c>
      <c r="S4" s="7"/>
      <c r="T4" s="14">
        <v>0</v>
      </c>
      <c r="U4" s="6" t="s">
        <v>130</v>
      </c>
      <c r="V4" s="11">
        <f t="shared" si="3"/>
        <v>2</v>
      </c>
      <c r="W4" s="6" t="s">
        <v>202</v>
      </c>
      <c r="X4" s="11">
        <f t="shared" si="4"/>
        <v>0</v>
      </c>
      <c r="Y4" s="6" t="s">
        <v>130</v>
      </c>
      <c r="Z4" s="11">
        <f t="shared" si="5"/>
        <v>0</v>
      </c>
      <c r="AA4" s="6" t="s">
        <v>202</v>
      </c>
      <c r="AB4" s="11">
        <f t="shared" si="6"/>
        <v>1</v>
      </c>
      <c r="AC4" s="6" t="s">
        <v>209</v>
      </c>
      <c r="AD4" s="6"/>
      <c r="AE4" s="11">
        <v>2</v>
      </c>
      <c r="AF4" s="6" t="s">
        <v>138</v>
      </c>
      <c r="AG4" s="11">
        <f t="shared" ref="AG4:AG40" si="7">IF(AF4=$AF$3,1,0)</f>
        <v>0</v>
      </c>
      <c r="AH4" s="6" t="s">
        <v>138</v>
      </c>
      <c r="AI4" s="11">
        <f t="shared" ref="AI4:AI40" si="8">IF(AH4=$AH$16,1,0)</f>
        <v>0</v>
      </c>
      <c r="AJ4" s="7"/>
      <c r="AM4" t="s">
        <v>20</v>
      </c>
      <c r="AN4" s="6">
        <v>4</v>
      </c>
      <c r="AO4" s="7">
        <v>1</v>
      </c>
      <c r="AP4" s="6">
        <v>0</v>
      </c>
      <c r="AQ4" s="6">
        <v>8</v>
      </c>
      <c r="AR4" s="6">
        <v>0</v>
      </c>
      <c r="AS4">
        <v>0</v>
      </c>
      <c r="AT4">
        <v>2</v>
      </c>
      <c r="AU4">
        <v>1</v>
      </c>
      <c r="AV4">
        <v>0</v>
      </c>
      <c r="AW4">
        <v>0</v>
      </c>
      <c r="AX4">
        <v>2</v>
      </c>
      <c r="AY4">
        <v>0</v>
      </c>
      <c r="AZ4">
        <v>0</v>
      </c>
    </row>
    <row r="5" spans="1:52" x14ac:dyDescent="0.2">
      <c r="B5" s="6" t="s">
        <v>24</v>
      </c>
      <c r="C5" s="6" t="s">
        <v>197</v>
      </c>
      <c r="D5" s="6"/>
      <c r="E5" s="6" t="s">
        <v>406</v>
      </c>
      <c r="F5" s="11" t="str">
        <f t="shared" si="0"/>
        <v>1</v>
      </c>
      <c r="G5" s="6" t="s">
        <v>213</v>
      </c>
      <c r="H5" s="11">
        <v>4</v>
      </c>
      <c r="I5" s="6" t="s">
        <v>130</v>
      </c>
      <c r="J5" s="6" t="s">
        <v>405</v>
      </c>
      <c r="K5" s="11">
        <v>3</v>
      </c>
      <c r="L5" s="6" t="s">
        <v>202</v>
      </c>
      <c r="M5" s="11">
        <f t="shared" si="1"/>
        <v>0</v>
      </c>
      <c r="N5" s="6" t="s">
        <v>130</v>
      </c>
      <c r="O5" s="6" t="s">
        <v>406</v>
      </c>
      <c r="P5" s="11">
        <v>8</v>
      </c>
      <c r="Q5" s="6" t="s">
        <v>506</v>
      </c>
      <c r="R5" s="11">
        <f t="shared" si="2"/>
        <v>0</v>
      </c>
      <c r="S5" s="7"/>
      <c r="T5" s="14">
        <v>0</v>
      </c>
      <c r="U5" s="6" t="s">
        <v>130</v>
      </c>
      <c r="V5" s="11">
        <f t="shared" si="3"/>
        <v>2</v>
      </c>
      <c r="W5" s="6" t="s">
        <v>130</v>
      </c>
      <c r="X5" s="11">
        <f t="shared" si="4"/>
        <v>1</v>
      </c>
      <c r="Y5" s="6" t="s">
        <v>130</v>
      </c>
      <c r="Z5" s="11">
        <f t="shared" si="5"/>
        <v>0</v>
      </c>
      <c r="AA5" s="6" t="s">
        <v>130</v>
      </c>
      <c r="AB5" s="11">
        <f t="shared" si="6"/>
        <v>0</v>
      </c>
      <c r="AC5" s="6" t="s">
        <v>412</v>
      </c>
      <c r="AD5" s="6"/>
      <c r="AE5" s="11">
        <v>2</v>
      </c>
      <c r="AF5" s="6" t="s">
        <v>138</v>
      </c>
      <c r="AG5" s="11">
        <f t="shared" si="7"/>
        <v>0</v>
      </c>
      <c r="AH5" s="6" t="s">
        <v>138</v>
      </c>
      <c r="AI5" s="11">
        <f t="shared" si="8"/>
        <v>0</v>
      </c>
      <c r="AJ5" s="7"/>
      <c r="AM5" t="s">
        <v>18</v>
      </c>
      <c r="AN5" s="6">
        <v>4</v>
      </c>
      <c r="AO5" s="7">
        <v>0</v>
      </c>
      <c r="AP5" s="6">
        <v>0</v>
      </c>
      <c r="AQ5" s="6">
        <v>0</v>
      </c>
      <c r="AR5" s="6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</row>
    <row r="6" spans="1:52" x14ac:dyDescent="0.2">
      <c r="B6" s="6" t="s">
        <v>25</v>
      </c>
      <c r="C6" s="6" t="s">
        <v>160</v>
      </c>
      <c r="D6" s="6"/>
      <c r="E6" s="6" t="s">
        <v>287</v>
      </c>
      <c r="F6" s="11" t="str">
        <f t="shared" si="0"/>
        <v>0</v>
      </c>
      <c r="G6" s="6" t="s">
        <v>285</v>
      </c>
      <c r="H6" s="11">
        <v>4</v>
      </c>
      <c r="I6" s="6" t="s">
        <v>138</v>
      </c>
      <c r="J6" s="7"/>
      <c r="K6" s="14">
        <v>0</v>
      </c>
      <c r="L6" s="6" t="s">
        <v>138</v>
      </c>
      <c r="M6" s="11">
        <f t="shared" si="1"/>
        <v>1</v>
      </c>
      <c r="N6" s="6" t="s">
        <v>130</v>
      </c>
      <c r="O6" s="6" t="s">
        <v>287</v>
      </c>
      <c r="P6" s="11">
        <v>8</v>
      </c>
      <c r="Q6" s="6" t="s">
        <v>138</v>
      </c>
      <c r="R6" s="11">
        <f t="shared" si="2"/>
        <v>0</v>
      </c>
      <c r="S6" s="7"/>
      <c r="T6" s="14">
        <v>0</v>
      </c>
      <c r="U6" s="6" t="s">
        <v>130</v>
      </c>
      <c r="V6" s="11">
        <f t="shared" si="3"/>
        <v>2</v>
      </c>
      <c r="W6" s="6" t="s">
        <v>202</v>
      </c>
      <c r="X6" s="11">
        <f t="shared" si="4"/>
        <v>0</v>
      </c>
      <c r="Y6" s="6" t="s">
        <v>138</v>
      </c>
      <c r="Z6" s="11">
        <f t="shared" si="5"/>
        <v>1</v>
      </c>
      <c r="AA6" s="6" t="s">
        <v>130</v>
      </c>
      <c r="AB6" s="11">
        <f t="shared" si="6"/>
        <v>0</v>
      </c>
      <c r="AC6" s="6" t="s">
        <v>291</v>
      </c>
      <c r="AD6" s="6"/>
      <c r="AE6" s="11">
        <v>2</v>
      </c>
      <c r="AF6" s="6" t="s">
        <v>130</v>
      </c>
      <c r="AG6" s="11">
        <f t="shared" si="7"/>
        <v>1</v>
      </c>
      <c r="AH6" s="6" t="s">
        <v>138</v>
      </c>
      <c r="AI6" s="11">
        <f t="shared" si="8"/>
        <v>0</v>
      </c>
      <c r="AJ6" s="7"/>
      <c r="AM6" t="s">
        <v>18</v>
      </c>
      <c r="AN6" s="6">
        <v>4</v>
      </c>
      <c r="AO6" s="6">
        <v>1</v>
      </c>
      <c r="AP6" s="6">
        <v>0</v>
      </c>
      <c r="AQ6" s="6">
        <v>8</v>
      </c>
      <c r="AR6" s="6">
        <v>0</v>
      </c>
      <c r="AS6">
        <v>0</v>
      </c>
      <c r="AT6">
        <v>2</v>
      </c>
      <c r="AU6">
        <v>0</v>
      </c>
      <c r="AV6">
        <v>1</v>
      </c>
      <c r="AW6">
        <v>0</v>
      </c>
      <c r="AX6">
        <v>2</v>
      </c>
      <c r="AY6">
        <v>1</v>
      </c>
      <c r="AZ6">
        <v>0</v>
      </c>
    </row>
    <row r="7" spans="1:52" x14ac:dyDescent="0.2">
      <c r="B7" s="6" t="s">
        <v>26</v>
      </c>
      <c r="C7" s="6" t="s">
        <v>197</v>
      </c>
      <c r="D7" s="6"/>
      <c r="E7" s="6" t="s">
        <v>222</v>
      </c>
      <c r="F7" s="11" t="str">
        <f t="shared" si="0"/>
        <v>1</v>
      </c>
      <c r="G7" s="6" t="s">
        <v>131</v>
      </c>
      <c r="H7" s="11">
        <v>4</v>
      </c>
      <c r="I7" s="6" t="s">
        <v>138</v>
      </c>
      <c r="J7" s="7"/>
      <c r="K7" s="14">
        <v>0</v>
      </c>
      <c r="L7" s="6" t="s">
        <v>138</v>
      </c>
      <c r="M7" s="11">
        <f t="shared" si="1"/>
        <v>1</v>
      </c>
      <c r="N7" s="6" t="s">
        <v>130</v>
      </c>
      <c r="O7" s="6" t="s">
        <v>222</v>
      </c>
      <c r="P7" s="11">
        <v>8</v>
      </c>
      <c r="Q7" s="6" t="s">
        <v>223</v>
      </c>
      <c r="R7" s="11">
        <f t="shared" si="2"/>
        <v>0</v>
      </c>
      <c r="S7" s="7"/>
      <c r="T7" s="14">
        <v>0</v>
      </c>
      <c r="U7" s="6" t="s">
        <v>138</v>
      </c>
      <c r="V7" s="11">
        <f t="shared" si="3"/>
        <v>0</v>
      </c>
      <c r="W7" s="6" t="s">
        <v>138</v>
      </c>
      <c r="X7" s="11">
        <f t="shared" si="4"/>
        <v>0</v>
      </c>
      <c r="Y7" s="6" t="s">
        <v>138</v>
      </c>
      <c r="Z7" s="11">
        <f t="shared" si="5"/>
        <v>1</v>
      </c>
      <c r="AA7" s="6" t="s">
        <v>138</v>
      </c>
      <c r="AB7" s="11">
        <f t="shared" si="6"/>
        <v>0</v>
      </c>
      <c r="AC7" s="6" t="s">
        <v>171</v>
      </c>
      <c r="AD7" s="6"/>
      <c r="AE7" s="11">
        <v>2</v>
      </c>
      <c r="AF7" s="6" t="s">
        <v>130</v>
      </c>
      <c r="AG7" s="11">
        <f t="shared" si="7"/>
        <v>1</v>
      </c>
      <c r="AH7" s="6" t="s">
        <v>138</v>
      </c>
      <c r="AI7" s="11">
        <f t="shared" si="8"/>
        <v>0</v>
      </c>
      <c r="AJ7" s="7"/>
      <c r="AM7" t="s">
        <v>18</v>
      </c>
      <c r="AN7" s="6">
        <v>4</v>
      </c>
      <c r="AO7" s="7">
        <v>3</v>
      </c>
      <c r="AP7" s="6">
        <v>1</v>
      </c>
      <c r="AQ7" s="6">
        <v>0</v>
      </c>
      <c r="AR7" s="6">
        <v>0</v>
      </c>
      <c r="AS7">
        <v>1</v>
      </c>
      <c r="AT7">
        <v>2</v>
      </c>
      <c r="AU7">
        <v>0</v>
      </c>
      <c r="AV7">
        <v>1</v>
      </c>
      <c r="AW7">
        <v>1</v>
      </c>
      <c r="AX7">
        <v>2</v>
      </c>
      <c r="AY7">
        <v>1</v>
      </c>
      <c r="AZ7">
        <v>0</v>
      </c>
    </row>
    <row r="8" spans="1:52" x14ac:dyDescent="0.2">
      <c r="A8" t="s">
        <v>507</v>
      </c>
      <c r="B8" s="6" t="s">
        <v>27</v>
      </c>
      <c r="C8" s="6" t="s">
        <v>127</v>
      </c>
      <c r="D8" s="6"/>
      <c r="E8" s="6" t="s">
        <v>419</v>
      </c>
      <c r="F8" s="11" t="str">
        <f t="shared" si="0"/>
        <v>0</v>
      </c>
      <c r="G8" s="7"/>
      <c r="H8" s="11">
        <v>0</v>
      </c>
      <c r="I8" s="6" t="s">
        <v>138</v>
      </c>
      <c r="J8" s="7"/>
      <c r="K8" s="14">
        <v>0</v>
      </c>
      <c r="L8" s="6" t="s">
        <v>138</v>
      </c>
      <c r="M8" s="11">
        <f t="shared" si="1"/>
        <v>1</v>
      </c>
      <c r="N8" s="6" t="s">
        <v>130</v>
      </c>
      <c r="O8" s="6" t="s">
        <v>419</v>
      </c>
      <c r="P8" s="22">
        <v>8</v>
      </c>
      <c r="Q8" s="6" t="s">
        <v>204</v>
      </c>
      <c r="R8" s="11">
        <f t="shared" si="2"/>
        <v>0</v>
      </c>
      <c r="S8" s="7"/>
      <c r="T8" s="14">
        <v>0</v>
      </c>
      <c r="U8" s="6" t="s">
        <v>130</v>
      </c>
      <c r="V8" s="11">
        <f t="shared" si="3"/>
        <v>2</v>
      </c>
      <c r="W8" s="6" t="s">
        <v>202</v>
      </c>
      <c r="X8" s="11">
        <f t="shared" si="4"/>
        <v>0</v>
      </c>
      <c r="Y8" s="6" t="s">
        <v>138</v>
      </c>
      <c r="Z8" s="11">
        <f t="shared" si="5"/>
        <v>1</v>
      </c>
      <c r="AA8" s="6" t="s">
        <v>202</v>
      </c>
      <c r="AB8" s="11">
        <f t="shared" si="6"/>
        <v>1</v>
      </c>
      <c r="AC8" s="6" t="s">
        <v>421</v>
      </c>
      <c r="AD8" s="6"/>
      <c r="AE8" s="11">
        <v>0</v>
      </c>
      <c r="AF8" s="6" t="s">
        <v>130</v>
      </c>
      <c r="AG8" s="11">
        <f t="shared" si="7"/>
        <v>1</v>
      </c>
      <c r="AH8" s="6" t="s">
        <v>138</v>
      </c>
      <c r="AI8" s="11">
        <f t="shared" si="8"/>
        <v>0</v>
      </c>
      <c r="AJ8" s="7"/>
      <c r="AM8" t="s">
        <v>18</v>
      </c>
      <c r="AN8" s="6">
        <v>4</v>
      </c>
      <c r="AO8" s="6">
        <v>3</v>
      </c>
      <c r="AP8" s="6">
        <v>0</v>
      </c>
      <c r="AQ8" s="6">
        <v>8</v>
      </c>
      <c r="AR8" s="6">
        <v>1</v>
      </c>
      <c r="AS8">
        <v>0</v>
      </c>
      <c r="AT8">
        <v>2</v>
      </c>
      <c r="AU8">
        <v>1</v>
      </c>
      <c r="AV8">
        <v>1</v>
      </c>
      <c r="AW8">
        <v>1</v>
      </c>
      <c r="AX8">
        <v>0</v>
      </c>
      <c r="AY8">
        <v>1</v>
      </c>
      <c r="AZ8">
        <v>0</v>
      </c>
    </row>
    <row r="9" spans="1:52" x14ac:dyDescent="0.2">
      <c r="A9" t="s">
        <v>502</v>
      </c>
      <c r="B9" s="6" t="s">
        <v>28</v>
      </c>
      <c r="C9" s="6" t="s">
        <v>160</v>
      </c>
      <c r="D9" s="6"/>
      <c r="E9" s="6" t="s">
        <v>391</v>
      </c>
      <c r="F9" s="11" t="str">
        <f t="shared" si="0"/>
        <v>0</v>
      </c>
      <c r="G9" s="6" t="s">
        <v>131</v>
      </c>
      <c r="H9" s="11">
        <v>4</v>
      </c>
      <c r="I9" s="6" t="s">
        <v>138</v>
      </c>
      <c r="J9" s="7"/>
      <c r="K9" s="14">
        <v>0</v>
      </c>
      <c r="L9" s="6" t="s">
        <v>138</v>
      </c>
      <c r="M9" s="11">
        <f t="shared" si="1"/>
        <v>1</v>
      </c>
      <c r="N9" s="6" t="s">
        <v>130</v>
      </c>
      <c r="O9" s="6" t="s">
        <v>391</v>
      </c>
      <c r="P9" s="11">
        <v>8</v>
      </c>
      <c r="Q9" s="6" t="s">
        <v>392</v>
      </c>
      <c r="R9" s="11">
        <f t="shared" si="2"/>
        <v>0</v>
      </c>
      <c r="S9" s="7"/>
      <c r="T9" s="14">
        <v>0</v>
      </c>
      <c r="U9" s="6" t="s">
        <v>138</v>
      </c>
      <c r="V9" s="11">
        <f t="shared" si="3"/>
        <v>0</v>
      </c>
      <c r="W9" s="6" t="s">
        <v>130</v>
      </c>
      <c r="X9" s="11">
        <f t="shared" si="4"/>
        <v>1</v>
      </c>
      <c r="Y9" s="6" t="s">
        <v>138</v>
      </c>
      <c r="Z9" s="11">
        <f t="shared" si="5"/>
        <v>1</v>
      </c>
      <c r="AA9" s="6" t="s">
        <v>138</v>
      </c>
      <c r="AB9" s="11">
        <f t="shared" si="6"/>
        <v>0</v>
      </c>
      <c r="AC9" s="6" t="s">
        <v>394</v>
      </c>
      <c r="AD9" s="6"/>
      <c r="AE9" s="11">
        <v>2</v>
      </c>
      <c r="AF9" s="6" t="s">
        <v>130</v>
      </c>
      <c r="AG9" s="11">
        <f t="shared" si="7"/>
        <v>1</v>
      </c>
      <c r="AH9" s="6" t="s">
        <v>138</v>
      </c>
      <c r="AI9" s="11">
        <f t="shared" si="8"/>
        <v>0</v>
      </c>
      <c r="AJ9" s="7"/>
      <c r="AM9" t="s">
        <v>18</v>
      </c>
      <c r="AN9" s="6">
        <v>4</v>
      </c>
      <c r="AO9" s="7">
        <v>0</v>
      </c>
      <c r="AP9" s="6">
        <v>0</v>
      </c>
      <c r="AQ9" s="6">
        <v>8</v>
      </c>
      <c r="AR9" s="6">
        <v>0</v>
      </c>
      <c r="AS9">
        <v>0</v>
      </c>
      <c r="AT9">
        <v>2</v>
      </c>
      <c r="AU9">
        <v>0</v>
      </c>
      <c r="AV9">
        <v>0</v>
      </c>
      <c r="AW9">
        <v>1</v>
      </c>
      <c r="AX9">
        <v>2</v>
      </c>
      <c r="AY9">
        <v>1</v>
      </c>
      <c r="AZ9">
        <v>0</v>
      </c>
    </row>
    <row r="10" spans="1:52" x14ac:dyDescent="0.2">
      <c r="B10" s="6" t="s">
        <v>32</v>
      </c>
      <c r="C10" s="6" t="s">
        <v>377</v>
      </c>
      <c r="D10" s="6"/>
      <c r="E10" s="6" t="s">
        <v>382</v>
      </c>
      <c r="F10" s="11" t="str">
        <f t="shared" si="0"/>
        <v>0</v>
      </c>
      <c r="G10" s="6" t="s">
        <v>380</v>
      </c>
      <c r="H10" s="11">
        <v>1</v>
      </c>
      <c r="I10" s="6" t="s">
        <v>138</v>
      </c>
      <c r="J10" s="7"/>
      <c r="K10" s="14">
        <v>0</v>
      </c>
      <c r="L10" s="6" t="s">
        <v>138</v>
      </c>
      <c r="M10" s="11">
        <f t="shared" si="1"/>
        <v>1</v>
      </c>
      <c r="N10" s="6" t="s">
        <v>130</v>
      </c>
      <c r="O10" s="6" t="s">
        <v>382</v>
      </c>
      <c r="P10" s="11">
        <v>8</v>
      </c>
      <c r="Q10" s="6" t="s">
        <v>204</v>
      </c>
      <c r="R10" s="11">
        <f t="shared" si="2"/>
        <v>0</v>
      </c>
      <c r="S10" s="7"/>
      <c r="T10" s="14">
        <v>0</v>
      </c>
      <c r="U10" s="6" t="s">
        <v>130</v>
      </c>
      <c r="V10" s="11">
        <f t="shared" si="3"/>
        <v>2</v>
      </c>
      <c r="W10" s="6" t="s">
        <v>130</v>
      </c>
      <c r="X10" s="11">
        <f t="shared" si="4"/>
        <v>1</v>
      </c>
      <c r="Y10" s="6" t="s">
        <v>130</v>
      </c>
      <c r="Z10" s="11">
        <f t="shared" si="5"/>
        <v>0</v>
      </c>
      <c r="AA10" s="6" t="s">
        <v>202</v>
      </c>
      <c r="AB10" s="11">
        <f t="shared" si="6"/>
        <v>1</v>
      </c>
      <c r="AC10" s="6" t="s">
        <v>386</v>
      </c>
      <c r="AD10" s="6"/>
      <c r="AE10" s="11">
        <v>1</v>
      </c>
      <c r="AF10" s="6" t="s">
        <v>130</v>
      </c>
      <c r="AG10" s="11">
        <f t="shared" si="7"/>
        <v>1</v>
      </c>
      <c r="AH10" s="6" t="s">
        <v>138</v>
      </c>
      <c r="AI10" s="11">
        <f t="shared" si="8"/>
        <v>0</v>
      </c>
      <c r="AJ10" s="7"/>
      <c r="AM10" t="s">
        <v>18</v>
      </c>
      <c r="AN10" s="6">
        <v>4</v>
      </c>
      <c r="AO10" s="7">
        <v>0</v>
      </c>
      <c r="AP10" s="6">
        <v>0</v>
      </c>
      <c r="AQ10" s="6">
        <v>8</v>
      </c>
      <c r="AR10" s="6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</row>
    <row r="11" spans="1:52" x14ac:dyDescent="0.2">
      <c r="B11" s="6" t="s">
        <v>33</v>
      </c>
      <c r="C11" s="6" t="s">
        <v>127</v>
      </c>
      <c r="D11" s="6"/>
      <c r="E11" s="6" t="s">
        <v>263</v>
      </c>
      <c r="F11" s="11" t="str">
        <f t="shared" si="0"/>
        <v>0</v>
      </c>
      <c r="G11" s="6" t="s">
        <v>260</v>
      </c>
      <c r="H11" s="11">
        <v>1</v>
      </c>
      <c r="I11" s="6" t="s">
        <v>130</v>
      </c>
      <c r="J11" s="6" t="s">
        <v>262</v>
      </c>
      <c r="K11" s="11">
        <v>3</v>
      </c>
      <c r="L11" s="6" t="s">
        <v>138</v>
      </c>
      <c r="M11" s="11">
        <f t="shared" si="1"/>
        <v>1</v>
      </c>
      <c r="N11" s="6" t="s">
        <v>130</v>
      </c>
      <c r="O11" s="6" t="s">
        <v>263</v>
      </c>
      <c r="P11" s="11">
        <v>1</v>
      </c>
      <c r="Q11" s="6" t="s">
        <v>264</v>
      </c>
      <c r="R11" s="22">
        <v>1</v>
      </c>
      <c r="S11" s="7"/>
      <c r="T11" s="14">
        <v>0</v>
      </c>
      <c r="U11" s="6" t="s">
        <v>130</v>
      </c>
      <c r="V11" s="11">
        <f t="shared" si="3"/>
        <v>2</v>
      </c>
      <c r="W11" s="6" t="s">
        <v>130</v>
      </c>
      <c r="X11" s="11">
        <f t="shared" si="4"/>
        <v>1</v>
      </c>
      <c r="Y11" s="6" t="s">
        <v>138</v>
      </c>
      <c r="Z11" s="11">
        <f t="shared" si="5"/>
        <v>1</v>
      </c>
      <c r="AA11" s="6" t="s">
        <v>138</v>
      </c>
      <c r="AB11" s="11">
        <f t="shared" si="6"/>
        <v>0</v>
      </c>
      <c r="AC11" s="6" t="s">
        <v>267</v>
      </c>
      <c r="AD11" s="6"/>
      <c r="AE11" s="11">
        <v>2</v>
      </c>
      <c r="AF11" s="6" t="s">
        <v>202</v>
      </c>
      <c r="AG11" s="11">
        <f t="shared" si="7"/>
        <v>0</v>
      </c>
      <c r="AH11" s="6" t="s">
        <v>138</v>
      </c>
      <c r="AI11" s="11">
        <f t="shared" si="8"/>
        <v>0</v>
      </c>
      <c r="AJ11" s="7"/>
      <c r="AM11" t="s">
        <v>18</v>
      </c>
      <c r="AN11" s="6">
        <v>0</v>
      </c>
      <c r="AO11" s="7">
        <v>0</v>
      </c>
      <c r="AP11" s="6">
        <v>0</v>
      </c>
      <c r="AQ11" s="6">
        <v>8</v>
      </c>
      <c r="AR11" s="6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</row>
    <row r="12" spans="1:52" x14ac:dyDescent="0.2">
      <c r="B12" s="6" t="s">
        <v>34</v>
      </c>
      <c r="C12" s="6" t="s">
        <v>160</v>
      </c>
      <c r="D12" s="6"/>
      <c r="E12" s="6" t="s">
        <v>344</v>
      </c>
      <c r="F12" s="11" t="str">
        <f t="shared" si="0"/>
        <v>0</v>
      </c>
      <c r="G12" s="6" t="s">
        <v>213</v>
      </c>
      <c r="H12" s="11">
        <v>4</v>
      </c>
      <c r="I12" s="6" t="s">
        <v>130</v>
      </c>
      <c r="J12" s="6" t="s">
        <v>343</v>
      </c>
      <c r="K12" s="11">
        <v>3</v>
      </c>
      <c r="L12" s="6" t="s">
        <v>130</v>
      </c>
      <c r="M12" s="11">
        <f t="shared" si="1"/>
        <v>0</v>
      </c>
      <c r="N12" s="6" t="s">
        <v>130</v>
      </c>
      <c r="O12" s="6" t="s">
        <v>344</v>
      </c>
      <c r="P12" s="11">
        <v>8</v>
      </c>
      <c r="Q12" s="6" t="s">
        <v>223</v>
      </c>
      <c r="R12" s="11">
        <f t="shared" ref="R12:R40" si="9">IF(Q12=$Q$3,1,0)</f>
        <v>0</v>
      </c>
      <c r="S12" s="7"/>
      <c r="T12" s="14">
        <v>0</v>
      </c>
      <c r="U12" s="6" t="s">
        <v>130</v>
      </c>
      <c r="V12" s="11">
        <f t="shared" si="3"/>
        <v>2</v>
      </c>
      <c r="W12" s="6" t="s">
        <v>130</v>
      </c>
      <c r="X12" s="11">
        <f t="shared" si="4"/>
        <v>1</v>
      </c>
      <c r="Y12" s="6" t="s">
        <v>130</v>
      </c>
      <c r="Z12" s="11">
        <f t="shared" si="5"/>
        <v>0</v>
      </c>
      <c r="AA12" s="6" t="s">
        <v>130</v>
      </c>
      <c r="AB12" s="11">
        <f t="shared" si="6"/>
        <v>0</v>
      </c>
      <c r="AC12" s="6" t="s">
        <v>349</v>
      </c>
      <c r="AD12" s="6"/>
      <c r="AE12" s="22">
        <v>1</v>
      </c>
      <c r="AF12" s="6" t="s">
        <v>138</v>
      </c>
      <c r="AG12" s="11">
        <f t="shared" si="7"/>
        <v>0</v>
      </c>
      <c r="AH12" s="6" t="s">
        <v>138</v>
      </c>
      <c r="AI12" s="11">
        <f t="shared" si="8"/>
        <v>0</v>
      </c>
      <c r="AJ12" s="7"/>
      <c r="AM12" t="s">
        <v>18</v>
      </c>
      <c r="AN12" s="6">
        <v>4</v>
      </c>
      <c r="AO12" s="7">
        <v>0</v>
      </c>
      <c r="AP12" s="6">
        <v>0</v>
      </c>
      <c r="AQ12" s="6">
        <v>8</v>
      </c>
      <c r="AR12" s="6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</row>
    <row r="13" spans="1:52" x14ac:dyDescent="0.2">
      <c r="A13" t="s">
        <v>504</v>
      </c>
      <c r="B13" s="6" t="s">
        <v>35</v>
      </c>
      <c r="C13" s="6" t="s">
        <v>160</v>
      </c>
      <c r="D13" s="6"/>
      <c r="E13" s="6" t="s">
        <v>398</v>
      </c>
      <c r="F13" s="11" t="str">
        <f t="shared" si="0"/>
        <v>0</v>
      </c>
      <c r="G13" s="6" t="s">
        <v>131</v>
      </c>
      <c r="H13" s="11">
        <v>4</v>
      </c>
      <c r="I13" s="6" t="s">
        <v>130</v>
      </c>
      <c r="J13" s="6" t="s">
        <v>229</v>
      </c>
      <c r="K13" s="11">
        <v>3</v>
      </c>
      <c r="L13" s="6" t="s">
        <v>202</v>
      </c>
      <c r="M13" s="11">
        <f t="shared" si="1"/>
        <v>0</v>
      </c>
      <c r="N13" s="6" t="s">
        <v>130</v>
      </c>
      <c r="O13" s="6" t="s">
        <v>398</v>
      </c>
      <c r="P13" s="22">
        <v>8</v>
      </c>
      <c r="Q13" s="6" t="s">
        <v>508</v>
      </c>
      <c r="R13" s="11">
        <f t="shared" si="9"/>
        <v>0</v>
      </c>
      <c r="S13" s="7"/>
      <c r="T13" s="14">
        <v>0</v>
      </c>
      <c r="U13" s="6" t="s">
        <v>130</v>
      </c>
      <c r="V13" s="11">
        <f t="shared" si="3"/>
        <v>2</v>
      </c>
      <c r="W13" s="6" t="s">
        <v>130</v>
      </c>
      <c r="X13" s="11">
        <f t="shared" si="4"/>
        <v>1</v>
      </c>
      <c r="Y13" s="6" t="s">
        <v>130</v>
      </c>
      <c r="Z13" s="11">
        <f t="shared" si="5"/>
        <v>0</v>
      </c>
      <c r="AA13" s="6" t="s">
        <v>130</v>
      </c>
      <c r="AB13" s="11">
        <f t="shared" si="6"/>
        <v>0</v>
      </c>
      <c r="AC13" s="6" t="s">
        <v>401</v>
      </c>
      <c r="AD13" s="6"/>
      <c r="AE13" s="11">
        <v>2</v>
      </c>
      <c r="AF13" s="6" t="s">
        <v>130</v>
      </c>
      <c r="AG13" s="11">
        <f t="shared" si="7"/>
        <v>1</v>
      </c>
      <c r="AH13" s="6" t="s">
        <v>138</v>
      </c>
      <c r="AI13" s="11">
        <f t="shared" si="8"/>
        <v>0</v>
      </c>
      <c r="AJ13" s="7"/>
      <c r="AM13" t="s">
        <v>18</v>
      </c>
      <c r="AN13" s="6">
        <v>0</v>
      </c>
      <c r="AO13" s="7">
        <v>0</v>
      </c>
      <c r="AP13" s="6">
        <v>0</v>
      </c>
      <c r="AQ13" s="23">
        <v>0</v>
      </c>
      <c r="AR13" s="6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2</v>
      </c>
      <c r="AY13">
        <v>1</v>
      </c>
      <c r="AZ13">
        <v>0</v>
      </c>
    </row>
    <row r="14" spans="1:52" x14ac:dyDescent="0.2">
      <c r="B14" s="6" t="s">
        <v>36</v>
      </c>
      <c r="C14" s="6" t="s">
        <v>127</v>
      </c>
      <c r="D14" s="6"/>
      <c r="E14" s="6" t="s">
        <v>335</v>
      </c>
      <c r="F14" s="11" t="str">
        <f t="shared" si="0"/>
        <v>0</v>
      </c>
      <c r="G14" s="6" t="s">
        <v>131</v>
      </c>
      <c r="H14" s="11">
        <v>4</v>
      </c>
      <c r="I14" s="6" t="s">
        <v>138</v>
      </c>
      <c r="J14" s="7"/>
      <c r="K14" s="14">
        <v>0</v>
      </c>
      <c r="L14" s="6" t="s">
        <v>138</v>
      </c>
      <c r="M14" s="11">
        <f t="shared" si="1"/>
        <v>1</v>
      </c>
      <c r="N14" s="6" t="s">
        <v>130</v>
      </c>
      <c r="O14" s="6" t="s">
        <v>335</v>
      </c>
      <c r="P14" s="22">
        <v>8</v>
      </c>
      <c r="Q14" s="6" t="s">
        <v>508</v>
      </c>
      <c r="R14" s="11">
        <f t="shared" si="9"/>
        <v>0</v>
      </c>
      <c r="S14" s="7"/>
      <c r="T14" s="14">
        <v>0</v>
      </c>
      <c r="U14" s="6" t="s">
        <v>138</v>
      </c>
      <c r="V14" s="11">
        <f t="shared" si="3"/>
        <v>0</v>
      </c>
      <c r="W14" s="6" t="s">
        <v>138</v>
      </c>
      <c r="X14" s="11">
        <f t="shared" si="4"/>
        <v>0</v>
      </c>
      <c r="Y14" s="6" t="s">
        <v>138</v>
      </c>
      <c r="Z14" s="11">
        <f t="shared" si="5"/>
        <v>1</v>
      </c>
      <c r="AA14" s="6" t="s">
        <v>138</v>
      </c>
      <c r="AB14" s="11">
        <f t="shared" si="6"/>
        <v>0</v>
      </c>
      <c r="AC14" s="6" t="s">
        <v>339</v>
      </c>
      <c r="AD14" s="6"/>
      <c r="AE14" s="11">
        <v>2</v>
      </c>
      <c r="AF14" s="6" t="s">
        <v>138</v>
      </c>
      <c r="AG14" s="11">
        <f t="shared" si="7"/>
        <v>0</v>
      </c>
      <c r="AH14" s="6" t="s">
        <v>138</v>
      </c>
      <c r="AI14" s="11">
        <f t="shared" si="8"/>
        <v>0</v>
      </c>
      <c r="AJ14" s="7"/>
      <c r="AM14" t="s">
        <v>18</v>
      </c>
      <c r="AN14" s="6">
        <v>4</v>
      </c>
      <c r="AO14" s="6">
        <v>0</v>
      </c>
      <c r="AP14" s="6">
        <v>1</v>
      </c>
      <c r="AQ14" s="6">
        <v>0</v>
      </c>
      <c r="AR14" s="6">
        <v>0</v>
      </c>
      <c r="AS14">
        <v>1</v>
      </c>
      <c r="AT14">
        <v>2</v>
      </c>
      <c r="AU14">
        <v>0</v>
      </c>
      <c r="AV14">
        <v>1</v>
      </c>
      <c r="AW14">
        <v>0</v>
      </c>
      <c r="AX14">
        <v>2</v>
      </c>
      <c r="AY14">
        <v>0</v>
      </c>
      <c r="AZ14">
        <v>0</v>
      </c>
    </row>
    <row r="15" spans="1:52" x14ac:dyDescent="0.2">
      <c r="B15" s="6" t="s">
        <v>37</v>
      </c>
      <c r="C15" s="6" t="s">
        <v>160</v>
      </c>
      <c r="D15" s="6"/>
      <c r="E15" s="6" t="s">
        <v>165</v>
      </c>
      <c r="F15" s="11" t="str">
        <f t="shared" si="0"/>
        <v>0</v>
      </c>
      <c r="G15" s="6" t="s">
        <v>162</v>
      </c>
      <c r="H15" s="11">
        <v>4</v>
      </c>
      <c r="I15" s="6" t="s">
        <v>130</v>
      </c>
      <c r="J15" s="6" t="s">
        <v>164</v>
      </c>
      <c r="K15" s="11">
        <v>3</v>
      </c>
      <c r="L15" s="6" t="s">
        <v>138</v>
      </c>
      <c r="M15" s="11">
        <f t="shared" si="1"/>
        <v>1</v>
      </c>
      <c r="N15" s="6" t="s">
        <v>130</v>
      </c>
      <c r="O15" s="6" t="s">
        <v>165</v>
      </c>
      <c r="P15" s="22">
        <v>1</v>
      </c>
      <c r="Q15" s="6" t="s">
        <v>508</v>
      </c>
      <c r="R15" s="11">
        <f t="shared" si="9"/>
        <v>0</v>
      </c>
      <c r="S15" s="7"/>
      <c r="T15" s="14">
        <v>0</v>
      </c>
      <c r="U15" s="6" t="s">
        <v>130</v>
      </c>
      <c r="V15" s="11">
        <f t="shared" si="3"/>
        <v>2</v>
      </c>
      <c r="W15" s="6" t="s">
        <v>130</v>
      </c>
      <c r="X15" s="11">
        <f t="shared" si="4"/>
        <v>1</v>
      </c>
      <c r="Y15" s="6" t="s">
        <v>130</v>
      </c>
      <c r="Z15" s="11">
        <f t="shared" si="5"/>
        <v>0</v>
      </c>
      <c r="AA15" s="6" t="s">
        <v>130</v>
      </c>
      <c r="AB15" s="11">
        <f t="shared" si="6"/>
        <v>0</v>
      </c>
      <c r="AC15" s="6" t="s">
        <v>171</v>
      </c>
      <c r="AD15" s="6"/>
      <c r="AE15" s="22">
        <v>1</v>
      </c>
      <c r="AF15" s="6" t="s">
        <v>138</v>
      </c>
      <c r="AG15" s="11">
        <f t="shared" si="7"/>
        <v>0</v>
      </c>
      <c r="AH15" s="6" t="s">
        <v>138</v>
      </c>
      <c r="AI15" s="11">
        <f t="shared" si="8"/>
        <v>0</v>
      </c>
      <c r="AJ15" s="7"/>
      <c r="AM15" t="s">
        <v>18</v>
      </c>
      <c r="AN15" s="6">
        <v>4</v>
      </c>
      <c r="AO15" s="6">
        <v>3</v>
      </c>
      <c r="AP15" s="6">
        <v>0</v>
      </c>
      <c r="AQ15" s="6">
        <v>0</v>
      </c>
      <c r="AR15" s="6">
        <v>0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0</v>
      </c>
      <c r="AZ15">
        <v>0</v>
      </c>
    </row>
    <row r="16" spans="1:52" x14ac:dyDescent="0.2">
      <c r="B16" s="6" t="s">
        <v>40</v>
      </c>
      <c r="C16" s="6" t="s">
        <v>313</v>
      </c>
      <c r="D16" s="6"/>
      <c r="E16" s="6" t="s">
        <v>317</v>
      </c>
      <c r="F16" s="11" t="str">
        <f t="shared" si="0"/>
        <v>0</v>
      </c>
      <c r="G16" s="6" t="s">
        <v>131</v>
      </c>
      <c r="H16" s="11">
        <v>4</v>
      </c>
      <c r="I16" s="6" t="s">
        <v>130</v>
      </c>
      <c r="J16" s="6" t="s">
        <v>316</v>
      </c>
      <c r="K16" s="11">
        <v>1</v>
      </c>
      <c r="L16" s="6" t="s">
        <v>202</v>
      </c>
      <c r="M16" s="11">
        <f t="shared" si="1"/>
        <v>0</v>
      </c>
      <c r="N16" s="6" t="s">
        <v>130</v>
      </c>
      <c r="O16" s="6" t="s">
        <v>317</v>
      </c>
      <c r="P16" s="11">
        <v>8</v>
      </c>
      <c r="Q16" s="6" t="s">
        <v>130</v>
      </c>
      <c r="R16" s="11">
        <f t="shared" si="9"/>
        <v>0</v>
      </c>
      <c r="S16" s="7"/>
      <c r="T16" s="14">
        <v>0</v>
      </c>
      <c r="U16" s="6" t="s">
        <v>130</v>
      </c>
      <c r="V16" s="11">
        <f t="shared" si="3"/>
        <v>2</v>
      </c>
      <c r="W16" s="6" t="s">
        <v>130</v>
      </c>
      <c r="X16" s="11">
        <f t="shared" si="4"/>
        <v>1</v>
      </c>
      <c r="Y16" s="6" t="s">
        <v>130</v>
      </c>
      <c r="Z16" s="11">
        <f t="shared" si="5"/>
        <v>0</v>
      </c>
      <c r="AA16" s="6" t="s">
        <v>130</v>
      </c>
      <c r="AB16" s="11">
        <f t="shared" si="6"/>
        <v>0</v>
      </c>
      <c r="AC16" s="6" t="s">
        <v>322</v>
      </c>
      <c r="AD16" s="6"/>
      <c r="AE16" s="11">
        <v>0</v>
      </c>
      <c r="AF16" s="6" t="s">
        <v>130</v>
      </c>
      <c r="AG16" s="11">
        <f t="shared" si="7"/>
        <v>1</v>
      </c>
      <c r="AH16" s="6" t="s">
        <v>130</v>
      </c>
      <c r="AI16" s="11">
        <f t="shared" si="8"/>
        <v>1</v>
      </c>
      <c r="AJ16" s="6"/>
      <c r="AM16" t="s">
        <v>18</v>
      </c>
      <c r="AN16" s="6">
        <v>1</v>
      </c>
      <c r="AO16" s="6">
        <v>0</v>
      </c>
      <c r="AP16" s="6">
        <v>0</v>
      </c>
      <c r="AQ16" s="23">
        <v>8</v>
      </c>
      <c r="AR16" s="6">
        <v>0</v>
      </c>
      <c r="AS16">
        <v>0</v>
      </c>
      <c r="AT16">
        <v>2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1</v>
      </c>
    </row>
    <row r="17" spans="1:52" x14ac:dyDescent="0.2">
      <c r="A17" t="s">
        <v>509</v>
      </c>
      <c r="B17" s="6" t="s">
        <v>41</v>
      </c>
      <c r="C17" s="6" t="s">
        <v>362</v>
      </c>
      <c r="D17" s="6"/>
      <c r="E17" s="6" t="s">
        <v>365</v>
      </c>
      <c r="F17" s="11" t="str">
        <f t="shared" si="0"/>
        <v>0</v>
      </c>
      <c r="G17" s="7"/>
      <c r="H17" s="11">
        <v>0</v>
      </c>
      <c r="I17" s="6" t="s">
        <v>138</v>
      </c>
      <c r="J17" s="7"/>
      <c r="K17" s="14">
        <v>0</v>
      </c>
      <c r="L17" s="6" t="s">
        <v>138</v>
      </c>
      <c r="M17" s="11">
        <f t="shared" si="1"/>
        <v>1</v>
      </c>
      <c r="N17" s="6" t="s">
        <v>130</v>
      </c>
      <c r="O17" s="6" t="s">
        <v>365</v>
      </c>
      <c r="P17" s="11">
        <v>8</v>
      </c>
      <c r="Q17" s="6" t="s">
        <v>138</v>
      </c>
      <c r="R17" s="11">
        <f t="shared" si="9"/>
        <v>0</v>
      </c>
      <c r="S17" s="7"/>
      <c r="T17" s="14">
        <v>0</v>
      </c>
      <c r="U17" s="6" t="s">
        <v>130</v>
      </c>
      <c r="V17" s="11">
        <f t="shared" si="3"/>
        <v>2</v>
      </c>
      <c r="W17" s="6" t="s">
        <v>138</v>
      </c>
      <c r="X17" s="11">
        <f t="shared" si="4"/>
        <v>0</v>
      </c>
      <c r="Y17" s="6" t="s">
        <v>138</v>
      </c>
      <c r="Z17" s="11">
        <f t="shared" si="5"/>
        <v>1</v>
      </c>
      <c r="AA17" s="6" t="s">
        <v>202</v>
      </c>
      <c r="AB17" s="11">
        <f t="shared" si="6"/>
        <v>1</v>
      </c>
      <c r="AC17" s="6" t="s">
        <v>369</v>
      </c>
      <c r="AD17" s="6"/>
      <c r="AE17" s="11">
        <v>2</v>
      </c>
      <c r="AF17" s="6" t="s">
        <v>138</v>
      </c>
      <c r="AG17" s="11">
        <f t="shared" si="7"/>
        <v>0</v>
      </c>
      <c r="AH17" s="6" t="s">
        <v>130</v>
      </c>
      <c r="AI17" s="11">
        <f t="shared" si="8"/>
        <v>1</v>
      </c>
      <c r="AJ17" s="6"/>
      <c r="AM17" t="s">
        <v>18</v>
      </c>
      <c r="AN17" s="6">
        <v>1</v>
      </c>
      <c r="AO17" s="7">
        <v>3</v>
      </c>
      <c r="AP17" s="6">
        <v>0</v>
      </c>
      <c r="AQ17" s="6">
        <v>1</v>
      </c>
      <c r="AR17" s="6">
        <v>1</v>
      </c>
      <c r="AS17">
        <v>0</v>
      </c>
      <c r="AT17">
        <v>2</v>
      </c>
      <c r="AU17">
        <v>1</v>
      </c>
      <c r="AV17">
        <v>0</v>
      </c>
      <c r="AW17">
        <v>0</v>
      </c>
      <c r="AX17">
        <v>2</v>
      </c>
      <c r="AY17">
        <v>0</v>
      </c>
      <c r="AZ17">
        <v>1</v>
      </c>
    </row>
    <row r="18" spans="1:52" x14ac:dyDescent="0.2">
      <c r="B18" s="6" t="s">
        <v>43</v>
      </c>
      <c r="C18" s="6" t="s">
        <v>160</v>
      </c>
      <c r="D18" s="6"/>
      <c r="E18" s="6" t="s">
        <v>278</v>
      </c>
      <c r="F18" s="11" t="str">
        <f t="shared" si="0"/>
        <v>0</v>
      </c>
      <c r="G18" s="6" t="s">
        <v>274</v>
      </c>
      <c r="H18" s="11">
        <v>4</v>
      </c>
      <c r="I18" s="6" t="s">
        <v>130</v>
      </c>
      <c r="J18" s="6" t="s">
        <v>276</v>
      </c>
      <c r="K18" s="11">
        <v>3</v>
      </c>
      <c r="L18" s="6" t="s">
        <v>130</v>
      </c>
      <c r="M18" s="11">
        <f t="shared" si="1"/>
        <v>0</v>
      </c>
      <c r="N18" s="6" t="s">
        <v>130</v>
      </c>
      <c r="O18" s="6" t="s">
        <v>278</v>
      </c>
      <c r="P18" s="11">
        <v>8</v>
      </c>
      <c r="Q18" s="6" t="s">
        <v>130</v>
      </c>
      <c r="R18" s="11">
        <f t="shared" si="9"/>
        <v>0</v>
      </c>
      <c r="S18" s="7"/>
      <c r="T18" s="14">
        <v>0</v>
      </c>
      <c r="U18" s="6" t="s">
        <v>138</v>
      </c>
      <c r="V18" s="11">
        <f t="shared" si="3"/>
        <v>0</v>
      </c>
      <c r="W18" s="6" t="s">
        <v>138</v>
      </c>
      <c r="X18" s="11">
        <f t="shared" si="4"/>
        <v>0</v>
      </c>
      <c r="Y18" s="6" t="s">
        <v>130</v>
      </c>
      <c r="Z18" s="11">
        <f t="shared" si="5"/>
        <v>0</v>
      </c>
      <c r="AA18" s="6" t="s">
        <v>138</v>
      </c>
      <c r="AB18" s="11">
        <f t="shared" si="6"/>
        <v>0</v>
      </c>
      <c r="AC18" s="6" t="s">
        <v>282</v>
      </c>
      <c r="AD18" s="6"/>
      <c r="AE18" s="11">
        <v>2</v>
      </c>
      <c r="AF18" s="6" t="s">
        <v>130</v>
      </c>
      <c r="AG18" s="11">
        <f t="shared" si="7"/>
        <v>1</v>
      </c>
      <c r="AH18" s="6" t="s">
        <v>138</v>
      </c>
      <c r="AI18" s="11">
        <f t="shared" si="8"/>
        <v>0</v>
      </c>
      <c r="AJ18" s="7"/>
      <c r="AM18" t="s">
        <v>18</v>
      </c>
      <c r="AN18" s="6">
        <v>4</v>
      </c>
      <c r="AO18" s="7">
        <v>3</v>
      </c>
      <c r="AP18" s="6">
        <v>1</v>
      </c>
      <c r="AQ18" s="6">
        <v>8</v>
      </c>
      <c r="AR18" s="6">
        <v>0</v>
      </c>
      <c r="AS18">
        <v>0</v>
      </c>
      <c r="AT18">
        <v>2</v>
      </c>
      <c r="AU18">
        <v>1</v>
      </c>
      <c r="AV18">
        <v>1</v>
      </c>
      <c r="AW18">
        <v>1</v>
      </c>
      <c r="AX18">
        <v>2</v>
      </c>
      <c r="AY18">
        <v>1</v>
      </c>
      <c r="AZ18">
        <v>0</v>
      </c>
    </row>
    <row r="19" spans="1:52" x14ac:dyDescent="0.2">
      <c r="B19" s="6" t="s">
        <v>44</v>
      </c>
      <c r="C19" s="6" t="s">
        <v>160</v>
      </c>
      <c r="D19" s="6"/>
      <c r="E19" s="6" t="s">
        <v>296</v>
      </c>
      <c r="F19" s="11" t="str">
        <f t="shared" si="0"/>
        <v>0</v>
      </c>
      <c r="G19" s="6" t="s">
        <v>131</v>
      </c>
      <c r="H19" s="11">
        <v>4</v>
      </c>
      <c r="I19" s="6" t="s">
        <v>130</v>
      </c>
      <c r="J19" s="6" t="s">
        <v>295</v>
      </c>
      <c r="K19" s="11">
        <v>3</v>
      </c>
      <c r="L19" s="6" t="s">
        <v>138</v>
      </c>
      <c r="M19" s="11">
        <f t="shared" si="1"/>
        <v>1</v>
      </c>
      <c r="N19" s="6" t="s">
        <v>130</v>
      </c>
      <c r="O19" s="6" t="s">
        <v>296</v>
      </c>
      <c r="P19" s="11">
        <v>8</v>
      </c>
      <c r="Q19" s="6" t="s">
        <v>204</v>
      </c>
      <c r="R19" s="11">
        <f t="shared" si="9"/>
        <v>0</v>
      </c>
      <c r="S19" s="7"/>
      <c r="T19" s="14">
        <v>0</v>
      </c>
      <c r="U19" s="6" t="s">
        <v>130</v>
      </c>
      <c r="V19" s="11">
        <f t="shared" si="3"/>
        <v>2</v>
      </c>
      <c r="W19" s="6" t="s">
        <v>130</v>
      </c>
      <c r="X19" s="11">
        <f t="shared" si="4"/>
        <v>1</v>
      </c>
      <c r="Y19" s="6" t="s">
        <v>138</v>
      </c>
      <c r="Z19" s="11">
        <f t="shared" si="5"/>
        <v>1</v>
      </c>
      <c r="AA19" s="6" t="s">
        <v>138</v>
      </c>
      <c r="AB19" s="11">
        <f t="shared" si="6"/>
        <v>0</v>
      </c>
      <c r="AC19" s="6" t="s">
        <v>299</v>
      </c>
      <c r="AD19" s="6"/>
      <c r="AE19" s="11">
        <v>2</v>
      </c>
      <c r="AF19" s="6" t="s">
        <v>202</v>
      </c>
      <c r="AG19" s="11">
        <f t="shared" si="7"/>
        <v>0</v>
      </c>
      <c r="AH19" s="6" t="s">
        <v>138</v>
      </c>
      <c r="AI19" s="11">
        <f t="shared" si="8"/>
        <v>0</v>
      </c>
      <c r="AJ19" s="7"/>
      <c r="AM19" t="s">
        <v>18</v>
      </c>
      <c r="AN19" s="6">
        <v>4</v>
      </c>
      <c r="AO19" s="7">
        <v>3</v>
      </c>
      <c r="AP19" s="6">
        <v>0</v>
      </c>
      <c r="AQ19" s="6">
        <v>8</v>
      </c>
      <c r="AR19" s="6">
        <v>1</v>
      </c>
      <c r="AS19">
        <v>0</v>
      </c>
      <c r="AT19">
        <v>2</v>
      </c>
      <c r="AU19">
        <v>1</v>
      </c>
      <c r="AV19">
        <v>1</v>
      </c>
      <c r="AW19">
        <v>1</v>
      </c>
      <c r="AX19">
        <v>2</v>
      </c>
      <c r="AY19">
        <v>0</v>
      </c>
      <c r="AZ19">
        <v>0</v>
      </c>
    </row>
    <row r="20" spans="1:52" x14ac:dyDescent="0.2">
      <c r="A20" t="s">
        <v>504</v>
      </c>
      <c r="B20" s="6" t="s">
        <v>510</v>
      </c>
      <c r="C20" s="6" t="s">
        <v>225</v>
      </c>
      <c r="D20" s="6"/>
      <c r="E20" s="6" t="s">
        <v>230</v>
      </c>
      <c r="F20" s="11" t="str">
        <f t="shared" si="0"/>
        <v>0</v>
      </c>
      <c r="G20" s="6" t="s">
        <v>131</v>
      </c>
      <c r="H20" s="11">
        <v>4</v>
      </c>
      <c r="I20" s="6" t="s">
        <v>130</v>
      </c>
      <c r="J20" s="6" t="s">
        <v>229</v>
      </c>
      <c r="K20" s="11">
        <v>3</v>
      </c>
      <c r="L20" s="6" t="s">
        <v>138</v>
      </c>
      <c r="M20" s="11">
        <f t="shared" si="1"/>
        <v>1</v>
      </c>
      <c r="N20" s="6" t="s">
        <v>130</v>
      </c>
      <c r="O20" s="6" t="s">
        <v>230</v>
      </c>
      <c r="P20" s="11">
        <v>8</v>
      </c>
      <c r="Q20" s="6" t="s">
        <v>204</v>
      </c>
      <c r="R20" s="11">
        <f t="shared" si="9"/>
        <v>0</v>
      </c>
      <c r="S20" s="7"/>
      <c r="T20" s="14">
        <v>0</v>
      </c>
      <c r="U20" s="6" t="s">
        <v>130</v>
      </c>
      <c r="V20" s="11">
        <f t="shared" si="3"/>
        <v>2</v>
      </c>
      <c r="W20" s="6" t="s">
        <v>130</v>
      </c>
      <c r="X20" s="11">
        <f t="shared" si="4"/>
        <v>1</v>
      </c>
      <c r="Y20" s="6" t="s">
        <v>130</v>
      </c>
      <c r="Z20" s="11">
        <f t="shared" si="5"/>
        <v>0</v>
      </c>
      <c r="AA20" s="6" t="s">
        <v>130</v>
      </c>
      <c r="AB20" s="11">
        <f t="shared" si="6"/>
        <v>0</v>
      </c>
      <c r="AC20" s="6" t="s">
        <v>237</v>
      </c>
      <c r="AD20" s="6"/>
      <c r="AE20" s="11">
        <v>2</v>
      </c>
      <c r="AF20" s="6" t="s">
        <v>130</v>
      </c>
      <c r="AG20" s="11">
        <f t="shared" si="7"/>
        <v>1</v>
      </c>
      <c r="AH20" s="6" t="s">
        <v>138</v>
      </c>
      <c r="AI20" s="11">
        <f t="shared" si="8"/>
        <v>0</v>
      </c>
      <c r="AJ20" s="7"/>
      <c r="AM20" t="s">
        <v>18</v>
      </c>
      <c r="AN20" s="6">
        <v>4</v>
      </c>
      <c r="AO20" s="7">
        <v>0</v>
      </c>
      <c r="AP20" s="6">
        <v>0</v>
      </c>
      <c r="AQ20" s="6">
        <v>8</v>
      </c>
      <c r="AR20" s="6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1</v>
      </c>
      <c r="AZ20">
        <v>0</v>
      </c>
    </row>
    <row r="21" spans="1:52" x14ac:dyDescent="0.2">
      <c r="B21" s="6" t="s">
        <v>47</v>
      </c>
      <c r="C21" s="6" t="s">
        <v>127</v>
      </c>
      <c r="D21" s="6"/>
      <c r="E21" s="6" t="s">
        <v>190</v>
      </c>
      <c r="F21" s="11" t="str">
        <f t="shared" si="0"/>
        <v>0</v>
      </c>
      <c r="G21" s="7"/>
      <c r="H21" s="11">
        <v>0</v>
      </c>
      <c r="I21" s="6" t="s">
        <v>130</v>
      </c>
      <c r="J21" s="6" t="s">
        <v>189</v>
      </c>
      <c r="K21" s="11">
        <v>3</v>
      </c>
      <c r="L21" s="6" t="s">
        <v>138</v>
      </c>
      <c r="M21" s="11">
        <f t="shared" si="1"/>
        <v>1</v>
      </c>
      <c r="N21" s="6" t="s">
        <v>130</v>
      </c>
      <c r="O21" s="6" t="s">
        <v>190</v>
      </c>
      <c r="P21" s="11">
        <v>8</v>
      </c>
      <c r="Q21" s="6" t="s">
        <v>204</v>
      </c>
      <c r="R21" s="11">
        <f t="shared" si="9"/>
        <v>0</v>
      </c>
      <c r="S21" s="7"/>
      <c r="T21" s="14">
        <v>0</v>
      </c>
      <c r="U21" s="6" t="s">
        <v>130</v>
      </c>
      <c r="V21" s="11">
        <f t="shared" si="3"/>
        <v>2</v>
      </c>
      <c r="W21" s="6" t="s">
        <v>138</v>
      </c>
      <c r="X21" s="11">
        <f t="shared" si="4"/>
        <v>0</v>
      </c>
      <c r="Y21" s="6" t="s">
        <v>130</v>
      </c>
      <c r="Z21" s="11">
        <f t="shared" si="5"/>
        <v>0</v>
      </c>
      <c r="AA21" s="6" t="s">
        <v>130</v>
      </c>
      <c r="AB21" s="11">
        <f t="shared" si="6"/>
        <v>0</v>
      </c>
      <c r="AC21" s="6" t="s">
        <v>194</v>
      </c>
      <c r="AD21" s="6"/>
      <c r="AE21" s="11">
        <v>1</v>
      </c>
      <c r="AF21" s="6" t="s">
        <v>130</v>
      </c>
      <c r="AG21" s="11">
        <f t="shared" si="7"/>
        <v>1</v>
      </c>
      <c r="AH21" s="6" t="s">
        <v>138</v>
      </c>
      <c r="AI21" s="11">
        <f t="shared" si="8"/>
        <v>0</v>
      </c>
      <c r="AJ21" s="7"/>
      <c r="AM21" t="s">
        <v>18</v>
      </c>
      <c r="AN21" s="6">
        <v>4</v>
      </c>
      <c r="AO21" s="7">
        <v>3</v>
      </c>
      <c r="AP21" s="6">
        <v>0</v>
      </c>
      <c r="AQ21" s="6">
        <v>1</v>
      </c>
      <c r="AR21" s="6">
        <v>1</v>
      </c>
      <c r="AS21">
        <v>0</v>
      </c>
      <c r="AT21">
        <v>2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</row>
    <row r="22" spans="1:52" x14ac:dyDescent="0.2">
      <c r="B22" s="6" t="s">
        <v>48</v>
      </c>
      <c r="C22" s="6" t="s">
        <v>127</v>
      </c>
      <c r="D22" s="6"/>
      <c r="E22" s="6" t="s">
        <v>374</v>
      </c>
      <c r="F22" s="11" t="str">
        <f t="shared" si="0"/>
        <v>0</v>
      </c>
      <c r="G22" s="6" t="s">
        <v>131</v>
      </c>
      <c r="H22" s="11">
        <v>4</v>
      </c>
      <c r="I22" s="6" t="s">
        <v>130</v>
      </c>
      <c r="J22" s="6" t="s">
        <v>201</v>
      </c>
      <c r="K22" s="11">
        <v>1</v>
      </c>
      <c r="L22" s="6" t="s">
        <v>130</v>
      </c>
      <c r="M22" s="11">
        <f t="shared" si="1"/>
        <v>0</v>
      </c>
      <c r="N22" s="6" t="s">
        <v>130</v>
      </c>
      <c r="O22" s="6" t="s">
        <v>374</v>
      </c>
      <c r="P22" s="11">
        <v>8</v>
      </c>
      <c r="Q22" s="6" t="s">
        <v>138</v>
      </c>
      <c r="R22" s="11">
        <f t="shared" si="9"/>
        <v>0</v>
      </c>
      <c r="S22" s="7"/>
      <c r="T22" s="14">
        <v>0</v>
      </c>
      <c r="U22" s="6" t="s">
        <v>202</v>
      </c>
      <c r="V22" s="11">
        <f t="shared" si="3"/>
        <v>0</v>
      </c>
      <c r="W22" s="6" t="s">
        <v>130</v>
      </c>
      <c r="X22" s="11">
        <f t="shared" si="4"/>
        <v>1</v>
      </c>
      <c r="Y22" s="6" t="s">
        <v>130</v>
      </c>
      <c r="Z22" s="11">
        <f t="shared" si="5"/>
        <v>0</v>
      </c>
      <c r="AA22" s="6" t="s">
        <v>130</v>
      </c>
      <c r="AB22" s="11">
        <f t="shared" si="6"/>
        <v>0</v>
      </c>
      <c r="AC22" s="6" t="s">
        <v>375</v>
      </c>
      <c r="AD22" s="6"/>
      <c r="AE22" s="11">
        <v>2</v>
      </c>
      <c r="AF22" s="6" t="s">
        <v>138</v>
      </c>
      <c r="AG22" s="11">
        <f t="shared" si="7"/>
        <v>0</v>
      </c>
      <c r="AH22" s="6" t="s">
        <v>138</v>
      </c>
      <c r="AI22" s="11">
        <f t="shared" si="8"/>
        <v>0</v>
      </c>
      <c r="AJ22" s="7"/>
      <c r="AM22" t="s">
        <v>18</v>
      </c>
      <c r="AN22" s="6">
        <v>4</v>
      </c>
      <c r="AO22" s="7">
        <v>0</v>
      </c>
      <c r="AP22" s="6">
        <v>0</v>
      </c>
      <c r="AQ22" s="6">
        <v>0</v>
      </c>
      <c r="AR22" s="6">
        <v>0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2</v>
      </c>
      <c r="AY22">
        <v>0</v>
      </c>
      <c r="AZ22">
        <v>0</v>
      </c>
    </row>
    <row r="23" spans="1:52" x14ac:dyDescent="0.2">
      <c r="B23" s="6" t="s">
        <v>49</v>
      </c>
      <c r="C23" s="6" t="s">
        <v>324</v>
      </c>
      <c r="D23" s="6"/>
      <c r="E23" s="6" t="s">
        <v>330</v>
      </c>
      <c r="F23" s="11" t="str">
        <f t="shared" si="0"/>
        <v>0</v>
      </c>
      <c r="G23" s="6" t="s">
        <v>511</v>
      </c>
      <c r="H23" s="11">
        <v>4</v>
      </c>
      <c r="I23" s="6" t="s">
        <v>130</v>
      </c>
      <c r="J23" s="6" t="s">
        <v>329</v>
      </c>
      <c r="K23" s="22">
        <v>1</v>
      </c>
      <c r="L23" s="6" t="s">
        <v>202</v>
      </c>
      <c r="M23" s="11">
        <f t="shared" si="1"/>
        <v>0</v>
      </c>
      <c r="N23" s="6" t="s">
        <v>130</v>
      </c>
      <c r="O23" s="6" t="s">
        <v>330</v>
      </c>
      <c r="P23" s="11">
        <v>8</v>
      </c>
      <c r="Q23" s="6" t="s">
        <v>138</v>
      </c>
      <c r="R23" s="11">
        <f t="shared" si="9"/>
        <v>0</v>
      </c>
      <c r="S23" s="7"/>
      <c r="T23" s="14">
        <v>0</v>
      </c>
      <c r="U23" s="6" t="s">
        <v>130</v>
      </c>
      <c r="V23" s="11">
        <f t="shared" si="3"/>
        <v>2</v>
      </c>
      <c r="W23" s="6" t="s">
        <v>202</v>
      </c>
      <c r="X23" s="11">
        <f t="shared" si="4"/>
        <v>0</v>
      </c>
      <c r="Y23" s="6" t="s">
        <v>138</v>
      </c>
      <c r="Z23" s="11">
        <f t="shared" si="5"/>
        <v>1</v>
      </c>
      <c r="AA23" s="6" t="s">
        <v>202</v>
      </c>
      <c r="AB23" s="11">
        <f t="shared" si="6"/>
        <v>1</v>
      </c>
      <c r="AC23" s="6" t="s">
        <v>171</v>
      </c>
      <c r="AD23" s="6"/>
      <c r="AE23" s="11">
        <v>2</v>
      </c>
      <c r="AF23" s="6" t="s">
        <v>130</v>
      </c>
      <c r="AG23" s="11">
        <f t="shared" si="7"/>
        <v>1</v>
      </c>
      <c r="AH23" s="6" t="s">
        <v>138</v>
      </c>
      <c r="AI23" s="11">
        <f t="shared" si="8"/>
        <v>0</v>
      </c>
      <c r="AJ23" s="7"/>
      <c r="AM23" t="s">
        <v>18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>
        <v>1</v>
      </c>
      <c r="AT23">
        <v>2</v>
      </c>
      <c r="AU23">
        <v>1</v>
      </c>
      <c r="AV23">
        <v>0</v>
      </c>
      <c r="AW23">
        <v>0</v>
      </c>
      <c r="AX23">
        <v>2</v>
      </c>
      <c r="AY23">
        <v>1</v>
      </c>
      <c r="AZ23">
        <v>0</v>
      </c>
    </row>
    <row r="24" spans="1:52" x14ac:dyDescent="0.2">
      <c r="A24" t="s">
        <v>504</v>
      </c>
      <c r="B24" s="6" t="s">
        <v>50</v>
      </c>
      <c r="C24" s="6" t="s">
        <v>127</v>
      </c>
      <c r="D24" s="6"/>
      <c r="E24" s="6" t="s">
        <v>253</v>
      </c>
      <c r="F24" s="11" t="str">
        <f t="shared" si="0"/>
        <v>0</v>
      </c>
      <c r="G24" s="6" t="s">
        <v>131</v>
      </c>
      <c r="H24" s="11">
        <v>4</v>
      </c>
      <c r="I24" s="6" t="s">
        <v>130</v>
      </c>
      <c r="J24" s="6" t="s">
        <v>189</v>
      </c>
      <c r="K24" s="11">
        <v>3</v>
      </c>
      <c r="L24" s="6" t="s">
        <v>138</v>
      </c>
      <c r="M24" s="11">
        <f t="shared" si="1"/>
        <v>1</v>
      </c>
      <c r="N24" s="6" t="s">
        <v>130</v>
      </c>
      <c r="O24" s="6" t="s">
        <v>253</v>
      </c>
      <c r="P24" s="11">
        <v>1</v>
      </c>
      <c r="Q24" s="6" t="s">
        <v>254</v>
      </c>
      <c r="R24" s="11">
        <f t="shared" si="9"/>
        <v>0</v>
      </c>
      <c r="S24" s="7"/>
      <c r="T24" s="14">
        <v>0</v>
      </c>
      <c r="U24" s="6" t="s">
        <v>130</v>
      </c>
      <c r="V24" s="11">
        <f t="shared" si="3"/>
        <v>2</v>
      </c>
      <c r="W24" s="6" t="s">
        <v>202</v>
      </c>
      <c r="X24" s="11">
        <f t="shared" si="4"/>
        <v>0</v>
      </c>
      <c r="Y24" s="6" t="s">
        <v>138</v>
      </c>
      <c r="Z24" s="11">
        <f t="shared" si="5"/>
        <v>1</v>
      </c>
      <c r="AA24" s="6" t="s">
        <v>202</v>
      </c>
      <c r="AB24" s="11">
        <f t="shared" si="6"/>
        <v>1</v>
      </c>
      <c r="AC24" s="6" t="s">
        <v>257</v>
      </c>
      <c r="AD24" s="6"/>
      <c r="AE24" s="11">
        <v>1</v>
      </c>
      <c r="AF24" s="6" t="s">
        <v>202</v>
      </c>
      <c r="AG24" s="11">
        <f t="shared" si="7"/>
        <v>0</v>
      </c>
      <c r="AH24" s="6" t="s">
        <v>130</v>
      </c>
      <c r="AI24" s="11">
        <f t="shared" si="8"/>
        <v>1</v>
      </c>
      <c r="AJ24" s="6"/>
      <c r="AM24" t="s">
        <v>18</v>
      </c>
      <c r="AN24" s="6">
        <v>4</v>
      </c>
      <c r="AO24" s="6">
        <v>1</v>
      </c>
      <c r="AP24" s="6">
        <v>0</v>
      </c>
      <c r="AQ24" s="6">
        <v>8</v>
      </c>
      <c r="AR24" s="6">
        <v>1</v>
      </c>
      <c r="AS24">
        <v>0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1</v>
      </c>
    </row>
    <row r="25" spans="1:52" x14ac:dyDescent="0.2">
      <c r="B25" s="6" t="s">
        <v>51</v>
      </c>
      <c r="C25" s="6" t="s">
        <v>127</v>
      </c>
      <c r="D25" s="6"/>
      <c r="E25" s="6" t="s">
        <v>306</v>
      </c>
      <c r="F25" s="11" t="str">
        <f t="shared" si="0"/>
        <v>0</v>
      </c>
      <c r="G25" s="6" t="s">
        <v>131</v>
      </c>
      <c r="H25" s="11">
        <v>4</v>
      </c>
      <c r="I25" s="6" t="s">
        <v>138</v>
      </c>
      <c r="J25" s="7"/>
      <c r="K25" s="14">
        <v>0</v>
      </c>
      <c r="L25" s="6" t="s">
        <v>130</v>
      </c>
      <c r="M25" s="11">
        <f t="shared" si="1"/>
        <v>0</v>
      </c>
      <c r="N25" s="6" t="s">
        <v>130</v>
      </c>
      <c r="O25" s="6" t="s">
        <v>306</v>
      </c>
      <c r="P25" s="11">
        <v>1</v>
      </c>
      <c r="Q25" s="6" t="s">
        <v>204</v>
      </c>
      <c r="R25" s="11">
        <f t="shared" si="9"/>
        <v>0</v>
      </c>
      <c r="S25" s="7"/>
      <c r="T25" s="14">
        <v>0</v>
      </c>
      <c r="U25" s="6" t="s">
        <v>130</v>
      </c>
      <c r="V25" s="11">
        <f t="shared" si="3"/>
        <v>2</v>
      </c>
      <c r="W25" s="6" t="s">
        <v>130</v>
      </c>
      <c r="X25" s="11">
        <f t="shared" si="4"/>
        <v>1</v>
      </c>
      <c r="Y25" s="6" t="s">
        <v>130</v>
      </c>
      <c r="Z25" s="11">
        <f t="shared" si="5"/>
        <v>0</v>
      </c>
      <c r="AA25" s="6" t="s">
        <v>138</v>
      </c>
      <c r="AB25" s="11">
        <f t="shared" si="6"/>
        <v>0</v>
      </c>
      <c r="AC25" s="6" t="s">
        <v>310</v>
      </c>
      <c r="AD25" s="6"/>
      <c r="AE25" s="11">
        <v>2</v>
      </c>
      <c r="AF25" s="6" t="s">
        <v>138</v>
      </c>
      <c r="AG25" s="11">
        <f t="shared" si="7"/>
        <v>0</v>
      </c>
      <c r="AH25" s="6" t="s">
        <v>138</v>
      </c>
      <c r="AI25" s="11">
        <f t="shared" si="8"/>
        <v>0</v>
      </c>
      <c r="AJ25" s="7"/>
      <c r="AM25" t="s">
        <v>18</v>
      </c>
      <c r="AN25" s="6">
        <v>0</v>
      </c>
      <c r="AO25" s="7">
        <v>0</v>
      </c>
      <c r="AP25" s="6">
        <v>0</v>
      </c>
      <c r="AQ25" s="6">
        <v>8</v>
      </c>
      <c r="AR25" s="6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</row>
    <row r="26" spans="1:52" x14ac:dyDescent="0.2">
      <c r="B26" s="6" t="s">
        <v>52</v>
      </c>
      <c r="C26" s="6" t="s">
        <v>210</v>
      </c>
      <c r="D26" s="6"/>
      <c r="E26" s="6" t="s">
        <v>216</v>
      </c>
      <c r="F26" s="11" t="str">
        <f t="shared" si="0"/>
        <v>0</v>
      </c>
      <c r="G26" s="6" t="s">
        <v>213</v>
      </c>
      <c r="H26" s="11">
        <v>4</v>
      </c>
      <c r="I26" s="6" t="s">
        <v>130</v>
      </c>
      <c r="J26" s="6" t="s">
        <v>133</v>
      </c>
      <c r="K26" s="11">
        <v>3</v>
      </c>
      <c r="L26" s="6" t="s">
        <v>130</v>
      </c>
      <c r="M26" s="11">
        <f t="shared" si="1"/>
        <v>0</v>
      </c>
      <c r="N26" s="6" t="s">
        <v>130</v>
      </c>
      <c r="O26" s="6" t="s">
        <v>216</v>
      </c>
      <c r="P26" s="11">
        <v>8</v>
      </c>
      <c r="Q26" s="6" t="s">
        <v>204</v>
      </c>
      <c r="R26" s="11">
        <f t="shared" si="9"/>
        <v>0</v>
      </c>
      <c r="S26" s="7"/>
      <c r="T26" s="14">
        <v>0</v>
      </c>
      <c r="U26" s="6" t="s">
        <v>130</v>
      </c>
      <c r="V26" s="11">
        <f t="shared" si="3"/>
        <v>2</v>
      </c>
      <c r="W26" s="6" t="s">
        <v>130</v>
      </c>
      <c r="X26" s="11">
        <f t="shared" si="4"/>
        <v>1</v>
      </c>
      <c r="Y26" s="6" t="s">
        <v>138</v>
      </c>
      <c r="Z26" s="11">
        <f t="shared" si="5"/>
        <v>1</v>
      </c>
      <c r="AA26" s="6" t="s">
        <v>130</v>
      </c>
      <c r="AB26" s="11">
        <f t="shared" si="6"/>
        <v>0</v>
      </c>
      <c r="AC26" s="6" t="s">
        <v>218</v>
      </c>
      <c r="AD26" s="6"/>
      <c r="AE26" s="11">
        <v>2</v>
      </c>
      <c r="AF26" s="6" t="s">
        <v>138</v>
      </c>
      <c r="AG26" s="11">
        <f t="shared" si="7"/>
        <v>0</v>
      </c>
      <c r="AH26" s="6" t="s">
        <v>138</v>
      </c>
      <c r="AI26" s="11">
        <f t="shared" si="8"/>
        <v>0</v>
      </c>
      <c r="AJ26" s="7"/>
      <c r="AM26" t="s">
        <v>18</v>
      </c>
      <c r="AN26" s="6">
        <v>0</v>
      </c>
      <c r="AO26" s="7">
        <v>0</v>
      </c>
      <c r="AP26" s="6">
        <v>0</v>
      </c>
      <c r="AQ26" s="6">
        <v>0</v>
      </c>
      <c r="AR26" s="6">
        <v>0</v>
      </c>
      <c r="AS26">
        <v>1</v>
      </c>
      <c r="AT26">
        <v>2</v>
      </c>
      <c r="AU26">
        <v>0</v>
      </c>
      <c r="AV26">
        <v>1</v>
      </c>
      <c r="AW26">
        <v>1</v>
      </c>
      <c r="AX26">
        <v>2</v>
      </c>
      <c r="AY26">
        <v>0</v>
      </c>
      <c r="AZ26">
        <v>0</v>
      </c>
    </row>
    <row r="27" spans="1:52" x14ac:dyDescent="0.2">
      <c r="B27" s="6" t="s">
        <v>53</v>
      </c>
      <c r="C27" s="6" t="s">
        <v>148</v>
      </c>
      <c r="D27" s="6"/>
      <c r="E27" s="6" t="s">
        <v>153</v>
      </c>
      <c r="F27" s="11" t="str">
        <f t="shared" si="0"/>
        <v>0</v>
      </c>
      <c r="G27" s="7"/>
      <c r="H27" s="11">
        <v>0</v>
      </c>
      <c r="I27" s="6" t="s">
        <v>130</v>
      </c>
      <c r="J27" s="6" t="s">
        <v>152</v>
      </c>
      <c r="K27" s="11">
        <v>1</v>
      </c>
      <c r="L27" s="6" t="s">
        <v>138</v>
      </c>
      <c r="M27" s="11">
        <f t="shared" si="1"/>
        <v>1</v>
      </c>
      <c r="N27" s="6" t="s">
        <v>130</v>
      </c>
      <c r="O27" s="6" t="s">
        <v>153</v>
      </c>
      <c r="P27" s="11">
        <v>8</v>
      </c>
      <c r="Q27" s="6" t="s">
        <v>154</v>
      </c>
      <c r="R27" s="11">
        <f t="shared" si="9"/>
        <v>0</v>
      </c>
      <c r="S27" s="7"/>
      <c r="T27" s="14">
        <v>0</v>
      </c>
      <c r="U27" s="6" t="s">
        <v>130</v>
      </c>
      <c r="V27" s="11">
        <f t="shared" si="3"/>
        <v>2</v>
      </c>
      <c r="W27" s="6" t="s">
        <v>138</v>
      </c>
      <c r="X27" s="11">
        <f t="shared" si="4"/>
        <v>0</v>
      </c>
      <c r="Y27" s="6" t="s">
        <v>138</v>
      </c>
      <c r="Z27" s="11">
        <f t="shared" si="5"/>
        <v>1</v>
      </c>
      <c r="AA27" s="6" t="s">
        <v>130</v>
      </c>
      <c r="AB27" s="11">
        <f t="shared" si="6"/>
        <v>0</v>
      </c>
      <c r="AC27" s="6" t="s">
        <v>158</v>
      </c>
      <c r="AD27" s="6"/>
      <c r="AE27" s="11">
        <v>2</v>
      </c>
      <c r="AF27" s="6" t="s">
        <v>130</v>
      </c>
      <c r="AG27" s="11">
        <f t="shared" si="7"/>
        <v>1</v>
      </c>
      <c r="AH27" s="6" t="s">
        <v>138</v>
      </c>
      <c r="AI27" s="11">
        <f t="shared" si="8"/>
        <v>0</v>
      </c>
      <c r="AJ27" s="7"/>
      <c r="AM27" t="s">
        <v>18</v>
      </c>
      <c r="AN27" s="6">
        <v>4</v>
      </c>
      <c r="AO27" s="6">
        <v>3</v>
      </c>
      <c r="AP27" s="6">
        <v>1</v>
      </c>
      <c r="AQ27" s="6">
        <v>8</v>
      </c>
      <c r="AR27" s="6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2</v>
      </c>
      <c r="AY27">
        <v>1</v>
      </c>
      <c r="AZ27">
        <v>0</v>
      </c>
    </row>
    <row r="28" spans="1:52" x14ac:dyDescent="0.2">
      <c r="B28" s="6" t="s">
        <v>54</v>
      </c>
      <c r="C28" s="6" t="s">
        <v>127</v>
      </c>
      <c r="D28" s="6"/>
      <c r="E28" s="6" t="s">
        <v>135</v>
      </c>
      <c r="F28" s="11" t="str">
        <f t="shared" si="0"/>
        <v>0</v>
      </c>
      <c r="G28" s="6" t="s">
        <v>131</v>
      </c>
      <c r="H28" s="11">
        <v>4</v>
      </c>
      <c r="I28" s="6" t="s">
        <v>130</v>
      </c>
      <c r="J28" s="6" t="s">
        <v>133</v>
      </c>
      <c r="K28" s="11">
        <v>3</v>
      </c>
      <c r="L28" s="6" t="s">
        <v>130</v>
      </c>
      <c r="M28" s="11">
        <f t="shared" si="1"/>
        <v>0</v>
      </c>
      <c r="N28" s="6" t="s">
        <v>130</v>
      </c>
      <c r="O28" s="6" t="s">
        <v>135</v>
      </c>
      <c r="P28" s="11">
        <v>8</v>
      </c>
      <c r="Q28" s="6" t="s">
        <v>136</v>
      </c>
      <c r="R28" s="11">
        <f t="shared" si="9"/>
        <v>0</v>
      </c>
      <c r="S28" s="7"/>
      <c r="T28" s="14">
        <v>0</v>
      </c>
      <c r="U28" s="6" t="s">
        <v>130</v>
      </c>
      <c r="V28" s="11">
        <f t="shared" si="3"/>
        <v>2</v>
      </c>
      <c r="W28" s="6" t="s">
        <v>138</v>
      </c>
      <c r="X28" s="11">
        <f t="shared" si="4"/>
        <v>0</v>
      </c>
      <c r="Y28" s="6" t="s">
        <v>130</v>
      </c>
      <c r="Z28" s="11">
        <f t="shared" si="5"/>
        <v>0</v>
      </c>
      <c r="AA28" s="6" t="s">
        <v>130</v>
      </c>
      <c r="AB28" s="11">
        <f t="shared" si="6"/>
        <v>0</v>
      </c>
      <c r="AC28" s="6" t="s">
        <v>145</v>
      </c>
      <c r="AD28" s="6"/>
      <c r="AE28" s="11">
        <v>2</v>
      </c>
      <c r="AF28" s="6" t="s">
        <v>130</v>
      </c>
      <c r="AG28" s="11">
        <f t="shared" si="7"/>
        <v>1</v>
      </c>
      <c r="AH28" s="6" t="s">
        <v>138</v>
      </c>
      <c r="AI28" s="11">
        <f t="shared" si="8"/>
        <v>0</v>
      </c>
      <c r="AJ28" s="7"/>
      <c r="AM28" t="s">
        <v>18</v>
      </c>
      <c r="AN28" s="6">
        <v>4</v>
      </c>
      <c r="AO28" s="7">
        <v>3</v>
      </c>
      <c r="AP28" s="6">
        <v>0</v>
      </c>
      <c r="AQ28" s="6">
        <v>8</v>
      </c>
      <c r="AR28" s="6">
        <v>0</v>
      </c>
      <c r="AS28">
        <v>0</v>
      </c>
      <c r="AT28">
        <v>2</v>
      </c>
      <c r="AU28">
        <v>1</v>
      </c>
      <c r="AV28">
        <v>0</v>
      </c>
      <c r="AW28">
        <v>0</v>
      </c>
      <c r="AX28">
        <v>2</v>
      </c>
      <c r="AY28">
        <v>1</v>
      </c>
      <c r="AZ28">
        <v>0</v>
      </c>
    </row>
    <row r="29" spans="1:52" x14ac:dyDescent="0.2">
      <c r="B29" s="6" t="s">
        <v>57</v>
      </c>
      <c r="C29" s="6" t="s">
        <v>350</v>
      </c>
      <c r="D29" s="6"/>
      <c r="E29" s="6" t="s">
        <v>355</v>
      </c>
      <c r="F29" s="11" t="str">
        <f t="shared" si="0"/>
        <v>0</v>
      </c>
      <c r="G29" s="6" t="s">
        <v>352</v>
      </c>
      <c r="H29" s="11">
        <v>4</v>
      </c>
      <c r="I29" s="6" t="s">
        <v>130</v>
      </c>
      <c r="J29" s="6" t="s">
        <v>354</v>
      </c>
      <c r="K29" s="11">
        <v>3</v>
      </c>
      <c r="L29" s="6" t="s">
        <v>138</v>
      </c>
      <c r="M29" s="11">
        <f t="shared" si="1"/>
        <v>1</v>
      </c>
      <c r="N29" s="6" t="s">
        <v>130</v>
      </c>
      <c r="O29" s="6" t="s">
        <v>355</v>
      </c>
      <c r="P29" s="11">
        <v>1</v>
      </c>
      <c r="Q29" s="6" t="s">
        <v>356</v>
      </c>
      <c r="R29" s="11">
        <f t="shared" si="9"/>
        <v>0</v>
      </c>
      <c r="S29" s="7"/>
      <c r="T29" s="14">
        <v>0</v>
      </c>
      <c r="U29" s="6" t="s">
        <v>130</v>
      </c>
      <c r="V29" s="11">
        <f t="shared" si="3"/>
        <v>2</v>
      </c>
      <c r="W29" s="6" t="s">
        <v>130</v>
      </c>
      <c r="X29" s="11">
        <f t="shared" si="4"/>
        <v>1</v>
      </c>
      <c r="Y29" s="6" t="s">
        <v>138</v>
      </c>
      <c r="Z29" s="11">
        <f t="shared" si="5"/>
        <v>1</v>
      </c>
      <c r="AA29" s="6" t="s">
        <v>138</v>
      </c>
      <c r="AB29" s="11">
        <f t="shared" si="6"/>
        <v>0</v>
      </c>
      <c r="AC29" s="6" t="s">
        <v>359</v>
      </c>
      <c r="AD29" s="6"/>
      <c r="AE29" s="11">
        <v>2</v>
      </c>
      <c r="AF29" s="6" t="s">
        <v>130</v>
      </c>
      <c r="AG29" s="11">
        <f t="shared" si="7"/>
        <v>1</v>
      </c>
      <c r="AH29" s="6" t="s">
        <v>138</v>
      </c>
      <c r="AI29" s="11">
        <f t="shared" si="8"/>
        <v>0</v>
      </c>
      <c r="AJ29" s="7"/>
      <c r="AM29" t="s">
        <v>18</v>
      </c>
      <c r="AN29" s="6">
        <v>4</v>
      </c>
      <c r="AO29" s="7">
        <v>3</v>
      </c>
      <c r="AP29" s="6">
        <v>0</v>
      </c>
      <c r="AQ29" s="6">
        <v>8</v>
      </c>
      <c r="AR29" s="6">
        <v>0</v>
      </c>
      <c r="AS29">
        <v>0</v>
      </c>
      <c r="AT29">
        <v>2</v>
      </c>
      <c r="AU29">
        <v>1</v>
      </c>
      <c r="AV29">
        <v>1</v>
      </c>
      <c r="AW29">
        <v>1</v>
      </c>
      <c r="AX29">
        <v>2</v>
      </c>
      <c r="AY29">
        <v>1</v>
      </c>
      <c r="AZ29">
        <v>0</v>
      </c>
    </row>
    <row r="30" spans="1:52" x14ac:dyDescent="0.2">
      <c r="A30" t="s">
        <v>502</v>
      </c>
      <c r="B30" s="6" t="s">
        <v>21</v>
      </c>
      <c r="C30" s="6" t="s">
        <v>423</v>
      </c>
      <c r="D30" s="6"/>
      <c r="E30" s="7"/>
      <c r="F30" s="11" t="str">
        <f t="shared" si="0"/>
        <v>0</v>
      </c>
      <c r="G30" s="6" t="s">
        <v>131</v>
      </c>
      <c r="H30" s="11">
        <v>4</v>
      </c>
      <c r="I30" s="6" t="s">
        <v>138</v>
      </c>
      <c r="J30" s="7"/>
      <c r="K30" s="14">
        <v>0</v>
      </c>
      <c r="L30" s="6" t="s">
        <v>138</v>
      </c>
      <c r="M30" s="11">
        <f t="shared" si="1"/>
        <v>1</v>
      </c>
      <c r="N30" s="6" t="s">
        <v>138</v>
      </c>
      <c r="O30" s="7"/>
      <c r="P30" s="14">
        <v>0</v>
      </c>
      <c r="Q30" s="7"/>
      <c r="R30" s="11">
        <f t="shared" si="9"/>
        <v>0</v>
      </c>
      <c r="S30" s="6" t="s">
        <v>427</v>
      </c>
      <c r="T30" s="11">
        <v>1</v>
      </c>
      <c r="U30" s="6" t="s">
        <v>138</v>
      </c>
      <c r="V30" s="11">
        <f t="shared" si="3"/>
        <v>0</v>
      </c>
      <c r="W30" s="6" t="s">
        <v>202</v>
      </c>
      <c r="X30" s="11">
        <f t="shared" si="4"/>
        <v>0</v>
      </c>
      <c r="Y30" s="6" t="s">
        <v>138</v>
      </c>
      <c r="Z30" s="11">
        <f t="shared" si="5"/>
        <v>1</v>
      </c>
      <c r="AA30" s="6" t="s">
        <v>138</v>
      </c>
      <c r="AB30" s="11">
        <f t="shared" si="6"/>
        <v>0</v>
      </c>
      <c r="AC30" s="6" t="s">
        <v>429</v>
      </c>
      <c r="AD30" s="6"/>
      <c r="AE30" s="11">
        <v>2</v>
      </c>
      <c r="AF30" s="6" t="s">
        <v>130</v>
      </c>
      <c r="AG30" s="11">
        <f t="shared" si="7"/>
        <v>1</v>
      </c>
      <c r="AH30" s="6" t="s">
        <v>138</v>
      </c>
      <c r="AI30" s="11">
        <f t="shared" si="8"/>
        <v>0</v>
      </c>
      <c r="AJ30" s="7"/>
      <c r="AM30" t="s">
        <v>18</v>
      </c>
      <c r="AN30" s="6">
        <v>0</v>
      </c>
      <c r="AO30" s="7">
        <v>0</v>
      </c>
      <c r="AP30" s="6">
        <v>0</v>
      </c>
      <c r="AQ30" s="6">
        <v>0</v>
      </c>
      <c r="AR30" s="6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</v>
      </c>
      <c r="AZ30">
        <v>0</v>
      </c>
    </row>
    <row r="31" spans="1:52" x14ac:dyDescent="0.2">
      <c r="B31" s="6" t="s">
        <v>23</v>
      </c>
      <c r="C31" s="7"/>
      <c r="D31" s="7"/>
      <c r="E31" s="7"/>
      <c r="F31" s="11" t="str">
        <f t="shared" si="0"/>
        <v>0</v>
      </c>
      <c r="G31" s="6" t="s">
        <v>431</v>
      </c>
      <c r="H31" s="11">
        <v>4</v>
      </c>
      <c r="I31" s="6" t="s">
        <v>130</v>
      </c>
      <c r="J31" s="6" t="s">
        <v>433</v>
      </c>
      <c r="K31" s="11">
        <v>3</v>
      </c>
      <c r="L31" s="6" t="s">
        <v>130</v>
      </c>
      <c r="M31" s="11">
        <f t="shared" si="1"/>
        <v>0</v>
      </c>
      <c r="N31" s="6" t="s">
        <v>138</v>
      </c>
      <c r="O31" s="7"/>
      <c r="P31" s="14">
        <v>0</v>
      </c>
      <c r="Q31" s="7"/>
      <c r="R31" s="11">
        <f t="shared" si="9"/>
        <v>0</v>
      </c>
      <c r="S31" s="6" t="s">
        <v>435</v>
      </c>
      <c r="T31" s="11">
        <v>1</v>
      </c>
      <c r="U31" s="6" t="s">
        <v>130</v>
      </c>
      <c r="V31" s="11">
        <f t="shared" si="3"/>
        <v>2</v>
      </c>
      <c r="W31" s="6" t="s">
        <v>202</v>
      </c>
      <c r="X31" s="11">
        <f t="shared" si="4"/>
        <v>0</v>
      </c>
      <c r="Y31" s="6" t="s">
        <v>130</v>
      </c>
      <c r="Z31" s="11">
        <f t="shared" si="5"/>
        <v>0</v>
      </c>
      <c r="AA31" s="6" t="s">
        <v>130</v>
      </c>
      <c r="AB31" s="11">
        <f t="shared" si="6"/>
        <v>0</v>
      </c>
      <c r="AC31" s="6" t="s">
        <v>438</v>
      </c>
      <c r="AD31" s="6"/>
      <c r="AE31" s="11">
        <v>2</v>
      </c>
      <c r="AF31" s="6" t="s">
        <v>130</v>
      </c>
      <c r="AG31" s="11">
        <f t="shared" si="7"/>
        <v>1</v>
      </c>
      <c r="AH31" s="6" t="s">
        <v>138</v>
      </c>
      <c r="AI31" s="11">
        <f t="shared" si="8"/>
        <v>0</v>
      </c>
      <c r="AJ31" s="7"/>
      <c r="AM31" t="s">
        <v>18</v>
      </c>
      <c r="AN31" s="6">
        <v>0</v>
      </c>
      <c r="AO31" s="6">
        <v>3</v>
      </c>
      <c r="AP31" s="6">
        <v>0</v>
      </c>
      <c r="AQ31" s="6">
        <v>8</v>
      </c>
      <c r="AR31" s="6">
        <v>0</v>
      </c>
      <c r="AS31">
        <v>0</v>
      </c>
      <c r="AT31">
        <v>2</v>
      </c>
      <c r="AU31">
        <v>0</v>
      </c>
      <c r="AV31">
        <v>1</v>
      </c>
      <c r="AW31">
        <v>1</v>
      </c>
      <c r="AX31">
        <v>2</v>
      </c>
      <c r="AY31">
        <v>1</v>
      </c>
      <c r="AZ31">
        <v>0</v>
      </c>
    </row>
    <row r="32" spans="1:52" x14ac:dyDescent="0.2">
      <c r="A32" t="s">
        <v>502</v>
      </c>
      <c r="B32" s="6" t="s">
        <v>29</v>
      </c>
      <c r="C32" s="6" t="s">
        <v>160</v>
      </c>
      <c r="D32" s="6"/>
      <c r="E32" s="7"/>
      <c r="F32" s="11" t="str">
        <f t="shared" si="0"/>
        <v>0</v>
      </c>
      <c r="G32" s="7"/>
      <c r="H32" s="11">
        <v>0</v>
      </c>
      <c r="I32" s="6" t="s">
        <v>138</v>
      </c>
      <c r="J32" s="7"/>
      <c r="K32" s="14">
        <v>0</v>
      </c>
      <c r="L32" s="6" t="s">
        <v>138</v>
      </c>
      <c r="M32" s="11">
        <f t="shared" si="1"/>
        <v>1</v>
      </c>
      <c r="N32" s="6" t="s">
        <v>138</v>
      </c>
      <c r="O32" s="7"/>
      <c r="P32" s="14">
        <v>0</v>
      </c>
      <c r="Q32" s="7"/>
      <c r="R32" s="11">
        <f t="shared" si="9"/>
        <v>0</v>
      </c>
      <c r="S32" s="6" t="s">
        <v>427</v>
      </c>
      <c r="T32" s="11">
        <v>1</v>
      </c>
      <c r="U32" s="6" t="s">
        <v>202</v>
      </c>
      <c r="V32" s="11">
        <f t="shared" si="3"/>
        <v>0</v>
      </c>
      <c r="W32" s="6" t="s">
        <v>130</v>
      </c>
      <c r="X32" s="11">
        <f t="shared" si="4"/>
        <v>1</v>
      </c>
      <c r="Y32" s="6" t="s">
        <v>130</v>
      </c>
      <c r="Z32" s="11">
        <f t="shared" si="5"/>
        <v>0</v>
      </c>
      <c r="AA32" s="6" t="s">
        <v>138</v>
      </c>
      <c r="AB32" s="11">
        <f t="shared" si="6"/>
        <v>0</v>
      </c>
      <c r="AC32" s="6" t="s">
        <v>444</v>
      </c>
      <c r="AD32" s="6"/>
      <c r="AE32" s="11">
        <v>2</v>
      </c>
      <c r="AF32" s="6" t="s">
        <v>138</v>
      </c>
      <c r="AG32" s="11">
        <f t="shared" si="7"/>
        <v>0</v>
      </c>
      <c r="AH32" s="6" t="s">
        <v>138</v>
      </c>
      <c r="AI32" s="11">
        <f t="shared" si="8"/>
        <v>0</v>
      </c>
      <c r="AJ32" s="7"/>
      <c r="AM32" t="s">
        <v>18</v>
      </c>
      <c r="AN32" s="6">
        <v>4</v>
      </c>
      <c r="AO32" s="7">
        <v>1</v>
      </c>
      <c r="AP32" s="6">
        <v>1</v>
      </c>
      <c r="AQ32" s="6">
        <v>8</v>
      </c>
      <c r="AR32" s="6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2</v>
      </c>
      <c r="AY32">
        <v>0</v>
      </c>
      <c r="AZ32">
        <v>0</v>
      </c>
    </row>
    <row r="33" spans="1:52" x14ac:dyDescent="0.2">
      <c r="A33" t="s">
        <v>509</v>
      </c>
      <c r="B33" s="6" t="s">
        <v>30</v>
      </c>
      <c r="C33" s="6" t="s">
        <v>445</v>
      </c>
      <c r="D33" s="6"/>
      <c r="E33" s="7"/>
      <c r="F33" s="11" t="str">
        <f t="shared" si="0"/>
        <v>0</v>
      </c>
      <c r="G33" s="6" t="s">
        <v>131</v>
      </c>
      <c r="H33" s="11">
        <v>4</v>
      </c>
      <c r="I33" s="6" t="s">
        <v>138</v>
      </c>
      <c r="J33" s="7"/>
      <c r="K33" s="14">
        <v>0</v>
      </c>
      <c r="L33" s="6" t="s">
        <v>130</v>
      </c>
      <c r="M33" s="11">
        <f t="shared" si="1"/>
        <v>0</v>
      </c>
      <c r="N33" s="6" t="s">
        <v>138</v>
      </c>
      <c r="O33" s="7"/>
      <c r="P33" s="14">
        <v>0</v>
      </c>
      <c r="Q33" s="7"/>
      <c r="R33" s="11">
        <f t="shared" si="9"/>
        <v>0</v>
      </c>
      <c r="S33" s="6" t="s">
        <v>450</v>
      </c>
      <c r="T33" s="11">
        <v>1</v>
      </c>
      <c r="U33" s="6" t="s">
        <v>130</v>
      </c>
      <c r="V33" s="11">
        <f t="shared" si="3"/>
        <v>2</v>
      </c>
      <c r="W33" s="6" t="s">
        <v>138</v>
      </c>
      <c r="X33" s="11">
        <f t="shared" si="4"/>
        <v>0</v>
      </c>
      <c r="Y33" s="6" t="s">
        <v>130</v>
      </c>
      <c r="Z33" s="11">
        <f t="shared" si="5"/>
        <v>0</v>
      </c>
      <c r="AA33" s="6" t="s">
        <v>138</v>
      </c>
      <c r="AB33" s="11">
        <f t="shared" si="6"/>
        <v>0</v>
      </c>
      <c r="AC33" s="6" t="s">
        <v>454</v>
      </c>
      <c r="AD33" s="6"/>
      <c r="AE33" s="11">
        <v>1</v>
      </c>
      <c r="AF33" s="6" t="s">
        <v>130</v>
      </c>
      <c r="AG33" s="11">
        <f t="shared" si="7"/>
        <v>1</v>
      </c>
      <c r="AH33" s="6" t="s">
        <v>138</v>
      </c>
      <c r="AI33" s="11">
        <f t="shared" si="8"/>
        <v>0</v>
      </c>
      <c r="AJ33" s="7"/>
      <c r="AM33" t="s">
        <v>18</v>
      </c>
      <c r="AN33" s="6">
        <v>4</v>
      </c>
      <c r="AO33" s="7">
        <v>1</v>
      </c>
      <c r="AP33" s="6">
        <v>0</v>
      </c>
      <c r="AQ33" s="6">
        <v>8</v>
      </c>
      <c r="AR33" s="6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1</v>
      </c>
      <c r="AY33">
        <v>1</v>
      </c>
      <c r="AZ33">
        <v>0</v>
      </c>
    </row>
    <row r="34" spans="1:52" x14ac:dyDescent="0.2">
      <c r="B34" s="6" t="s">
        <v>31</v>
      </c>
      <c r="C34" s="6" t="s">
        <v>456</v>
      </c>
      <c r="D34" s="6"/>
      <c r="E34" s="7"/>
      <c r="F34" s="11" t="str">
        <f t="shared" si="0"/>
        <v>0</v>
      </c>
      <c r="G34" s="6" t="s">
        <v>131</v>
      </c>
      <c r="H34" s="11">
        <v>4</v>
      </c>
      <c r="I34" s="6" t="s">
        <v>130</v>
      </c>
      <c r="J34" s="6" t="s">
        <v>276</v>
      </c>
      <c r="K34" s="11">
        <v>3</v>
      </c>
      <c r="L34" s="6" t="s">
        <v>138</v>
      </c>
      <c r="M34" s="11">
        <f t="shared" si="1"/>
        <v>1</v>
      </c>
      <c r="N34" s="6" t="s">
        <v>138</v>
      </c>
      <c r="O34" s="7"/>
      <c r="P34" s="14">
        <v>0</v>
      </c>
      <c r="Q34" s="7"/>
      <c r="R34" s="11">
        <f t="shared" si="9"/>
        <v>0</v>
      </c>
      <c r="S34" s="6" t="s">
        <v>427</v>
      </c>
      <c r="T34" s="11">
        <v>1</v>
      </c>
      <c r="U34" s="6" t="s">
        <v>138</v>
      </c>
      <c r="V34" s="11">
        <f t="shared" si="3"/>
        <v>0</v>
      </c>
      <c r="W34" s="6" t="s">
        <v>138</v>
      </c>
      <c r="X34" s="11">
        <f t="shared" si="4"/>
        <v>0</v>
      </c>
      <c r="Y34" s="6" t="s">
        <v>130</v>
      </c>
      <c r="Z34" s="11">
        <f t="shared" si="5"/>
        <v>0</v>
      </c>
      <c r="AA34" s="6" t="s">
        <v>130</v>
      </c>
      <c r="AB34" s="11">
        <f t="shared" si="6"/>
        <v>0</v>
      </c>
      <c r="AC34" s="6" t="s">
        <v>460</v>
      </c>
      <c r="AD34" s="6"/>
      <c r="AE34" s="11">
        <v>2</v>
      </c>
      <c r="AF34" s="6" t="s">
        <v>202</v>
      </c>
      <c r="AG34" s="11">
        <f t="shared" si="7"/>
        <v>0</v>
      </c>
      <c r="AH34" s="6" t="s">
        <v>138</v>
      </c>
      <c r="AI34" s="11">
        <f t="shared" si="8"/>
        <v>0</v>
      </c>
      <c r="AJ34" s="7"/>
      <c r="AM34" t="s">
        <v>18</v>
      </c>
      <c r="AN34" s="6">
        <v>4</v>
      </c>
      <c r="AO34" s="7">
        <v>3</v>
      </c>
      <c r="AP34" s="6">
        <v>0</v>
      </c>
      <c r="AQ34" s="6">
        <v>1</v>
      </c>
      <c r="AR34" s="6">
        <v>0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</row>
    <row r="35" spans="1:52" x14ac:dyDescent="0.2">
      <c r="B35" s="6" t="s">
        <v>38</v>
      </c>
      <c r="C35" s="6" t="s">
        <v>127</v>
      </c>
      <c r="D35" s="6"/>
      <c r="E35" s="7"/>
      <c r="F35" s="11" t="str">
        <f t="shared" si="0"/>
        <v>0</v>
      </c>
      <c r="G35" s="6" t="s">
        <v>131</v>
      </c>
      <c r="H35" s="11">
        <v>4</v>
      </c>
      <c r="I35" s="6" t="s">
        <v>138</v>
      </c>
      <c r="J35" s="7"/>
      <c r="K35" s="14">
        <v>0</v>
      </c>
      <c r="L35" s="6" t="s">
        <v>138</v>
      </c>
      <c r="M35" s="11">
        <f t="shared" si="1"/>
        <v>1</v>
      </c>
      <c r="N35" s="6" t="s">
        <v>138</v>
      </c>
      <c r="O35" s="7"/>
      <c r="P35" s="14">
        <v>0</v>
      </c>
      <c r="Q35" s="7"/>
      <c r="R35" s="11">
        <f t="shared" si="9"/>
        <v>0</v>
      </c>
      <c r="S35" s="6" t="s">
        <v>427</v>
      </c>
      <c r="T35" s="11">
        <v>1</v>
      </c>
      <c r="U35" s="6" t="s">
        <v>138</v>
      </c>
      <c r="V35" s="11">
        <f t="shared" si="3"/>
        <v>0</v>
      </c>
      <c r="W35" s="6" t="s">
        <v>130</v>
      </c>
      <c r="X35" s="11">
        <f t="shared" si="4"/>
        <v>1</v>
      </c>
      <c r="Y35" s="6" t="s">
        <v>130</v>
      </c>
      <c r="Z35" s="11">
        <f t="shared" si="5"/>
        <v>0</v>
      </c>
      <c r="AA35" s="6" t="s">
        <v>130</v>
      </c>
      <c r="AB35" s="11">
        <f t="shared" si="6"/>
        <v>0</v>
      </c>
      <c r="AC35" s="6" t="s">
        <v>466</v>
      </c>
      <c r="AD35" s="6"/>
      <c r="AE35" s="11">
        <v>2</v>
      </c>
      <c r="AF35" s="6" t="s">
        <v>138</v>
      </c>
      <c r="AG35" s="11">
        <f t="shared" si="7"/>
        <v>0</v>
      </c>
      <c r="AH35" s="6" t="s">
        <v>138</v>
      </c>
      <c r="AI35" s="11">
        <f t="shared" si="8"/>
        <v>0</v>
      </c>
      <c r="AJ35" s="7"/>
      <c r="AM35" t="s">
        <v>18</v>
      </c>
      <c r="AN35" s="6">
        <v>4</v>
      </c>
      <c r="AO35" s="7">
        <v>0</v>
      </c>
      <c r="AP35" s="6">
        <v>1</v>
      </c>
      <c r="AQ35" s="6">
        <v>1</v>
      </c>
      <c r="AR35" s="6">
        <v>0</v>
      </c>
      <c r="AS35">
        <v>0</v>
      </c>
      <c r="AT35">
        <v>2</v>
      </c>
      <c r="AU35">
        <v>1</v>
      </c>
      <c r="AV35">
        <v>1</v>
      </c>
      <c r="AW35">
        <v>0</v>
      </c>
      <c r="AX35">
        <v>2</v>
      </c>
      <c r="AY35">
        <v>0</v>
      </c>
      <c r="AZ35">
        <v>0</v>
      </c>
    </row>
    <row r="36" spans="1:52" x14ac:dyDescent="0.2">
      <c r="A36" t="s">
        <v>502</v>
      </c>
      <c r="B36" s="6" t="s">
        <v>39</v>
      </c>
      <c r="C36" s="6" t="s">
        <v>127</v>
      </c>
      <c r="D36" s="6"/>
      <c r="E36" s="7"/>
      <c r="F36" s="11" t="str">
        <f t="shared" si="0"/>
        <v>0</v>
      </c>
      <c r="G36" s="7"/>
      <c r="H36" s="11">
        <v>0</v>
      </c>
      <c r="I36" s="6" t="s">
        <v>138</v>
      </c>
      <c r="J36" s="7"/>
      <c r="K36" s="14">
        <v>0</v>
      </c>
      <c r="L36" s="6" t="s">
        <v>138</v>
      </c>
      <c r="M36" s="11">
        <f t="shared" si="1"/>
        <v>1</v>
      </c>
      <c r="N36" s="6" t="s">
        <v>138</v>
      </c>
      <c r="O36" s="7"/>
      <c r="P36" s="14">
        <v>0</v>
      </c>
      <c r="Q36" s="7"/>
      <c r="R36" s="11">
        <f t="shared" si="9"/>
        <v>0</v>
      </c>
      <c r="S36" s="6" t="s">
        <v>427</v>
      </c>
      <c r="T36" s="11">
        <v>1</v>
      </c>
      <c r="U36" s="6" t="s">
        <v>130</v>
      </c>
      <c r="V36" s="11">
        <f t="shared" si="3"/>
        <v>2</v>
      </c>
      <c r="W36" s="6" t="s">
        <v>130</v>
      </c>
      <c r="X36" s="11">
        <f t="shared" si="4"/>
        <v>1</v>
      </c>
      <c r="Y36" s="6" t="s">
        <v>138</v>
      </c>
      <c r="Z36" s="11">
        <f t="shared" si="5"/>
        <v>1</v>
      </c>
      <c r="AA36" s="6" t="s">
        <v>138</v>
      </c>
      <c r="AB36" s="11">
        <f t="shared" si="6"/>
        <v>0</v>
      </c>
      <c r="AC36" s="6" t="s">
        <v>471</v>
      </c>
      <c r="AD36" s="6"/>
      <c r="AE36" s="22">
        <v>2</v>
      </c>
      <c r="AF36" s="6" t="s">
        <v>130</v>
      </c>
      <c r="AG36" s="11">
        <f t="shared" si="7"/>
        <v>1</v>
      </c>
      <c r="AH36" s="6" t="s">
        <v>138</v>
      </c>
      <c r="AI36" s="11">
        <f t="shared" si="8"/>
        <v>0</v>
      </c>
      <c r="AJ36" s="7"/>
      <c r="AM36" t="s">
        <v>18</v>
      </c>
      <c r="AN36" s="6">
        <v>4</v>
      </c>
      <c r="AO36" s="7">
        <v>3</v>
      </c>
      <c r="AP36" s="6">
        <v>1</v>
      </c>
      <c r="AQ36" s="6">
        <v>8</v>
      </c>
      <c r="AR36" s="6">
        <v>0</v>
      </c>
      <c r="AS36">
        <v>0</v>
      </c>
      <c r="AT36">
        <v>2</v>
      </c>
      <c r="AU36">
        <v>1</v>
      </c>
      <c r="AV36">
        <v>0</v>
      </c>
      <c r="AW36">
        <v>1</v>
      </c>
      <c r="AX36">
        <v>2</v>
      </c>
      <c r="AY36">
        <v>1</v>
      </c>
      <c r="AZ36">
        <v>0</v>
      </c>
    </row>
    <row r="37" spans="1:52" x14ac:dyDescent="0.2">
      <c r="B37" s="6" t="s">
        <v>42</v>
      </c>
      <c r="C37" s="6" t="s">
        <v>160</v>
      </c>
      <c r="D37" s="6"/>
      <c r="E37" s="7"/>
      <c r="F37" s="11" t="str">
        <f t="shared" si="0"/>
        <v>0</v>
      </c>
      <c r="G37" s="7"/>
      <c r="H37" s="11">
        <v>0</v>
      </c>
      <c r="I37" s="6" t="s">
        <v>202</v>
      </c>
      <c r="J37" s="7"/>
      <c r="K37" s="14">
        <v>0</v>
      </c>
      <c r="L37" s="6" t="s">
        <v>138</v>
      </c>
      <c r="M37" s="11">
        <f t="shared" si="1"/>
        <v>1</v>
      </c>
      <c r="N37" s="6" t="s">
        <v>138</v>
      </c>
      <c r="O37" s="7"/>
      <c r="P37" s="14">
        <v>0</v>
      </c>
      <c r="Q37" s="7"/>
      <c r="R37" s="11">
        <f t="shared" si="9"/>
        <v>0</v>
      </c>
      <c r="S37" s="6" t="s">
        <v>427</v>
      </c>
      <c r="T37" s="11">
        <v>1</v>
      </c>
      <c r="U37" s="6" t="s">
        <v>130</v>
      </c>
      <c r="V37" s="11">
        <f t="shared" si="3"/>
        <v>2</v>
      </c>
      <c r="W37" s="6" t="s">
        <v>138</v>
      </c>
      <c r="X37" s="11">
        <f t="shared" si="4"/>
        <v>0</v>
      </c>
      <c r="Y37" s="6" t="s">
        <v>130</v>
      </c>
      <c r="Z37" s="11">
        <f t="shared" si="5"/>
        <v>0</v>
      </c>
      <c r="AA37" s="6" t="s">
        <v>130</v>
      </c>
      <c r="AB37" s="11">
        <f t="shared" si="6"/>
        <v>0</v>
      </c>
      <c r="AC37" s="6" t="s">
        <v>479</v>
      </c>
      <c r="AD37" s="6"/>
      <c r="AE37" s="11">
        <v>2</v>
      </c>
      <c r="AF37" s="6" t="s">
        <v>130</v>
      </c>
      <c r="AG37" s="11">
        <f t="shared" si="7"/>
        <v>1</v>
      </c>
      <c r="AH37" s="6" t="s">
        <v>138</v>
      </c>
      <c r="AI37" s="11">
        <f t="shared" si="8"/>
        <v>0</v>
      </c>
      <c r="AJ37" s="7"/>
      <c r="AM37" t="s">
        <v>18</v>
      </c>
      <c r="AN37" s="6">
        <v>0</v>
      </c>
      <c r="AO37" s="7">
        <v>1</v>
      </c>
      <c r="AP37" s="6">
        <v>0</v>
      </c>
      <c r="AQ37" s="23">
        <v>8</v>
      </c>
      <c r="AR37" s="6">
        <v>0</v>
      </c>
      <c r="AS37">
        <v>0</v>
      </c>
      <c r="AT37">
        <v>2</v>
      </c>
      <c r="AU37">
        <v>0</v>
      </c>
      <c r="AV37">
        <v>0</v>
      </c>
      <c r="AW37">
        <v>1</v>
      </c>
      <c r="AX37">
        <v>2</v>
      </c>
      <c r="AY37">
        <v>1</v>
      </c>
      <c r="AZ37">
        <v>0</v>
      </c>
    </row>
    <row r="38" spans="1:52" x14ac:dyDescent="0.2">
      <c r="B38" s="6" t="s">
        <v>46</v>
      </c>
      <c r="C38" s="6" t="s">
        <v>456</v>
      </c>
      <c r="D38" s="6"/>
      <c r="E38" s="7"/>
      <c r="F38" s="11" t="str">
        <f t="shared" si="0"/>
        <v>0</v>
      </c>
      <c r="G38" s="7"/>
      <c r="H38" s="11">
        <v>0</v>
      </c>
      <c r="I38" s="6" t="s">
        <v>138</v>
      </c>
      <c r="J38" s="7"/>
      <c r="K38" s="14">
        <v>0</v>
      </c>
      <c r="L38" s="6" t="s">
        <v>138</v>
      </c>
      <c r="M38" s="11">
        <f t="shared" si="1"/>
        <v>1</v>
      </c>
      <c r="N38" s="6" t="s">
        <v>138</v>
      </c>
      <c r="O38" s="7"/>
      <c r="P38" s="14">
        <v>0</v>
      </c>
      <c r="Q38" s="7"/>
      <c r="R38" s="11">
        <f t="shared" si="9"/>
        <v>0</v>
      </c>
      <c r="S38" s="6" t="s">
        <v>427</v>
      </c>
      <c r="T38" s="11">
        <v>1</v>
      </c>
      <c r="U38" s="6" t="s">
        <v>138</v>
      </c>
      <c r="V38" s="11">
        <f t="shared" si="3"/>
        <v>0</v>
      </c>
      <c r="W38" s="6" t="s">
        <v>138</v>
      </c>
      <c r="X38" s="11">
        <f t="shared" si="4"/>
        <v>0</v>
      </c>
      <c r="Y38" s="6" t="s">
        <v>138</v>
      </c>
      <c r="Z38" s="11">
        <f t="shared" si="5"/>
        <v>1</v>
      </c>
      <c r="AA38" s="6" t="s">
        <v>138</v>
      </c>
      <c r="AB38" s="11">
        <f t="shared" si="6"/>
        <v>0</v>
      </c>
      <c r="AC38" s="6" t="s">
        <v>482</v>
      </c>
      <c r="AD38" s="6"/>
      <c r="AE38" s="11">
        <v>2</v>
      </c>
      <c r="AF38" s="6" t="s">
        <v>130</v>
      </c>
      <c r="AG38" s="11">
        <f t="shared" si="7"/>
        <v>1</v>
      </c>
      <c r="AH38" s="6" t="s">
        <v>138</v>
      </c>
      <c r="AI38" s="11">
        <f t="shared" si="8"/>
        <v>0</v>
      </c>
      <c r="AJ38" s="7"/>
      <c r="AM38" t="s">
        <v>18</v>
      </c>
      <c r="AN38" s="6">
        <v>4</v>
      </c>
      <c r="AO38" s="7">
        <v>3</v>
      </c>
      <c r="AP38" s="6">
        <v>1</v>
      </c>
      <c r="AQ38" s="6">
        <v>8</v>
      </c>
      <c r="AR38" s="6">
        <v>0</v>
      </c>
      <c r="AS38">
        <v>0</v>
      </c>
      <c r="AT38">
        <v>2</v>
      </c>
      <c r="AU38">
        <v>0</v>
      </c>
      <c r="AV38">
        <v>1</v>
      </c>
      <c r="AW38">
        <v>1</v>
      </c>
      <c r="AX38">
        <v>2</v>
      </c>
      <c r="AY38">
        <v>1</v>
      </c>
      <c r="AZ38">
        <v>0</v>
      </c>
    </row>
    <row r="39" spans="1:52" x14ac:dyDescent="0.2">
      <c r="B39" s="6" t="s">
        <v>55</v>
      </c>
      <c r="C39" s="6" t="s">
        <v>362</v>
      </c>
      <c r="D39" s="6"/>
      <c r="E39" s="7"/>
      <c r="F39" s="11" t="str">
        <f t="shared" si="0"/>
        <v>0</v>
      </c>
      <c r="G39" s="6" t="s">
        <v>431</v>
      </c>
      <c r="H39" s="11">
        <v>4</v>
      </c>
      <c r="I39" s="6" t="s">
        <v>130</v>
      </c>
      <c r="J39" s="6" t="s">
        <v>486</v>
      </c>
      <c r="K39" s="11">
        <v>1</v>
      </c>
      <c r="L39" s="6" t="s">
        <v>138</v>
      </c>
      <c r="M39" s="11">
        <f t="shared" si="1"/>
        <v>1</v>
      </c>
      <c r="N39" s="6" t="s">
        <v>138</v>
      </c>
      <c r="O39" s="7"/>
      <c r="P39" s="14">
        <v>0</v>
      </c>
      <c r="Q39" s="7"/>
      <c r="R39" s="11">
        <f t="shared" si="9"/>
        <v>0</v>
      </c>
      <c r="S39" s="6" t="s">
        <v>487</v>
      </c>
      <c r="T39" s="11">
        <v>1</v>
      </c>
      <c r="U39" s="6" t="s">
        <v>130</v>
      </c>
      <c r="V39" s="11">
        <f t="shared" si="3"/>
        <v>2</v>
      </c>
      <c r="W39" s="6" t="s">
        <v>130</v>
      </c>
      <c r="X39" s="11">
        <f t="shared" si="4"/>
        <v>1</v>
      </c>
      <c r="Y39" s="6" t="s">
        <v>130</v>
      </c>
      <c r="Z39" s="11">
        <f t="shared" si="5"/>
        <v>0</v>
      </c>
      <c r="AA39" s="6" t="s">
        <v>138</v>
      </c>
      <c r="AB39" s="11">
        <f t="shared" si="6"/>
        <v>0</v>
      </c>
      <c r="AC39" s="6" t="s">
        <v>490</v>
      </c>
      <c r="AD39" s="6"/>
      <c r="AE39" s="11">
        <v>2</v>
      </c>
      <c r="AF39" s="6" t="s">
        <v>138</v>
      </c>
      <c r="AG39" s="11">
        <f t="shared" si="7"/>
        <v>0</v>
      </c>
      <c r="AH39" s="6" t="s">
        <v>138</v>
      </c>
      <c r="AI39" s="11">
        <f t="shared" si="8"/>
        <v>0</v>
      </c>
      <c r="AJ39" s="7"/>
      <c r="AM39" t="s">
        <v>18</v>
      </c>
      <c r="AN39" s="6">
        <v>4</v>
      </c>
      <c r="AO39" s="7">
        <v>1</v>
      </c>
      <c r="AP39" s="6">
        <v>0</v>
      </c>
      <c r="AQ39" s="6">
        <v>0</v>
      </c>
      <c r="AR39" s="6">
        <v>0</v>
      </c>
      <c r="AS39">
        <v>1</v>
      </c>
      <c r="AT39">
        <v>2</v>
      </c>
      <c r="AU39">
        <v>1</v>
      </c>
      <c r="AV39">
        <v>1</v>
      </c>
      <c r="AW39">
        <v>0</v>
      </c>
      <c r="AX39">
        <v>2</v>
      </c>
      <c r="AY39">
        <v>0</v>
      </c>
      <c r="AZ39">
        <v>0</v>
      </c>
    </row>
    <row r="40" spans="1:52" x14ac:dyDescent="0.2">
      <c r="B40" s="6" t="s">
        <v>56</v>
      </c>
      <c r="C40" s="6" t="s">
        <v>197</v>
      </c>
      <c r="D40" s="6"/>
      <c r="E40" s="7"/>
      <c r="F40" s="11" t="str">
        <f t="shared" si="0"/>
        <v>1</v>
      </c>
      <c r="G40" s="6" t="s">
        <v>352</v>
      </c>
      <c r="H40" s="11">
        <v>4</v>
      </c>
      <c r="I40" s="6" t="s">
        <v>138</v>
      </c>
      <c r="J40" s="7"/>
      <c r="K40" s="14">
        <v>0</v>
      </c>
      <c r="L40" s="6" t="s">
        <v>138</v>
      </c>
      <c r="M40" s="11">
        <f t="shared" si="1"/>
        <v>1</v>
      </c>
      <c r="N40" s="6" t="s">
        <v>138</v>
      </c>
      <c r="O40" s="7"/>
      <c r="P40" s="14">
        <v>0</v>
      </c>
      <c r="Q40" s="7"/>
      <c r="R40" s="11">
        <f t="shared" si="9"/>
        <v>0</v>
      </c>
      <c r="S40" s="6" t="s">
        <v>427</v>
      </c>
      <c r="T40" s="11">
        <v>1</v>
      </c>
      <c r="U40" s="6" t="s">
        <v>130</v>
      </c>
      <c r="V40" s="11">
        <f t="shared" si="3"/>
        <v>2</v>
      </c>
      <c r="W40" s="6" t="s">
        <v>130</v>
      </c>
      <c r="X40" s="11">
        <f t="shared" si="4"/>
        <v>1</v>
      </c>
      <c r="Y40" s="6" t="s">
        <v>130</v>
      </c>
      <c r="Z40" s="11">
        <f t="shared" si="5"/>
        <v>0</v>
      </c>
      <c r="AA40" s="6" t="s">
        <v>138</v>
      </c>
      <c r="AB40" s="11">
        <f t="shared" si="6"/>
        <v>0</v>
      </c>
      <c r="AC40" s="6" t="s">
        <v>497</v>
      </c>
      <c r="AD40" s="6"/>
      <c r="AE40" s="11">
        <v>2</v>
      </c>
      <c r="AF40" s="6" t="s">
        <v>138</v>
      </c>
      <c r="AG40" s="11">
        <f t="shared" si="7"/>
        <v>0</v>
      </c>
      <c r="AH40" s="6" t="s">
        <v>138</v>
      </c>
      <c r="AI40" s="11">
        <f t="shared" si="8"/>
        <v>0</v>
      </c>
      <c r="AJ40" s="7"/>
      <c r="AM40" t="s">
        <v>18</v>
      </c>
      <c r="AN40" s="6">
        <v>4</v>
      </c>
      <c r="AO40" s="6">
        <v>0</v>
      </c>
      <c r="AP40" s="6">
        <v>0</v>
      </c>
      <c r="AQ40" s="6">
        <v>0</v>
      </c>
      <c r="AR40" s="6">
        <v>0</v>
      </c>
      <c r="AS40">
        <v>1</v>
      </c>
      <c r="AT40">
        <v>2</v>
      </c>
      <c r="AU40">
        <v>1</v>
      </c>
      <c r="AV40">
        <v>1</v>
      </c>
      <c r="AW40">
        <v>0</v>
      </c>
      <c r="AX40">
        <v>2</v>
      </c>
      <c r="AY40">
        <v>0</v>
      </c>
      <c r="AZ40">
        <v>0</v>
      </c>
    </row>
    <row r="41" spans="1:52" x14ac:dyDescent="0.2">
      <c r="AN41" s="6"/>
      <c r="AO41" s="7"/>
      <c r="AP41" s="6"/>
      <c r="AQ41" s="6"/>
      <c r="AR41" s="6"/>
    </row>
    <row r="47" spans="1:52" x14ac:dyDescent="0.2">
      <c r="Q47" s="3"/>
      <c r="R47" s="3"/>
    </row>
    <row r="48" spans="1:52" x14ac:dyDescent="0.2">
      <c r="Q48" s="3"/>
      <c r="R48" s="3"/>
    </row>
    <row r="49" spans="17:18" x14ac:dyDescent="0.2">
      <c r="Q49" s="3"/>
      <c r="R49" s="3"/>
    </row>
    <row r="50" spans="17:18" x14ac:dyDescent="0.2">
      <c r="Q50" s="3"/>
      <c r="R50" s="3"/>
    </row>
    <row r="51" spans="17:18" x14ac:dyDescent="0.2">
      <c r="Q51" s="3"/>
      <c r="R51" s="3"/>
    </row>
    <row r="52" spans="17:18" x14ac:dyDescent="0.2">
      <c r="Q52" s="3"/>
      <c r="R52" s="3"/>
    </row>
    <row r="53" spans="17:18" x14ac:dyDescent="0.2">
      <c r="Q53" s="3"/>
      <c r="R53" s="3"/>
    </row>
    <row r="54" spans="17:18" x14ac:dyDescent="0.2">
      <c r="Q54" s="3"/>
      <c r="R54" s="3"/>
    </row>
  </sheetData>
  <sortState xmlns:xlrd2="http://schemas.microsoft.com/office/spreadsheetml/2017/richdata2" ref="B2:AC54">
    <sortCondition descending="1" ref="N2:N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70F8-4FDC-4356-8007-753A5A2B78CA}">
  <dimension ref="A1:B41"/>
  <sheetViews>
    <sheetView workbookViewId="0">
      <selection activeCell="A33" sqref="A33"/>
    </sheetView>
  </sheetViews>
  <sheetFormatPr baseColWidth="10" defaultColWidth="8.83203125" defaultRowHeight="16" x14ac:dyDescent="0.2"/>
  <cols>
    <col min="1" max="1" width="60.6640625" customWidth="1"/>
  </cols>
  <sheetData>
    <row r="1" spans="1:1" x14ac:dyDescent="0.2">
      <c r="A1" t="s">
        <v>512</v>
      </c>
    </row>
    <row r="27" spans="1:2" x14ac:dyDescent="0.2">
      <c r="A27" s="6" t="s">
        <v>34</v>
      </c>
      <c r="B27" s="6">
        <v>24</v>
      </c>
    </row>
    <row r="28" spans="1:2" x14ac:dyDescent="0.2">
      <c r="A28" s="6" t="s">
        <v>35</v>
      </c>
      <c r="B28" s="6">
        <v>23</v>
      </c>
    </row>
    <row r="29" spans="1:2" x14ac:dyDescent="0.2">
      <c r="A29" s="6" t="s">
        <v>45</v>
      </c>
      <c r="B29" s="6">
        <v>23</v>
      </c>
    </row>
    <row r="30" spans="1:2" x14ac:dyDescent="0.2">
      <c r="A30" s="6" t="s">
        <v>52</v>
      </c>
      <c r="B30" s="6">
        <v>23</v>
      </c>
    </row>
    <row r="31" spans="1:2" x14ac:dyDescent="0.2">
      <c r="A31" s="6" t="s">
        <v>54</v>
      </c>
      <c r="B31" s="6">
        <v>23</v>
      </c>
    </row>
    <row r="32" spans="1:2" x14ac:dyDescent="0.2">
      <c r="A32" s="6" t="s">
        <v>24</v>
      </c>
      <c r="B32" s="6">
        <v>22</v>
      </c>
    </row>
    <row r="33" spans="1:2" x14ac:dyDescent="0.2">
      <c r="A33" s="6" t="s">
        <v>17</v>
      </c>
      <c r="B33" s="6">
        <v>21</v>
      </c>
    </row>
    <row r="34" spans="1:2" x14ac:dyDescent="0.2">
      <c r="A34" s="6" t="s">
        <v>40</v>
      </c>
      <c r="B34" s="6">
        <v>21</v>
      </c>
    </row>
    <row r="35" spans="1:2" x14ac:dyDescent="0.2">
      <c r="A35" s="6" t="s">
        <v>43</v>
      </c>
      <c r="B35" s="6">
        <v>21</v>
      </c>
    </row>
    <row r="36" spans="1:2" x14ac:dyDescent="0.2">
      <c r="A36" s="6" t="s">
        <v>44</v>
      </c>
      <c r="B36" s="6">
        <v>21</v>
      </c>
    </row>
    <row r="37" spans="1:2" x14ac:dyDescent="0.2">
      <c r="A37" s="6" t="s">
        <v>22</v>
      </c>
      <c r="B37" s="6">
        <v>19</v>
      </c>
    </row>
    <row r="38" spans="1:2" x14ac:dyDescent="0.2">
      <c r="A38" s="6" t="s">
        <v>48</v>
      </c>
      <c r="B38" s="6">
        <v>19</v>
      </c>
    </row>
    <row r="39" spans="1:2" x14ac:dyDescent="0.2">
      <c r="A39" s="6" t="s">
        <v>25</v>
      </c>
      <c r="B39" s="6">
        <v>18</v>
      </c>
    </row>
    <row r="40" spans="1:2" x14ac:dyDescent="0.2">
      <c r="A40" s="6" t="s">
        <v>47</v>
      </c>
      <c r="B40" s="6">
        <v>18</v>
      </c>
    </row>
    <row r="41" spans="1:2" x14ac:dyDescent="0.2">
      <c r="A41" s="6" t="s">
        <v>19</v>
      </c>
      <c r="B41" s="6">
        <v>18</v>
      </c>
    </row>
  </sheetData>
  <sortState xmlns:xlrd2="http://schemas.microsoft.com/office/spreadsheetml/2017/richdata2" ref="A26:B39">
    <sortCondition descending="1" ref="B27:B39"/>
  </sortState>
  <conditionalFormatting sqref="B27:B41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punteggio e tiering</vt:lpstr>
      <vt:lpstr>tiers</vt:lpstr>
      <vt:lpstr>razionale</vt:lpstr>
      <vt:lpstr>risposte</vt:lpstr>
      <vt:lpstr>risposte RP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PALLOCCA MATTEO</dc:creator>
  <cp:keywords/>
  <dc:description/>
  <cp:lastModifiedBy>FEDERICA ROSSI</cp:lastModifiedBy>
  <cp:revision/>
  <dcterms:created xsi:type="dcterms:W3CDTF">2023-10-23T07:53:05Z</dcterms:created>
  <dcterms:modified xsi:type="dcterms:W3CDTF">2024-01-19T09:20:20Z</dcterms:modified>
  <cp:category/>
  <cp:contentStatus/>
</cp:coreProperties>
</file>