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voie\Campbell Lab Dropbox\Mireille Savoie\GreenEdgeProtein\"/>
    </mc:Choice>
  </mc:AlternateContent>
  <xr:revisionPtr revIDLastSave="0" documentId="13_ncr:1_{4F75F732-3E88-40BF-80C1-4DFB57D1EE74}" xr6:coauthVersionLast="44" xr6:coauthVersionMax="44" xr10:uidLastSave="{00000000-0000-0000-0000-000000000000}"/>
  <bookViews>
    <workbookView xWindow="-120" yWindow="-120" windowWidth="20730" windowHeight="11160" xr2:uid="{45A26B87-A4C7-4FD4-AD9A-0A3352E67DF9}"/>
  </bookViews>
  <sheets>
    <sheet name="Sheet1" sheetId="1" r:id="rId1"/>
  </sheets>
  <definedNames>
    <definedName name="_xlnm.Print_Area" localSheetId="0">Sheet1!$Y$289:$AC$324</definedName>
    <definedName name="_xlnm.Print_Titles" localSheetId="0">Sheet1!$A:$A,Sheet1!$1:$1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08" i="1" l="1"/>
  <c r="T708" i="1"/>
  <c r="V708" i="1"/>
  <c r="BB708" i="1"/>
  <c r="AY708" i="1"/>
  <c r="AV708" i="1"/>
  <c r="Y708" i="1"/>
  <c r="Z708" i="1"/>
  <c r="AA708" i="1"/>
  <c r="AB708" i="1"/>
  <c r="AC708" i="1"/>
  <c r="AE708" i="1"/>
  <c r="AK708" i="1"/>
  <c r="G708" i="1"/>
  <c r="AD708" i="1"/>
  <c r="AJ708" i="1"/>
  <c r="AI708" i="1"/>
  <c r="W708" i="1"/>
  <c r="S707" i="1"/>
  <c r="T707" i="1"/>
  <c r="V707" i="1"/>
  <c r="BB707" i="1"/>
  <c r="AY707" i="1"/>
  <c r="AV707" i="1"/>
  <c r="Y707" i="1"/>
  <c r="Z707" i="1"/>
  <c r="AA707" i="1"/>
  <c r="AB707" i="1"/>
  <c r="AC707" i="1"/>
  <c r="AE707" i="1"/>
  <c r="AK707" i="1"/>
  <c r="G707" i="1"/>
  <c r="AD707" i="1"/>
  <c r="AJ707" i="1"/>
  <c r="AI707" i="1"/>
  <c r="W707" i="1"/>
  <c r="S706" i="1"/>
  <c r="T706" i="1"/>
  <c r="V706" i="1"/>
  <c r="BB706" i="1"/>
  <c r="AY706" i="1"/>
  <c r="AV706" i="1"/>
  <c r="Y706" i="1"/>
  <c r="Z706" i="1"/>
  <c r="AA706" i="1"/>
  <c r="AB706" i="1"/>
  <c r="AC706" i="1"/>
  <c r="AE706" i="1"/>
  <c r="AK706" i="1"/>
  <c r="G706" i="1"/>
  <c r="AD706" i="1"/>
  <c r="AJ706" i="1"/>
  <c r="AI706" i="1"/>
  <c r="W706" i="1"/>
  <c r="S705" i="1"/>
  <c r="T705" i="1"/>
  <c r="V705" i="1"/>
  <c r="BB705" i="1"/>
  <c r="AY705" i="1"/>
  <c r="AV705" i="1"/>
  <c r="Y705" i="1"/>
  <c r="Z705" i="1"/>
  <c r="AA705" i="1"/>
  <c r="AB705" i="1"/>
  <c r="AC705" i="1"/>
  <c r="AE705" i="1"/>
  <c r="AK705" i="1"/>
  <c r="G705" i="1"/>
  <c r="AD705" i="1"/>
  <c r="AJ705" i="1"/>
  <c r="AI705" i="1"/>
  <c r="W705" i="1"/>
  <c r="T704" i="1"/>
  <c r="V704" i="1"/>
  <c r="BB704" i="1"/>
  <c r="AY704" i="1"/>
  <c r="AV704" i="1"/>
  <c r="Y704" i="1"/>
  <c r="Z704" i="1"/>
  <c r="AA704" i="1"/>
  <c r="AB704" i="1"/>
  <c r="AC704" i="1"/>
  <c r="AE704" i="1"/>
  <c r="AK704" i="1"/>
  <c r="G704" i="1"/>
  <c r="AD704" i="1"/>
  <c r="AJ704" i="1"/>
  <c r="AI704" i="1"/>
  <c r="W704" i="1"/>
  <c r="T703" i="1"/>
  <c r="V703" i="1"/>
  <c r="BB703" i="1"/>
  <c r="AY703" i="1"/>
  <c r="AV703" i="1"/>
  <c r="Y703" i="1"/>
  <c r="Z703" i="1"/>
  <c r="AA703" i="1"/>
  <c r="AB703" i="1"/>
  <c r="AC703" i="1"/>
  <c r="AE703" i="1"/>
  <c r="AK703" i="1"/>
  <c r="G703" i="1"/>
  <c r="AD703" i="1"/>
  <c r="AJ703" i="1"/>
  <c r="AI703" i="1"/>
  <c r="W703" i="1"/>
  <c r="T702" i="1"/>
  <c r="V702" i="1"/>
  <c r="BB702" i="1"/>
  <c r="AY702" i="1"/>
  <c r="AV702" i="1"/>
  <c r="Y702" i="1"/>
  <c r="Z702" i="1"/>
  <c r="AA702" i="1"/>
  <c r="AB702" i="1"/>
  <c r="AC702" i="1"/>
  <c r="AE702" i="1"/>
  <c r="AK702" i="1"/>
  <c r="G702" i="1"/>
  <c r="AD702" i="1"/>
  <c r="AJ702" i="1"/>
  <c r="AI702" i="1"/>
  <c r="W702" i="1"/>
  <c r="T701" i="1"/>
  <c r="V701" i="1"/>
  <c r="BB701" i="1"/>
  <c r="AY701" i="1"/>
  <c r="AV701" i="1"/>
  <c r="Y701" i="1"/>
  <c r="Z701" i="1"/>
  <c r="AA701" i="1"/>
  <c r="AB701" i="1"/>
  <c r="AC701" i="1"/>
  <c r="AE701" i="1"/>
  <c r="AK701" i="1"/>
  <c r="G701" i="1"/>
  <c r="AD701" i="1"/>
  <c r="AJ701" i="1"/>
  <c r="AI701" i="1"/>
  <c r="W701" i="1"/>
  <c r="T700" i="1"/>
  <c r="V700" i="1"/>
  <c r="BB700" i="1"/>
  <c r="AY700" i="1"/>
  <c r="AV700" i="1"/>
  <c r="Y700" i="1"/>
  <c r="Z700" i="1"/>
  <c r="AA700" i="1"/>
  <c r="AB700" i="1"/>
  <c r="AC700" i="1"/>
  <c r="AE700" i="1"/>
  <c r="AK700" i="1"/>
  <c r="G700" i="1"/>
  <c r="AD700" i="1"/>
  <c r="AJ700" i="1"/>
  <c r="AI700" i="1"/>
  <c r="W700" i="1"/>
  <c r="T699" i="1"/>
  <c r="V699" i="1"/>
  <c r="BB699" i="1"/>
  <c r="AY699" i="1"/>
  <c r="AV699" i="1"/>
  <c r="Y699" i="1"/>
  <c r="Z699" i="1"/>
  <c r="AA699" i="1"/>
  <c r="AB699" i="1"/>
  <c r="AC699" i="1"/>
  <c r="AE699" i="1"/>
  <c r="AK699" i="1"/>
  <c r="G699" i="1"/>
  <c r="AD699" i="1"/>
  <c r="AJ699" i="1"/>
  <c r="AI699" i="1"/>
  <c r="W699" i="1"/>
  <c r="T698" i="1"/>
  <c r="V698" i="1"/>
  <c r="BB698" i="1"/>
  <c r="AY698" i="1"/>
  <c r="AV698" i="1"/>
  <c r="Y698" i="1"/>
  <c r="Z698" i="1"/>
  <c r="AA698" i="1"/>
  <c r="AB698" i="1"/>
  <c r="AC698" i="1"/>
  <c r="AE698" i="1"/>
  <c r="AK698" i="1"/>
  <c r="G698" i="1"/>
  <c r="AD698" i="1"/>
  <c r="AJ698" i="1"/>
  <c r="AI698" i="1"/>
  <c r="W698" i="1"/>
  <c r="T697" i="1"/>
  <c r="V697" i="1"/>
  <c r="BB697" i="1"/>
  <c r="AY697" i="1"/>
  <c r="AV697" i="1"/>
  <c r="Y697" i="1"/>
  <c r="Z697" i="1"/>
  <c r="AA697" i="1"/>
  <c r="AB697" i="1"/>
  <c r="AC697" i="1"/>
  <c r="AE697" i="1"/>
  <c r="AK697" i="1"/>
  <c r="G697" i="1"/>
  <c r="AD697" i="1"/>
  <c r="AJ697" i="1"/>
  <c r="AI697" i="1"/>
  <c r="W697" i="1"/>
  <c r="S695" i="1"/>
  <c r="Y695" i="1"/>
  <c r="T695" i="1"/>
  <c r="Z695" i="1"/>
  <c r="AA695" i="1"/>
  <c r="V695" i="1"/>
  <c r="AB695" i="1"/>
  <c r="AC695" i="1"/>
  <c r="AE695" i="1"/>
  <c r="AD695" i="1"/>
  <c r="W695" i="1"/>
  <c r="S694" i="1"/>
  <c r="Y694" i="1"/>
  <c r="T694" i="1"/>
  <c r="Z694" i="1"/>
  <c r="AA694" i="1"/>
  <c r="V694" i="1"/>
  <c r="AB694" i="1"/>
  <c r="AC694" i="1"/>
  <c r="AE694" i="1"/>
  <c r="AD694" i="1"/>
  <c r="W694" i="1"/>
  <c r="S693" i="1"/>
  <c r="Y693" i="1"/>
  <c r="T693" i="1"/>
  <c r="Z693" i="1"/>
  <c r="AA693" i="1"/>
  <c r="V693" i="1"/>
  <c r="AB693" i="1"/>
  <c r="AC693" i="1"/>
  <c r="AE693" i="1"/>
  <c r="AD693" i="1"/>
  <c r="W693" i="1"/>
  <c r="S692" i="1"/>
  <c r="Y692" i="1"/>
  <c r="T692" i="1"/>
  <c r="Z692" i="1"/>
  <c r="AA692" i="1"/>
  <c r="V692" i="1"/>
  <c r="AB692" i="1"/>
  <c r="AC692" i="1"/>
  <c r="AE692" i="1"/>
  <c r="AD692" i="1"/>
  <c r="W692" i="1"/>
  <c r="Y691" i="1"/>
  <c r="T691" i="1"/>
  <c r="Z691" i="1"/>
  <c r="AA691" i="1"/>
  <c r="V691" i="1"/>
  <c r="AB691" i="1"/>
  <c r="AC691" i="1"/>
  <c r="AE691" i="1"/>
  <c r="AD691" i="1"/>
  <c r="W691" i="1"/>
  <c r="Y690" i="1"/>
  <c r="T690" i="1"/>
  <c r="Z690" i="1"/>
  <c r="AA690" i="1"/>
  <c r="V690" i="1"/>
  <c r="AB690" i="1"/>
  <c r="AC690" i="1"/>
  <c r="AE690" i="1"/>
  <c r="AD690" i="1"/>
  <c r="W690" i="1"/>
  <c r="Y682" i="1"/>
  <c r="T682" i="1"/>
  <c r="Z682" i="1"/>
  <c r="AA682" i="1"/>
  <c r="V682" i="1"/>
  <c r="AB682" i="1"/>
  <c r="AC682" i="1"/>
  <c r="AE682" i="1"/>
  <c r="AD682" i="1"/>
  <c r="W682" i="1"/>
  <c r="Y681" i="1"/>
  <c r="T681" i="1"/>
  <c r="Z681" i="1"/>
  <c r="AA681" i="1"/>
  <c r="V681" i="1"/>
  <c r="AB681" i="1"/>
  <c r="AC681" i="1"/>
  <c r="AE681" i="1"/>
  <c r="AD681" i="1"/>
  <c r="W681" i="1"/>
  <c r="Y680" i="1"/>
  <c r="T680" i="1"/>
  <c r="Z680" i="1"/>
  <c r="AA680" i="1"/>
  <c r="V680" i="1"/>
  <c r="AB680" i="1"/>
  <c r="AC680" i="1"/>
  <c r="AE680" i="1"/>
  <c r="AD680" i="1"/>
  <c r="W680" i="1"/>
  <c r="Y679" i="1"/>
  <c r="T679" i="1"/>
  <c r="Z679" i="1"/>
  <c r="AA679" i="1"/>
  <c r="V679" i="1"/>
  <c r="AB679" i="1"/>
  <c r="AC679" i="1"/>
  <c r="AE679" i="1"/>
  <c r="AD679" i="1"/>
  <c r="W679" i="1"/>
  <c r="Y678" i="1"/>
  <c r="T678" i="1"/>
  <c r="Z678" i="1"/>
  <c r="AA678" i="1"/>
  <c r="V678" i="1"/>
  <c r="AB678" i="1"/>
  <c r="AC678" i="1"/>
  <c r="AE678" i="1"/>
  <c r="AD678" i="1"/>
  <c r="W678" i="1"/>
  <c r="Y677" i="1"/>
  <c r="T677" i="1"/>
  <c r="Z677" i="1"/>
  <c r="AA677" i="1"/>
  <c r="V677" i="1"/>
  <c r="AB677" i="1"/>
  <c r="AC677" i="1"/>
  <c r="AE677" i="1"/>
  <c r="AD677" i="1"/>
  <c r="W677" i="1"/>
  <c r="Y689" i="1"/>
  <c r="T689" i="1"/>
  <c r="Z689" i="1"/>
  <c r="AA689" i="1"/>
  <c r="V689" i="1"/>
  <c r="AB689" i="1"/>
  <c r="AC689" i="1"/>
  <c r="AE689" i="1"/>
  <c r="AD689" i="1"/>
  <c r="W689" i="1"/>
  <c r="Y688" i="1"/>
  <c r="T688" i="1"/>
  <c r="Z688" i="1"/>
  <c r="AA688" i="1"/>
  <c r="V688" i="1"/>
  <c r="AB688" i="1"/>
  <c r="AC688" i="1"/>
  <c r="AE688" i="1"/>
  <c r="AD688" i="1"/>
  <c r="W688" i="1"/>
  <c r="Y687" i="1"/>
  <c r="T687" i="1"/>
  <c r="Z687" i="1"/>
  <c r="AA687" i="1"/>
  <c r="V687" i="1"/>
  <c r="AB687" i="1"/>
  <c r="AC687" i="1"/>
  <c r="AE687" i="1"/>
  <c r="AD687" i="1"/>
  <c r="W687" i="1"/>
  <c r="Y686" i="1"/>
  <c r="T686" i="1"/>
  <c r="Z686" i="1"/>
  <c r="AA686" i="1"/>
  <c r="V686" i="1"/>
  <c r="AB686" i="1"/>
  <c r="AC686" i="1"/>
  <c r="AE686" i="1"/>
  <c r="AD686" i="1"/>
  <c r="W686" i="1"/>
  <c r="Y685" i="1"/>
  <c r="T685" i="1"/>
  <c r="Z685" i="1"/>
  <c r="AA685" i="1"/>
  <c r="V685" i="1"/>
  <c r="AB685" i="1"/>
  <c r="AC685" i="1"/>
  <c r="AE685" i="1"/>
  <c r="AD685" i="1"/>
  <c r="W685" i="1"/>
  <c r="Y684" i="1"/>
  <c r="T684" i="1"/>
  <c r="Z684" i="1"/>
  <c r="AA684" i="1"/>
  <c r="V684" i="1"/>
  <c r="AB684" i="1"/>
  <c r="AC684" i="1"/>
  <c r="AE684" i="1"/>
  <c r="AD684" i="1"/>
  <c r="W684" i="1"/>
  <c r="Y676" i="1"/>
  <c r="T676" i="1"/>
  <c r="Z676" i="1"/>
  <c r="AA676" i="1"/>
  <c r="V676" i="1"/>
  <c r="AB676" i="1"/>
  <c r="AC676" i="1"/>
  <c r="AE676" i="1"/>
  <c r="AD676" i="1"/>
  <c r="W676" i="1"/>
  <c r="Y675" i="1"/>
  <c r="T675" i="1"/>
  <c r="Z675" i="1"/>
  <c r="AA675" i="1"/>
  <c r="V675" i="1"/>
  <c r="AB675" i="1"/>
  <c r="AC675" i="1"/>
  <c r="AE675" i="1"/>
  <c r="AD675" i="1"/>
  <c r="W675" i="1"/>
  <c r="Y674" i="1"/>
  <c r="T674" i="1"/>
  <c r="Z674" i="1"/>
  <c r="AA674" i="1"/>
  <c r="V674" i="1"/>
  <c r="AB674" i="1"/>
  <c r="AC674" i="1"/>
  <c r="AE674" i="1"/>
  <c r="AD674" i="1"/>
  <c r="W674" i="1"/>
  <c r="Y673" i="1"/>
  <c r="T673" i="1"/>
  <c r="Z673" i="1"/>
  <c r="AA673" i="1"/>
  <c r="V673" i="1"/>
  <c r="AB673" i="1"/>
  <c r="AC673" i="1"/>
  <c r="AE673" i="1"/>
  <c r="AD673" i="1"/>
  <c r="W673" i="1"/>
  <c r="Y672" i="1"/>
  <c r="T672" i="1"/>
  <c r="Z672" i="1"/>
  <c r="AA672" i="1"/>
  <c r="V672" i="1"/>
  <c r="AB672" i="1"/>
  <c r="AC672" i="1"/>
  <c r="AE672" i="1"/>
  <c r="AD672" i="1"/>
  <c r="W672" i="1"/>
  <c r="Y671" i="1"/>
  <c r="T671" i="1"/>
  <c r="Z671" i="1"/>
  <c r="AA671" i="1"/>
  <c r="V671" i="1"/>
  <c r="AB671" i="1"/>
  <c r="AC671" i="1"/>
  <c r="AE671" i="1"/>
  <c r="AD671" i="1"/>
  <c r="W671" i="1"/>
  <c r="S669" i="1"/>
  <c r="Y669" i="1"/>
  <c r="T669" i="1"/>
  <c r="Z669" i="1"/>
  <c r="AA669" i="1"/>
  <c r="V669" i="1"/>
  <c r="AB669" i="1"/>
  <c r="AC669" i="1"/>
  <c r="AE669" i="1"/>
  <c r="AD669" i="1"/>
  <c r="W669" i="1"/>
  <c r="Y668" i="1"/>
  <c r="T668" i="1"/>
  <c r="Z668" i="1"/>
  <c r="AA668" i="1"/>
  <c r="V668" i="1"/>
  <c r="AB668" i="1"/>
  <c r="AC668" i="1"/>
  <c r="AE668" i="1"/>
  <c r="AD668" i="1"/>
  <c r="W668" i="1"/>
  <c r="S667" i="1"/>
  <c r="Y667" i="1"/>
  <c r="T667" i="1"/>
  <c r="Z667" i="1"/>
  <c r="AA667" i="1"/>
  <c r="V667" i="1"/>
  <c r="AB667" i="1"/>
  <c r="AC667" i="1"/>
  <c r="AE667" i="1"/>
  <c r="AD667" i="1"/>
  <c r="W667" i="1"/>
  <c r="S666" i="1"/>
  <c r="Y666" i="1"/>
  <c r="T666" i="1"/>
  <c r="Z666" i="1"/>
  <c r="AA666" i="1"/>
  <c r="V666" i="1"/>
  <c r="AB666" i="1"/>
  <c r="AC666" i="1"/>
  <c r="AE666" i="1"/>
  <c r="AD666" i="1"/>
  <c r="W666" i="1"/>
  <c r="S665" i="1"/>
  <c r="Y665" i="1"/>
  <c r="T665" i="1"/>
  <c r="Z665" i="1"/>
  <c r="AA665" i="1"/>
  <c r="V665" i="1"/>
  <c r="AB665" i="1"/>
  <c r="AC665" i="1"/>
  <c r="AE665" i="1"/>
  <c r="AD665" i="1"/>
  <c r="W665" i="1"/>
  <c r="S664" i="1"/>
  <c r="Y664" i="1"/>
  <c r="T664" i="1"/>
  <c r="Z664" i="1"/>
  <c r="AA664" i="1"/>
  <c r="V664" i="1"/>
  <c r="AB664" i="1"/>
  <c r="AC664" i="1"/>
  <c r="AE664" i="1"/>
  <c r="AD664" i="1"/>
  <c r="W664" i="1"/>
  <c r="Y663" i="1"/>
  <c r="T663" i="1"/>
  <c r="Z663" i="1"/>
  <c r="AA663" i="1"/>
  <c r="V663" i="1"/>
  <c r="AB663" i="1"/>
  <c r="AC663" i="1"/>
  <c r="AE663" i="1"/>
  <c r="AD663" i="1"/>
  <c r="W663" i="1"/>
  <c r="Y662" i="1"/>
  <c r="T662" i="1"/>
  <c r="Z662" i="1"/>
  <c r="AA662" i="1"/>
  <c r="V662" i="1"/>
  <c r="AB662" i="1"/>
  <c r="AC662" i="1"/>
  <c r="AE662" i="1"/>
  <c r="AD662" i="1"/>
  <c r="W662" i="1"/>
  <c r="Y661" i="1"/>
  <c r="T661" i="1"/>
  <c r="Z661" i="1"/>
  <c r="AA661" i="1"/>
  <c r="V661" i="1"/>
  <c r="AB661" i="1"/>
  <c r="AC661" i="1"/>
  <c r="AE661" i="1"/>
  <c r="AD661" i="1"/>
  <c r="W661" i="1"/>
  <c r="Y660" i="1"/>
  <c r="T660" i="1"/>
  <c r="Z660" i="1"/>
  <c r="AA660" i="1"/>
  <c r="V660" i="1"/>
  <c r="AB660" i="1"/>
  <c r="AC660" i="1"/>
  <c r="AE660" i="1"/>
  <c r="AD660" i="1"/>
  <c r="W660" i="1"/>
  <c r="Y659" i="1"/>
  <c r="T659" i="1"/>
  <c r="Z659" i="1"/>
  <c r="AA659" i="1"/>
  <c r="V659" i="1"/>
  <c r="AB659" i="1"/>
  <c r="AC659" i="1"/>
  <c r="AE659" i="1"/>
  <c r="AD659" i="1"/>
  <c r="W659" i="1"/>
  <c r="Y658" i="1"/>
  <c r="T658" i="1"/>
  <c r="Z658" i="1"/>
  <c r="AA658" i="1"/>
  <c r="V658" i="1"/>
  <c r="AB658" i="1"/>
  <c r="AC658" i="1"/>
  <c r="AE658" i="1"/>
  <c r="AD658" i="1"/>
  <c r="W658" i="1"/>
  <c r="Y657" i="1"/>
  <c r="T657" i="1"/>
  <c r="Z657" i="1"/>
  <c r="AA657" i="1"/>
  <c r="V657" i="1"/>
  <c r="AB657" i="1"/>
  <c r="AC657" i="1"/>
  <c r="AE657" i="1"/>
  <c r="AD657" i="1"/>
  <c r="W657" i="1"/>
  <c r="Y656" i="1"/>
  <c r="T656" i="1"/>
  <c r="Z656" i="1"/>
  <c r="AA656" i="1"/>
  <c r="V656" i="1"/>
  <c r="AB656" i="1"/>
  <c r="AC656" i="1"/>
  <c r="AE656" i="1"/>
  <c r="AD656" i="1"/>
  <c r="W656" i="1"/>
  <c r="Y655" i="1"/>
  <c r="T655" i="1"/>
  <c r="Z655" i="1"/>
  <c r="AA655" i="1"/>
  <c r="V655" i="1"/>
  <c r="AB655" i="1"/>
  <c r="AC655" i="1"/>
  <c r="AE655" i="1"/>
  <c r="AD655" i="1"/>
  <c r="W655" i="1"/>
  <c r="Y654" i="1"/>
  <c r="T654" i="1"/>
  <c r="Z654" i="1"/>
  <c r="AA654" i="1"/>
  <c r="V654" i="1"/>
  <c r="AB654" i="1"/>
  <c r="AC654" i="1"/>
  <c r="AE654" i="1"/>
  <c r="AD654" i="1"/>
  <c r="W654" i="1"/>
  <c r="Y653" i="1"/>
  <c r="T653" i="1"/>
  <c r="Z653" i="1"/>
  <c r="AA653" i="1"/>
  <c r="V653" i="1"/>
  <c r="AB653" i="1"/>
  <c r="AC653" i="1"/>
  <c r="AE653" i="1"/>
  <c r="AD653" i="1"/>
  <c r="W653" i="1"/>
  <c r="Y652" i="1"/>
  <c r="T652" i="1"/>
  <c r="Z652" i="1"/>
  <c r="AA652" i="1"/>
  <c r="V652" i="1"/>
  <c r="AB652" i="1"/>
  <c r="AC652" i="1"/>
  <c r="AE652" i="1"/>
  <c r="AD652" i="1"/>
  <c r="W652" i="1"/>
  <c r="S650" i="1"/>
  <c r="Y650" i="1"/>
  <c r="T650" i="1"/>
  <c r="Z650" i="1"/>
  <c r="AA650" i="1"/>
  <c r="V650" i="1"/>
  <c r="AB650" i="1"/>
  <c r="AC650" i="1"/>
  <c r="AE650" i="1"/>
  <c r="AD650" i="1"/>
  <c r="W650" i="1"/>
  <c r="Y649" i="1"/>
  <c r="T649" i="1"/>
  <c r="Z649" i="1"/>
  <c r="AA649" i="1"/>
  <c r="V649" i="1"/>
  <c r="AB649" i="1"/>
  <c r="AC649" i="1"/>
  <c r="AE649" i="1"/>
  <c r="AD649" i="1"/>
  <c r="W649" i="1"/>
  <c r="S648" i="1"/>
  <c r="Y648" i="1"/>
  <c r="T648" i="1"/>
  <c r="Z648" i="1"/>
  <c r="AA648" i="1"/>
  <c r="V648" i="1"/>
  <c r="AB648" i="1"/>
  <c r="AC648" i="1"/>
  <c r="AE648" i="1"/>
  <c r="AD648" i="1"/>
  <c r="W648" i="1"/>
  <c r="S647" i="1"/>
  <c r="Y647" i="1"/>
  <c r="T647" i="1"/>
  <c r="Z647" i="1"/>
  <c r="AA647" i="1"/>
  <c r="V647" i="1"/>
  <c r="AB647" i="1"/>
  <c r="AC647" i="1"/>
  <c r="AE647" i="1"/>
  <c r="AD647" i="1"/>
  <c r="W647" i="1"/>
  <c r="S646" i="1"/>
  <c r="Y646" i="1"/>
  <c r="T646" i="1"/>
  <c r="Z646" i="1"/>
  <c r="AA646" i="1"/>
  <c r="V646" i="1"/>
  <c r="AB646" i="1"/>
  <c r="AC646" i="1"/>
  <c r="AE646" i="1"/>
  <c r="AD646" i="1"/>
  <c r="W646" i="1"/>
  <c r="S645" i="1"/>
  <c r="Y645" i="1"/>
  <c r="T645" i="1"/>
  <c r="Z645" i="1"/>
  <c r="AA645" i="1"/>
  <c r="V645" i="1"/>
  <c r="AB645" i="1"/>
  <c r="AC645" i="1"/>
  <c r="AE645" i="1"/>
  <c r="AD645" i="1"/>
  <c r="W645" i="1"/>
  <c r="Y644" i="1"/>
  <c r="T644" i="1"/>
  <c r="Z644" i="1"/>
  <c r="AA644" i="1"/>
  <c r="V644" i="1"/>
  <c r="AB644" i="1"/>
  <c r="AC644" i="1"/>
  <c r="AE644" i="1"/>
  <c r="AD644" i="1"/>
  <c r="W644" i="1"/>
  <c r="Y643" i="1"/>
  <c r="T643" i="1"/>
  <c r="Z643" i="1"/>
  <c r="AA643" i="1"/>
  <c r="V643" i="1"/>
  <c r="AB643" i="1"/>
  <c r="AC643" i="1"/>
  <c r="AE643" i="1"/>
  <c r="AD643" i="1"/>
  <c r="W643" i="1"/>
  <c r="Y642" i="1"/>
  <c r="T642" i="1"/>
  <c r="Z642" i="1"/>
  <c r="AA642" i="1"/>
  <c r="V642" i="1"/>
  <c r="AB642" i="1"/>
  <c r="AC642" i="1"/>
  <c r="AE642" i="1"/>
  <c r="AD642" i="1"/>
  <c r="W642" i="1"/>
  <c r="Y641" i="1"/>
  <c r="T641" i="1"/>
  <c r="Z641" i="1"/>
  <c r="AA641" i="1"/>
  <c r="V641" i="1"/>
  <c r="AB641" i="1"/>
  <c r="AC641" i="1"/>
  <c r="AE641" i="1"/>
  <c r="AD641" i="1"/>
  <c r="W641" i="1"/>
  <c r="Y640" i="1"/>
  <c r="T640" i="1"/>
  <c r="Z640" i="1"/>
  <c r="AA640" i="1"/>
  <c r="V640" i="1"/>
  <c r="AB640" i="1"/>
  <c r="AC640" i="1"/>
  <c r="AE640" i="1"/>
  <c r="AD640" i="1"/>
  <c r="W640" i="1"/>
  <c r="Y639" i="1"/>
  <c r="T639" i="1"/>
  <c r="Z639" i="1"/>
  <c r="AA639" i="1"/>
  <c r="V639" i="1"/>
  <c r="AB639" i="1"/>
  <c r="AC639" i="1"/>
  <c r="AE639" i="1"/>
  <c r="AD639" i="1"/>
  <c r="W639" i="1"/>
  <c r="Y638" i="1"/>
  <c r="T638" i="1"/>
  <c r="Z638" i="1"/>
  <c r="AA638" i="1"/>
  <c r="V638" i="1"/>
  <c r="AB638" i="1"/>
  <c r="AC638" i="1"/>
  <c r="AE638" i="1"/>
  <c r="AD638" i="1"/>
  <c r="W638" i="1"/>
  <c r="Y637" i="1"/>
  <c r="T637" i="1"/>
  <c r="Z637" i="1"/>
  <c r="AA637" i="1"/>
  <c r="V637" i="1"/>
  <c r="AB637" i="1"/>
  <c r="AC637" i="1"/>
  <c r="AE637" i="1"/>
  <c r="AD637" i="1"/>
  <c r="W637" i="1"/>
  <c r="Y636" i="1"/>
  <c r="T636" i="1"/>
  <c r="Z636" i="1"/>
  <c r="AA636" i="1"/>
  <c r="V636" i="1"/>
  <c r="AB636" i="1"/>
  <c r="AC636" i="1"/>
  <c r="AE636" i="1"/>
  <c r="AD636" i="1"/>
  <c r="W636" i="1"/>
  <c r="Y635" i="1"/>
  <c r="T635" i="1"/>
  <c r="Z635" i="1"/>
  <c r="AA635" i="1"/>
  <c r="V635" i="1"/>
  <c r="AB635" i="1"/>
  <c r="AC635" i="1"/>
  <c r="AE635" i="1"/>
  <c r="AD635" i="1"/>
  <c r="W635" i="1"/>
  <c r="Y634" i="1"/>
  <c r="T634" i="1"/>
  <c r="Z634" i="1"/>
  <c r="AA634" i="1"/>
  <c r="V634" i="1"/>
  <c r="AB634" i="1"/>
  <c r="AC634" i="1"/>
  <c r="AE634" i="1"/>
  <c r="AD634" i="1"/>
  <c r="W634" i="1"/>
  <c r="Y633" i="1"/>
  <c r="T633" i="1"/>
  <c r="Z633" i="1"/>
  <c r="AA633" i="1"/>
  <c r="V633" i="1"/>
  <c r="AB633" i="1"/>
  <c r="AC633" i="1"/>
  <c r="AE633" i="1"/>
  <c r="AD633" i="1"/>
  <c r="W633" i="1"/>
  <c r="BB695" i="1"/>
  <c r="AY695" i="1"/>
  <c r="AV695" i="1"/>
  <c r="AK695" i="1"/>
  <c r="G695" i="1"/>
  <c r="AJ695" i="1"/>
  <c r="AI695" i="1"/>
  <c r="BB694" i="1"/>
  <c r="AY694" i="1"/>
  <c r="AV694" i="1"/>
  <c r="AK694" i="1"/>
  <c r="G694" i="1"/>
  <c r="AJ694" i="1"/>
  <c r="AI694" i="1"/>
  <c r="BB693" i="1"/>
  <c r="AY693" i="1"/>
  <c r="AV693" i="1"/>
  <c r="AK693" i="1"/>
  <c r="G693" i="1"/>
  <c r="AJ693" i="1"/>
  <c r="AI693" i="1"/>
  <c r="BB692" i="1"/>
  <c r="AY692" i="1"/>
  <c r="AV692" i="1"/>
  <c r="AK692" i="1"/>
  <c r="G692" i="1"/>
  <c r="AJ692" i="1"/>
  <c r="AI692" i="1"/>
  <c r="BB691" i="1"/>
  <c r="AY691" i="1"/>
  <c r="AV691" i="1"/>
  <c r="AK691" i="1"/>
  <c r="G691" i="1"/>
  <c r="AJ691" i="1"/>
  <c r="AI691" i="1"/>
  <c r="BB690" i="1"/>
  <c r="AY690" i="1"/>
  <c r="AV690" i="1"/>
  <c r="AK690" i="1"/>
  <c r="G690" i="1"/>
  <c r="AJ690" i="1"/>
  <c r="AI690" i="1"/>
  <c r="BB689" i="1"/>
  <c r="AY689" i="1"/>
  <c r="AV689" i="1"/>
  <c r="AK689" i="1"/>
  <c r="G689" i="1"/>
  <c r="AJ689" i="1"/>
  <c r="AI689" i="1"/>
  <c r="BB688" i="1"/>
  <c r="AY688" i="1"/>
  <c r="AV688" i="1"/>
  <c r="AK688" i="1"/>
  <c r="G688" i="1"/>
  <c r="AJ688" i="1"/>
  <c r="AI688" i="1"/>
  <c r="BB687" i="1"/>
  <c r="AY687" i="1"/>
  <c r="AV687" i="1"/>
  <c r="AK687" i="1"/>
  <c r="G687" i="1"/>
  <c r="AJ687" i="1"/>
  <c r="AI687" i="1"/>
  <c r="BB686" i="1"/>
  <c r="AY686" i="1"/>
  <c r="AV686" i="1"/>
  <c r="AK686" i="1"/>
  <c r="G686" i="1"/>
  <c r="AJ686" i="1"/>
  <c r="AI686" i="1"/>
  <c r="BB685" i="1"/>
  <c r="AY685" i="1"/>
  <c r="AV685" i="1"/>
  <c r="AK685" i="1"/>
  <c r="G685" i="1"/>
  <c r="AJ685" i="1"/>
  <c r="AI685" i="1"/>
  <c r="BB684" i="1"/>
  <c r="AY684" i="1"/>
  <c r="AV684" i="1"/>
  <c r="AK684" i="1"/>
  <c r="G684" i="1"/>
  <c r="AJ684" i="1"/>
  <c r="AI684" i="1"/>
  <c r="BB669" i="1"/>
  <c r="AY669" i="1"/>
  <c r="AV669" i="1"/>
  <c r="AK669" i="1"/>
  <c r="G669" i="1"/>
  <c r="AJ669" i="1"/>
  <c r="AI669" i="1"/>
  <c r="BB668" i="1"/>
  <c r="AY668" i="1"/>
  <c r="AV668" i="1"/>
  <c r="AK668" i="1"/>
  <c r="G668" i="1"/>
  <c r="AJ668" i="1"/>
  <c r="AI668" i="1"/>
  <c r="BB667" i="1"/>
  <c r="AY667" i="1"/>
  <c r="AV667" i="1"/>
  <c r="AK667" i="1"/>
  <c r="G667" i="1"/>
  <c r="AJ667" i="1"/>
  <c r="AI667" i="1"/>
  <c r="BB666" i="1"/>
  <c r="AY666" i="1"/>
  <c r="AV666" i="1"/>
  <c r="AK666" i="1"/>
  <c r="G666" i="1"/>
  <c r="AJ666" i="1"/>
  <c r="AI666" i="1"/>
  <c r="BB665" i="1"/>
  <c r="AY665" i="1"/>
  <c r="AV665" i="1"/>
  <c r="AK665" i="1"/>
  <c r="G665" i="1"/>
  <c r="AJ665" i="1"/>
  <c r="AI665" i="1"/>
  <c r="BB664" i="1"/>
  <c r="AY664" i="1"/>
  <c r="AV664" i="1"/>
  <c r="AK664" i="1"/>
  <c r="G664" i="1"/>
  <c r="AJ664" i="1"/>
  <c r="AI664" i="1"/>
  <c r="BB663" i="1"/>
  <c r="AY663" i="1"/>
  <c r="AV663" i="1"/>
  <c r="AK663" i="1"/>
  <c r="G663" i="1"/>
  <c r="AJ663" i="1"/>
  <c r="AI663" i="1"/>
  <c r="BB662" i="1"/>
  <c r="AY662" i="1"/>
  <c r="AV662" i="1"/>
  <c r="AK662" i="1"/>
  <c r="G662" i="1"/>
  <c r="AJ662" i="1"/>
  <c r="AI662" i="1"/>
  <c r="BB661" i="1"/>
  <c r="AY661" i="1"/>
  <c r="AV661" i="1"/>
  <c r="AK661" i="1"/>
  <c r="G661" i="1"/>
  <c r="AJ661" i="1"/>
  <c r="AI661" i="1"/>
  <c r="BB660" i="1"/>
  <c r="AY660" i="1"/>
  <c r="AV660" i="1"/>
  <c r="AK660" i="1"/>
  <c r="G660" i="1"/>
  <c r="AJ660" i="1"/>
  <c r="AI660" i="1"/>
  <c r="BB659" i="1"/>
  <c r="AY659" i="1"/>
  <c r="AV659" i="1"/>
  <c r="AK659" i="1"/>
  <c r="G659" i="1"/>
  <c r="AJ659" i="1"/>
  <c r="AI659" i="1"/>
  <c r="BB658" i="1"/>
  <c r="AY658" i="1"/>
  <c r="AV658" i="1"/>
  <c r="AK658" i="1"/>
  <c r="G658" i="1"/>
  <c r="AJ658" i="1"/>
  <c r="AI658" i="1"/>
  <c r="BB657" i="1"/>
  <c r="AY657" i="1"/>
  <c r="AV657" i="1"/>
  <c r="AK657" i="1"/>
  <c r="G657" i="1"/>
  <c r="AJ657" i="1"/>
  <c r="AI657" i="1"/>
  <c r="BB656" i="1"/>
  <c r="AY656" i="1"/>
  <c r="AV656" i="1"/>
  <c r="AK656" i="1"/>
  <c r="G656" i="1"/>
  <c r="AJ656" i="1"/>
  <c r="AI656" i="1"/>
  <c r="BB655" i="1"/>
  <c r="AY655" i="1"/>
  <c r="AV655" i="1"/>
  <c r="AK655" i="1"/>
  <c r="G655" i="1"/>
  <c r="AJ655" i="1"/>
  <c r="AI655" i="1"/>
  <c r="BB654" i="1"/>
  <c r="AY654" i="1"/>
  <c r="AV654" i="1"/>
  <c r="AK654" i="1"/>
  <c r="G654" i="1"/>
  <c r="AJ654" i="1"/>
  <c r="AI654" i="1"/>
  <c r="BB653" i="1"/>
  <c r="AY653" i="1"/>
  <c r="AV653" i="1"/>
  <c r="AK653" i="1"/>
  <c r="G653" i="1"/>
  <c r="AJ653" i="1"/>
  <c r="AI653" i="1"/>
  <c r="BB652" i="1"/>
  <c r="AY652" i="1"/>
  <c r="AV652" i="1"/>
  <c r="AK652" i="1"/>
  <c r="G652" i="1"/>
  <c r="AJ652" i="1"/>
  <c r="AI652" i="1"/>
  <c r="BB682" i="1"/>
  <c r="AY682" i="1"/>
  <c r="AV682" i="1"/>
  <c r="AK682" i="1"/>
  <c r="G682" i="1"/>
  <c r="AJ682" i="1"/>
  <c r="AI682" i="1"/>
  <c r="BB681" i="1"/>
  <c r="AY681" i="1"/>
  <c r="AV681" i="1"/>
  <c r="AK681" i="1"/>
  <c r="G681" i="1"/>
  <c r="AJ681" i="1"/>
  <c r="AI681" i="1"/>
  <c r="BB680" i="1"/>
  <c r="AY680" i="1"/>
  <c r="AV680" i="1"/>
  <c r="AK680" i="1"/>
  <c r="G680" i="1"/>
  <c r="AJ680" i="1"/>
  <c r="AI680" i="1"/>
  <c r="BB679" i="1"/>
  <c r="AY679" i="1"/>
  <c r="AV679" i="1"/>
  <c r="AK679" i="1"/>
  <c r="G679" i="1"/>
  <c r="AJ679" i="1"/>
  <c r="AI679" i="1"/>
  <c r="BB678" i="1"/>
  <c r="AY678" i="1"/>
  <c r="AV678" i="1"/>
  <c r="AK678" i="1"/>
  <c r="G678" i="1"/>
  <c r="AJ678" i="1"/>
  <c r="AI678" i="1"/>
  <c r="AY677" i="1"/>
  <c r="AK677" i="1"/>
  <c r="G677" i="1"/>
  <c r="BB676" i="1"/>
  <c r="AY676" i="1"/>
  <c r="AV676" i="1"/>
  <c r="AK676" i="1"/>
  <c r="G676" i="1"/>
  <c r="AJ676" i="1"/>
  <c r="AI676" i="1"/>
  <c r="BB675" i="1"/>
  <c r="AY675" i="1"/>
  <c r="AV675" i="1"/>
  <c r="AK675" i="1"/>
  <c r="G675" i="1"/>
  <c r="AJ675" i="1"/>
  <c r="AI675" i="1"/>
  <c r="BB674" i="1"/>
  <c r="AY674" i="1"/>
  <c r="AV674" i="1"/>
  <c r="AK674" i="1"/>
  <c r="G674" i="1"/>
  <c r="AJ674" i="1"/>
  <c r="AI674" i="1"/>
  <c r="BB673" i="1"/>
  <c r="AY673" i="1"/>
  <c r="AV673" i="1"/>
  <c r="AK673" i="1"/>
  <c r="G673" i="1"/>
  <c r="AJ673" i="1"/>
  <c r="AI673" i="1"/>
  <c r="BB672" i="1"/>
  <c r="AY672" i="1"/>
  <c r="AV672" i="1"/>
  <c r="AK672" i="1"/>
  <c r="G672" i="1"/>
  <c r="AJ672" i="1"/>
  <c r="AI672" i="1"/>
  <c r="BB671" i="1"/>
  <c r="AY671" i="1"/>
  <c r="AV671" i="1"/>
  <c r="AK671" i="1"/>
  <c r="G671" i="1"/>
  <c r="AJ671" i="1"/>
  <c r="AI671" i="1"/>
  <c r="BB650" i="1"/>
  <c r="AY650" i="1"/>
  <c r="AV650" i="1"/>
  <c r="AK650" i="1"/>
  <c r="G650" i="1"/>
  <c r="AJ650" i="1"/>
  <c r="AI650" i="1"/>
  <c r="BB649" i="1"/>
  <c r="AY649" i="1"/>
  <c r="AV649" i="1"/>
  <c r="AK649" i="1"/>
  <c r="G649" i="1"/>
  <c r="AJ649" i="1"/>
  <c r="AI649" i="1"/>
  <c r="BB648" i="1"/>
  <c r="AY648" i="1"/>
  <c r="AV648" i="1"/>
  <c r="AK648" i="1"/>
  <c r="G648" i="1"/>
  <c r="AJ648" i="1"/>
  <c r="AI648" i="1"/>
  <c r="BB647" i="1"/>
  <c r="AY647" i="1"/>
  <c r="AV647" i="1"/>
  <c r="AK647" i="1"/>
  <c r="G647" i="1"/>
  <c r="AJ647" i="1"/>
  <c r="AI647" i="1"/>
  <c r="BB646" i="1"/>
  <c r="AY646" i="1"/>
  <c r="AV646" i="1"/>
  <c r="AK646" i="1"/>
  <c r="G646" i="1"/>
  <c r="AJ646" i="1"/>
  <c r="AI646" i="1"/>
  <c r="BB645" i="1"/>
  <c r="AY645" i="1"/>
  <c r="AV645" i="1"/>
  <c r="AK645" i="1"/>
  <c r="G645" i="1"/>
  <c r="AJ645" i="1"/>
  <c r="AI645" i="1"/>
  <c r="BB644" i="1"/>
  <c r="AY644" i="1"/>
  <c r="AV644" i="1"/>
  <c r="AK644" i="1"/>
  <c r="G644" i="1"/>
  <c r="AJ644" i="1"/>
  <c r="AI644" i="1"/>
  <c r="BB643" i="1"/>
  <c r="AY643" i="1"/>
  <c r="AV643" i="1"/>
  <c r="AK643" i="1"/>
  <c r="G643" i="1"/>
  <c r="AJ643" i="1"/>
  <c r="AI643" i="1"/>
  <c r="BB642" i="1"/>
  <c r="AY642" i="1"/>
  <c r="AV642" i="1"/>
  <c r="AK642" i="1"/>
  <c r="G642" i="1"/>
  <c r="AJ642" i="1"/>
  <c r="AI642" i="1"/>
  <c r="BB641" i="1"/>
  <c r="AY641" i="1"/>
  <c r="AV641" i="1"/>
  <c r="AK641" i="1"/>
  <c r="G641" i="1"/>
  <c r="AJ641" i="1"/>
  <c r="AI641" i="1"/>
  <c r="BB640" i="1"/>
  <c r="AY640" i="1"/>
  <c r="AV640" i="1"/>
  <c r="AK640" i="1"/>
  <c r="G640" i="1"/>
  <c r="AJ640" i="1"/>
  <c r="AI640" i="1"/>
  <c r="BB639" i="1"/>
  <c r="AY639" i="1"/>
  <c r="AV639" i="1"/>
  <c r="AK639" i="1"/>
  <c r="G639" i="1"/>
  <c r="AJ639" i="1"/>
  <c r="AI639" i="1"/>
  <c r="BB638" i="1"/>
  <c r="AY638" i="1"/>
  <c r="AV638" i="1"/>
  <c r="AK638" i="1"/>
  <c r="G638" i="1"/>
  <c r="AJ638" i="1"/>
  <c r="AI638" i="1"/>
  <c r="BB637" i="1"/>
  <c r="AY637" i="1"/>
  <c r="AV637" i="1"/>
  <c r="AK637" i="1"/>
  <c r="G637" i="1"/>
  <c r="AJ637" i="1"/>
  <c r="AI637" i="1"/>
  <c r="BB636" i="1"/>
  <c r="AY636" i="1"/>
  <c r="AV636" i="1"/>
  <c r="AK636" i="1"/>
  <c r="G636" i="1"/>
  <c r="AJ636" i="1"/>
  <c r="AI636" i="1"/>
  <c r="BB635" i="1"/>
  <c r="AY635" i="1"/>
  <c r="AV635" i="1"/>
  <c r="AK635" i="1"/>
  <c r="G635" i="1"/>
  <c r="AJ635" i="1"/>
  <c r="AI635" i="1"/>
  <c r="BB634" i="1"/>
  <c r="AY634" i="1"/>
  <c r="AV634" i="1"/>
  <c r="AK634" i="1"/>
  <c r="G634" i="1"/>
  <c r="AJ634" i="1"/>
  <c r="AI634" i="1"/>
  <c r="BB633" i="1"/>
  <c r="AY633" i="1"/>
  <c r="AV633" i="1"/>
  <c r="AK633" i="1"/>
  <c r="G633" i="1"/>
  <c r="AJ633" i="1"/>
  <c r="AI633" i="1"/>
  <c r="T631" i="1"/>
  <c r="T630" i="1"/>
  <c r="T629" i="1"/>
  <c r="T628" i="1"/>
  <c r="T627" i="1"/>
  <c r="T626" i="1"/>
  <c r="T625" i="1"/>
  <c r="T624" i="1"/>
  <c r="T623" i="1"/>
  <c r="T622" i="1"/>
  <c r="AA610" i="1"/>
  <c r="AA609" i="1"/>
  <c r="V631" i="1"/>
  <c r="BB631" i="1"/>
  <c r="V630" i="1"/>
  <c r="BB630" i="1"/>
  <c r="V629" i="1"/>
  <c r="BB629" i="1"/>
  <c r="V628" i="1"/>
  <c r="BB628" i="1"/>
  <c r="V627" i="1"/>
  <c r="BB627" i="1"/>
  <c r="V626" i="1"/>
  <c r="BB626" i="1"/>
  <c r="V625" i="1"/>
  <c r="BB625" i="1"/>
  <c r="V624" i="1"/>
  <c r="BB624" i="1"/>
  <c r="V623" i="1"/>
  <c r="BB623" i="1"/>
  <c r="V622" i="1"/>
  <c r="BB622" i="1"/>
  <c r="S621" i="1"/>
  <c r="T621" i="1"/>
  <c r="V621" i="1"/>
  <c r="BB621" i="1"/>
  <c r="T620" i="1"/>
  <c r="V620" i="1"/>
  <c r="BB620" i="1"/>
  <c r="S619" i="1"/>
  <c r="T619" i="1"/>
  <c r="V619" i="1"/>
  <c r="BB619" i="1"/>
  <c r="S618" i="1"/>
  <c r="T618" i="1"/>
  <c r="V618" i="1"/>
  <c r="BB618" i="1"/>
  <c r="S617" i="1"/>
  <c r="T617" i="1"/>
  <c r="V617" i="1"/>
  <c r="BB617" i="1"/>
  <c r="S616" i="1"/>
  <c r="T616" i="1"/>
  <c r="V616" i="1"/>
  <c r="BB616" i="1"/>
  <c r="S615" i="1"/>
  <c r="T615" i="1"/>
  <c r="V615" i="1"/>
  <c r="BB615" i="1"/>
  <c r="T614" i="1"/>
  <c r="V614" i="1"/>
  <c r="BB614" i="1"/>
  <c r="T613" i="1"/>
  <c r="V613" i="1"/>
  <c r="BB613" i="1"/>
  <c r="T612" i="1"/>
  <c r="V612" i="1"/>
  <c r="BB612" i="1"/>
  <c r="T611" i="1"/>
  <c r="V611" i="1"/>
  <c r="BB611" i="1"/>
  <c r="S610" i="1"/>
  <c r="T610" i="1"/>
  <c r="V610" i="1"/>
  <c r="BB610" i="1"/>
  <c r="T609" i="1"/>
  <c r="V609" i="1"/>
  <c r="BB609" i="1"/>
  <c r="T608" i="1"/>
  <c r="V608" i="1"/>
  <c r="BB608" i="1"/>
  <c r="T607" i="1"/>
  <c r="V607" i="1"/>
  <c r="BB607" i="1"/>
  <c r="T606" i="1"/>
  <c r="V606" i="1"/>
  <c r="BB606" i="1"/>
  <c r="T605" i="1"/>
  <c r="V605" i="1"/>
  <c r="BB605" i="1"/>
  <c r="T604" i="1"/>
  <c r="V604" i="1"/>
  <c r="BB604" i="1"/>
  <c r="T603" i="1"/>
  <c r="V603" i="1"/>
  <c r="BB603" i="1"/>
  <c r="T602" i="1"/>
  <c r="V602" i="1"/>
  <c r="BB602" i="1"/>
  <c r="T601" i="1"/>
  <c r="V601" i="1"/>
  <c r="BB601" i="1"/>
  <c r="T600" i="1"/>
  <c r="V600" i="1"/>
  <c r="BB600" i="1"/>
  <c r="S586" i="1"/>
  <c r="T586" i="1"/>
  <c r="V586" i="1"/>
  <c r="BB586" i="1"/>
  <c r="S585" i="1"/>
  <c r="T585" i="1"/>
  <c r="V585" i="1"/>
  <c r="BB585" i="1"/>
  <c r="T584" i="1"/>
  <c r="V584" i="1"/>
  <c r="BB584" i="1"/>
  <c r="T583" i="1"/>
  <c r="V583" i="1"/>
  <c r="BB583" i="1"/>
  <c r="S582" i="1"/>
  <c r="T582" i="1"/>
  <c r="V582" i="1"/>
  <c r="BB582" i="1"/>
  <c r="S581" i="1"/>
  <c r="T581" i="1"/>
  <c r="V581" i="1"/>
  <c r="BB581" i="1"/>
  <c r="S580" i="1"/>
  <c r="T580" i="1"/>
  <c r="V580" i="1"/>
  <c r="BB580" i="1"/>
  <c r="S579" i="1"/>
  <c r="T579" i="1"/>
  <c r="V579" i="1"/>
  <c r="BB579" i="1"/>
  <c r="T578" i="1"/>
  <c r="BB578" i="1"/>
  <c r="T577" i="1"/>
  <c r="BB577" i="1"/>
  <c r="T576" i="1"/>
  <c r="BB576" i="1"/>
  <c r="T575" i="1"/>
  <c r="BB575" i="1"/>
  <c r="S591" i="1"/>
  <c r="T591" i="1"/>
  <c r="V591" i="1"/>
  <c r="BB591" i="1"/>
  <c r="AY586" i="1"/>
  <c r="AV586" i="1"/>
  <c r="AY585" i="1"/>
  <c r="AV585" i="1"/>
  <c r="AY584" i="1"/>
  <c r="AV584" i="1"/>
  <c r="AY583" i="1"/>
  <c r="AV583" i="1"/>
  <c r="AY582" i="1"/>
  <c r="AV582" i="1"/>
  <c r="AY581" i="1"/>
  <c r="AV581" i="1"/>
  <c r="AY580" i="1"/>
  <c r="AV580" i="1"/>
  <c r="AY579" i="1"/>
  <c r="AV579" i="1"/>
  <c r="AY578" i="1"/>
  <c r="AV578" i="1"/>
  <c r="AY577" i="1"/>
  <c r="AV577" i="1"/>
  <c r="AY576" i="1"/>
  <c r="AV576" i="1"/>
  <c r="AY575" i="1"/>
  <c r="AV575" i="1"/>
  <c r="Z631" i="1"/>
  <c r="AA631" i="1"/>
  <c r="AB631" i="1"/>
  <c r="Y631" i="1"/>
  <c r="AC631" i="1"/>
  <c r="AE631" i="1"/>
  <c r="AK631" i="1"/>
  <c r="Y630" i="1"/>
  <c r="Z630" i="1"/>
  <c r="AA630" i="1"/>
  <c r="AB630" i="1"/>
  <c r="AC630" i="1"/>
  <c r="AE630" i="1"/>
  <c r="AK630" i="1"/>
  <c r="Y629" i="1"/>
  <c r="Z629" i="1"/>
  <c r="AA629" i="1"/>
  <c r="AB629" i="1"/>
  <c r="AC629" i="1"/>
  <c r="AE629" i="1"/>
  <c r="AK629" i="1"/>
  <c r="Y628" i="1"/>
  <c r="Z628" i="1"/>
  <c r="AA628" i="1"/>
  <c r="AB628" i="1"/>
  <c r="AC628" i="1"/>
  <c r="AE628" i="1"/>
  <c r="AK628" i="1"/>
  <c r="Y627" i="1"/>
  <c r="Z627" i="1"/>
  <c r="AA627" i="1"/>
  <c r="AB627" i="1"/>
  <c r="AC627" i="1"/>
  <c r="AE627" i="1"/>
  <c r="AK627" i="1"/>
  <c r="Y626" i="1"/>
  <c r="Z626" i="1"/>
  <c r="AA626" i="1"/>
  <c r="AB626" i="1"/>
  <c r="AC626" i="1"/>
  <c r="AE626" i="1"/>
  <c r="AK626" i="1"/>
  <c r="Y625" i="1"/>
  <c r="Z625" i="1"/>
  <c r="AA625" i="1"/>
  <c r="AB625" i="1"/>
  <c r="AC625" i="1"/>
  <c r="AE625" i="1"/>
  <c r="AK625" i="1"/>
  <c r="Y624" i="1"/>
  <c r="Z624" i="1"/>
  <c r="AA624" i="1"/>
  <c r="AB624" i="1"/>
  <c r="AC624" i="1"/>
  <c r="AE624" i="1"/>
  <c r="AK624" i="1"/>
  <c r="Y623" i="1"/>
  <c r="Z623" i="1"/>
  <c r="AA623" i="1"/>
  <c r="AB623" i="1"/>
  <c r="AC623" i="1"/>
  <c r="AE623" i="1"/>
  <c r="AK623" i="1"/>
  <c r="Y622" i="1"/>
  <c r="Z622" i="1"/>
  <c r="AA622" i="1"/>
  <c r="AB622" i="1"/>
  <c r="AC622" i="1"/>
  <c r="AE622" i="1"/>
  <c r="AK622" i="1"/>
  <c r="Y621" i="1"/>
  <c r="AB621" i="1"/>
  <c r="AA621" i="1"/>
  <c r="Z621" i="1"/>
  <c r="AC621" i="1"/>
  <c r="AE621" i="1"/>
  <c r="AK621" i="1"/>
  <c r="Y620" i="1"/>
  <c r="AB620" i="1"/>
  <c r="AA620" i="1"/>
  <c r="Z620" i="1"/>
  <c r="AC620" i="1"/>
  <c r="AE620" i="1"/>
  <c r="AK620" i="1"/>
  <c r="Y619" i="1"/>
  <c r="AB619" i="1"/>
  <c r="AA619" i="1"/>
  <c r="Z619" i="1"/>
  <c r="AC619" i="1"/>
  <c r="AE619" i="1"/>
  <c r="AK619" i="1"/>
  <c r="Y618" i="1"/>
  <c r="AB618" i="1"/>
  <c r="AA618" i="1"/>
  <c r="Z618" i="1"/>
  <c r="AC618" i="1"/>
  <c r="AE618" i="1"/>
  <c r="AK618" i="1"/>
  <c r="Y617" i="1"/>
  <c r="AB617" i="1"/>
  <c r="AA617" i="1"/>
  <c r="Z617" i="1"/>
  <c r="AC617" i="1"/>
  <c r="AE617" i="1"/>
  <c r="AK617" i="1"/>
  <c r="Y616" i="1"/>
  <c r="AB616" i="1"/>
  <c r="AA616" i="1"/>
  <c r="Z616" i="1"/>
  <c r="AC616" i="1"/>
  <c r="AE616" i="1"/>
  <c r="AK616" i="1"/>
  <c r="Y615" i="1"/>
  <c r="AB615" i="1"/>
  <c r="AA615" i="1"/>
  <c r="Z615" i="1"/>
  <c r="AC615" i="1"/>
  <c r="AE615" i="1"/>
  <c r="AK615" i="1"/>
  <c r="Y614" i="1"/>
  <c r="Z614" i="1"/>
  <c r="AA614" i="1"/>
  <c r="AB614" i="1"/>
  <c r="AC614" i="1"/>
  <c r="AE614" i="1"/>
  <c r="AK614" i="1"/>
  <c r="Y613" i="1"/>
  <c r="Z613" i="1"/>
  <c r="AA613" i="1"/>
  <c r="AB613" i="1"/>
  <c r="AC613" i="1"/>
  <c r="AE613" i="1"/>
  <c r="AK613" i="1"/>
  <c r="Y612" i="1"/>
  <c r="Z612" i="1"/>
  <c r="AA612" i="1"/>
  <c r="AB612" i="1"/>
  <c r="AC612" i="1"/>
  <c r="AE612" i="1"/>
  <c r="AK612" i="1"/>
  <c r="Y611" i="1"/>
  <c r="AB611" i="1"/>
  <c r="AA611" i="1"/>
  <c r="Z611" i="1"/>
  <c r="AC611" i="1"/>
  <c r="AE611" i="1"/>
  <c r="AK611" i="1"/>
  <c r="Z610" i="1"/>
  <c r="AB610" i="1"/>
  <c r="Y610" i="1"/>
  <c r="AC610" i="1"/>
  <c r="AE610" i="1"/>
  <c r="AK610" i="1"/>
  <c r="Y609" i="1"/>
  <c r="Z609" i="1"/>
  <c r="AB609" i="1"/>
  <c r="AC609" i="1"/>
  <c r="AE609" i="1"/>
  <c r="AK609" i="1"/>
  <c r="Y608" i="1"/>
  <c r="Z608" i="1"/>
  <c r="AA608" i="1"/>
  <c r="AB608" i="1"/>
  <c r="AC608" i="1"/>
  <c r="AE608" i="1"/>
  <c r="AK608" i="1"/>
  <c r="Y607" i="1"/>
  <c r="Z607" i="1"/>
  <c r="AA607" i="1"/>
  <c r="AB607" i="1"/>
  <c r="AC607" i="1"/>
  <c r="AE607" i="1"/>
  <c r="AK607" i="1"/>
  <c r="Y606" i="1"/>
  <c r="Z606" i="1"/>
  <c r="AA606" i="1"/>
  <c r="AB606" i="1"/>
  <c r="AC606" i="1"/>
  <c r="AE606" i="1"/>
  <c r="AK606" i="1"/>
  <c r="Y605" i="1"/>
  <c r="Z605" i="1"/>
  <c r="AA605" i="1"/>
  <c r="AB605" i="1"/>
  <c r="AC605" i="1"/>
  <c r="AE605" i="1"/>
  <c r="AK605" i="1"/>
  <c r="Y604" i="1"/>
  <c r="Z604" i="1"/>
  <c r="AA604" i="1"/>
  <c r="AB604" i="1"/>
  <c r="AC604" i="1"/>
  <c r="AE604" i="1"/>
  <c r="AK604" i="1"/>
  <c r="Y603" i="1"/>
  <c r="Z603" i="1"/>
  <c r="AA603" i="1"/>
  <c r="AB603" i="1"/>
  <c r="AC603" i="1"/>
  <c r="AE603" i="1"/>
  <c r="AK603" i="1"/>
  <c r="Y602" i="1"/>
  <c r="Z602" i="1"/>
  <c r="AA602" i="1"/>
  <c r="AB602" i="1"/>
  <c r="AC602" i="1"/>
  <c r="AE602" i="1"/>
  <c r="AK602" i="1"/>
  <c r="Y601" i="1"/>
  <c r="Z601" i="1"/>
  <c r="AA601" i="1"/>
  <c r="AB601" i="1"/>
  <c r="AC601" i="1"/>
  <c r="AE601" i="1"/>
  <c r="AK601" i="1"/>
  <c r="Y600" i="1"/>
  <c r="Z600" i="1"/>
  <c r="AA600" i="1"/>
  <c r="AB600" i="1"/>
  <c r="AC600" i="1"/>
  <c r="AE600" i="1"/>
  <c r="AK600" i="1"/>
  <c r="AY631" i="1"/>
  <c r="AV631" i="1"/>
  <c r="AY630" i="1"/>
  <c r="AV630" i="1"/>
  <c r="AY629" i="1"/>
  <c r="AV629" i="1"/>
  <c r="AY628" i="1"/>
  <c r="AV628" i="1"/>
  <c r="AY627" i="1"/>
  <c r="AV627" i="1"/>
  <c r="AY626" i="1"/>
  <c r="AV626" i="1"/>
  <c r="AY625" i="1"/>
  <c r="AV625" i="1"/>
  <c r="AY624" i="1"/>
  <c r="AV624" i="1"/>
  <c r="AY623" i="1"/>
  <c r="AV623" i="1"/>
  <c r="AY622" i="1"/>
  <c r="AV622" i="1"/>
  <c r="AY621" i="1"/>
  <c r="AV621" i="1"/>
  <c r="AY620" i="1"/>
  <c r="AV620" i="1"/>
  <c r="AY619" i="1"/>
  <c r="AV619" i="1"/>
  <c r="AY618" i="1"/>
  <c r="AV618" i="1"/>
  <c r="AY617" i="1"/>
  <c r="AV617" i="1"/>
  <c r="AY616" i="1"/>
  <c r="AV616" i="1"/>
  <c r="AY615" i="1"/>
  <c r="AV615" i="1"/>
  <c r="AY614" i="1"/>
  <c r="AV614" i="1"/>
  <c r="AY613" i="1"/>
  <c r="AV613" i="1"/>
  <c r="AY612" i="1"/>
  <c r="AV612" i="1"/>
  <c r="AY611" i="1"/>
  <c r="AV611" i="1"/>
  <c r="AY610" i="1"/>
  <c r="AV610" i="1"/>
  <c r="AY609" i="1"/>
  <c r="AV609" i="1"/>
  <c r="AY608" i="1"/>
  <c r="AV608" i="1"/>
  <c r="AY607" i="1"/>
  <c r="AV607" i="1"/>
  <c r="AY606" i="1"/>
  <c r="AV606" i="1"/>
  <c r="AY605" i="1"/>
  <c r="AV605" i="1"/>
  <c r="AY604" i="1"/>
  <c r="AV604" i="1"/>
  <c r="AY603" i="1"/>
  <c r="AV603" i="1"/>
  <c r="AY602" i="1"/>
  <c r="AV602" i="1"/>
  <c r="AY601" i="1"/>
  <c r="AV601" i="1"/>
  <c r="AY600" i="1"/>
  <c r="AV600" i="1"/>
  <c r="G621" i="1"/>
  <c r="W621" i="1"/>
  <c r="AD621" i="1"/>
  <c r="AI621" i="1"/>
  <c r="AJ621" i="1"/>
  <c r="AY588" i="1"/>
  <c r="AV588" i="1"/>
  <c r="T588" i="1"/>
  <c r="BB588" i="1"/>
  <c r="G598" i="1"/>
  <c r="G597" i="1"/>
  <c r="G596" i="1"/>
  <c r="G595" i="1"/>
  <c r="G593" i="1"/>
  <c r="G592" i="1"/>
  <c r="G591" i="1"/>
  <c r="G590" i="1"/>
  <c r="G589" i="1"/>
  <c r="G588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S598" i="1"/>
  <c r="Y598" i="1"/>
  <c r="T598" i="1"/>
  <c r="Z598" i="1"/>
  <c r="AA598" i="1"/>
  <c r="V598" i="1"/>
  <c r="AB598" i="1"/>
  <c r="AC598" i="1"/>
  <c r="AD598" i="1"/>
  <c r="S597" i="1"/>
  <c r="Y597" i="1"/>
  <c r="T597" i="1"/>
  <c r="Z597" i="1"/>
  <c r="AA597" i="1"/>
  <c r="V597" i="1"/>
  <c r="AB597" i="1"/>
  <c r="AC597" i="1"/>
  <c r="AD597" i="1"/>
  <c r="Y596" i="1"/>
  <c r="T596" i="1"/>
  <c r="Z596" i="1"/>
  <c r="AA596" i="1"/>
  <c r="AB596" i="1"/>
  <c r="AC596" i="1"/>
  <c r="AD596" i="1"/>
  <c r="Y595" i="1"/>
  <c r="T595" i="1"/>
  <c r="Z595" i="1"/>
  <c r="AA595" i="1"/>
  <c r="AB595" i="1"/>
  <c r="AC595" i="1"/>
  <c r="AD595" i="1"/>
  <c r="S593" i="1"/>
  <c r="Y593" i="1"/>
  <c r="T593" i="1"/>
  <c r="Z593" i="1"/>
  <c r="AA593" i="1"/>
  <c r="V593" i="1"/>
  <c r="AB593" i="1"/>
  <c r="AC593" i="1"/>
  <c r="AD593" i="1"/>
  <c r="S592" i="1"/>
  <c r="Y592" i="1"/>
  <c r="T592" i="1"/>
  <c r="Z592" i="1"/>
  <c r="AA592" i="1"/>
  <c r="V592" i="1"/>
  <c r="AB592" i="1"/>
  <c r="AC592" i="1"/>
  <c r="AD592" i="1"/>
  <c r="Y591" i="1"/>
  <c r="Z591" i="1"/>
  <c r="AA591" i="1"/>
  <c r="AB591" i="1"/>
  <c r="AC591" i="1"/>
  <c r="AD591" i="1"/>
  <c r="Y590" i="1"/>
  <c r="T590" i="1"/>
  <c r="Z590" i="1"/>
  <c r="AA590" i="1"/>
  <c r="AB590" i="1"/>
  <c r="AC590" i="1"/>
  <c r="AD590" i="1"/>
  <c r="Y589" i="1"/>
  <c r="T589" i="1"/>
  <c r="Z589" i="1"/>
  <c r="AA589" i="1"/>
  <c r="AB589" i="1"/>
  <c r="AC589" i="1"/>
  <c r="AD589" i="1"/>
  <c r="Y588" i="1"/>
  <c r="Z588" i="1"/>
  <c r="AA588" i="1"/>
  <c r="AB588" i="1"/>
  <c r="AC588" i="1"/>
  <c r="AD588" i="1"/>
  <c r="Y586" i="1"/>
  <c r="Z586" i="1"/>
  <c r="AA586" i="1"/>
  <c r="AB586" i="1"/>
  <c r="AC586" i="1"/>
  <c r="AD586" i="1"/>
  <c r="Y585" i="1"/>
  <c r="Z585" i="1"/>
  <c r="AA585" i="1"/>
  <c r="AB585" i="1"/>
  <c r="AC585" i="1"/>
  <c r="AD585" i="1"/>
  <c r="Y584" i="1"/>
  <c r="Z584" i="1"/>
  <c r="AA584" i="1"/>
  <c r="AB584" i="1"/>
  <c r="AC584" i="1"/>
  <c r="AD584" i="1"/>
  <c r="Y583" i="1"/>
  <c r="Z583" i="1"/>
  <c r="AA583" i="1"/>
  <c r="AB583" i="1"/>
  <c r="AC583" i="1"/>
  <c r="AD583" i="1"/>
  <c r="Y582" i="1"/>
  <c r="Z582" i="1"/>
  <c r="AA582" i="1"/>
  <c r="AB582" i="1"/>
  <c r="AC582" i="1"/>
  <c r="AD582" i="1"/>
  <c r="Y581" i="1"/>
  <c r="Z581" i="1"/>
  <c r="AA581" i="1"/>
  <c r="AB581" i="1"/>
  <c r="AC581" i="1"/>
  <c r="AD581" i="1"/>
  <c r="Y580" i="1"/>
  <c r="Z580" i="1"/>
  <c r="AA580" i="1"/>
  <c r="AB580" i="1"/>
  <c r="AC580" i="1"/>
  <c r="AD580" i="1"/>
  <c r="Y579" i="1"/>
  <c r="Z579" i="1"/>
  <c r="AA579" i="1"/>
  <c r="AB579" i="1"/>
  <c r="AC579" i="1"/>
  <c r="AD579" i="1"/>
  <c r="Y578" i="1"/>
  <c r="Z578" i="1"/>
  <c r="AA578" i="1"/>
  <c r="AB578" i="1"/>
  <c r="AC578" i="1"/>
  <c r="AD578" i="1"/>
  <c r="Y577" i="1"/>
  <c r="Z577" i="1"/>
  <c r="AA577" i="1"/>
  <c r="AB577" i="1"/>
  <c r="AC577" i="1"/>
  <c r="AD577" i="1"/>
  <c r="Y576" i="1"/>
  <c r="Z576" i="1"/>
  <c r="AA576" i="1"/>
  <c r="AB576" i="1"/>
  <c r="AC576" i="1"/>
  <c r="AD576" i="1"/>
  <c r="Y575" i="1"/>
  <c r="Z575" i="1"/>
  <c r="AA575" i="1"/>
  <c r="AB575" i="1"/>
  <c r="AC575" i="1"/>
  <c r="AD575" i="1"/>
  <c r="AE576" i="1"/>
  <c r="AE577" i="1"/>
  <c r="AE578" i="1"/>
  <c r="AE579" i="1"/>
  <c r="AE580" i="1"/>
  <c r="AE581" i="1"/>
  <c r="AE582" i="1"/>
  <c r="AE583" i="1"/>
  <c r="AE584" i="1"/>
  <c r="AE585" i="1"/>
  <c r="AE586" i="1"/>
  <c r="AE588" i="1"/>
  <c r="AE589" i="1"/>
  <c r="AE590" i="1"/>
  <c r="AE591" i="1"/>
  <c r="AE592" i="1"/>
  <c r="AE593" i="1"/>
  <c r="AE595" i="1"/>
  <c r="AE596" i="1"/>
  <c r="AE597" i="1"/>
  <c r="AE598" i="1"/>
  <c r="AE575" i="1"/>
  <c r="BB598" i="1"/>
  <c r="AV598" i="1"/>
  <c r="AY598" i="1"/>
  <c r="AK598" i="1"/>
  <c r="AJ598" i="1"/>
  <c r="AI598" i="1"/>
  <c r="W598" i="1"/>
  <c r="BB597" i="1"/>
  <c r="AV597" i="1"/>
  <c r="AY597" i="1"/>
  <c r="AK597" i="1"/>
  <c r="AJ597" i="1"/>
  <c r="AI597" i="1"/>
  <c r="W597" i="1"/>
  <c r="BB596" i="1"/>
  <c r="AY596" i="1"/>
  <c r="AV596" i="1"/>
  <c r="AK596" i="1"/>
  <c r="AJ596" i="1"/>
  <c r="AI596" i="1"/>
  <c r="W596" i="1"/>
  <c r="BB595" i="1"/>
  <c r="AY595" i="1"/>
  <c r="AV595" i="1"/>
  <c r="AK595" i="1"/>
  <c r="AJ595" i="1"/>
  <c r="AI595" i="1"/>
  <c r="W595" i="1"/>
  <c r="BB593" i="1"/>
  <c r="AV593" i="1"/>
  <c r="AY593" i="1"/>
  <c r="AK593" i="1"/>
  <c r="AJ593" i="1"/>
  <c r="AI593" i="1"/>
  <c r="W593" i="1"/>
  <c r="BB592" i="1"/>
  <c r="AV592" i="1"/>
  <c r="AY592" i="1"/>
  <c r="AK592" i="1"/>
  <c r="AJ592" i="1"/>
  <c r="AI592" i="1"/>
  <c r="W592" i="1"/>
  <c r="AV591" i="1"/>
  <c r="AY591" i="1"/>
  <c r="AK591" i="1"/>
  <c r="AJ591" i="1"/>
  <c r="AI591" i="1"/>
  <c r="W591" i="1"/>
  <c r="BB590" i="1"/>
  <c r="AY590" i="1"/>
  <c r="AV590" i="1"/>
  <c r="AK590" i="1"/>
  <c r="AJ590" i="1"/>
  <c r="AI590" i="1"/>
  <c r="W590" i="1"/>
  <c r="BB589" i="1"/>
  <c r="AY589" i="1"/>
  <c r="AV589" i="1"/>
  <c r="AK589" i="1"/>
  <c r="AJ589" i="1"/>
  <c r="AI589" i="1"/>
  <c r="W589" i="1"/>
  <c r="AK588" i="1"/>
  <c r="AJ588" i="1"/>
  <c r="AI588" i="1"/>
  <c r="W588" i="1"/>
  <c r="AK586" i="1"/>
  <c r="AJ586" i="1"/>
  <c r="AI586" i="1"/>
  <c r="W586" i="1"/>
  <c r="AK585" i="1"/>
  <c r="AJ585" i="1"/>
  <c r="AI585" i="1"/>
  <c r="W585" i="1"/>
  <c r="AK584" i="1"/>
  <c r="AJ584" i="1"/>
  <c r="AI584" i="1"/>
  <c r="W584" i="1"/>
  <c r="AK583" i="1"/>
  <c r="AJ583" i="1"/>
  <c r="AI583" i="1"/>
  <c r="W583" i="1"/>
  <c r="AK582" i="1"/>
  <c r="AJ582" i="1"/>
  <c r="AI582" i="1"/>
  <c r="W582" i="1"/>
  <c r="AK581" i="1"/>
  <c r="AJ581" i="1"/>
  <c r="AI581" i="1"/>
  <c r="W581" i="1"/>
  <c r="AK580" i="1"/>
  <c r="AJ580" i="1"/>
  <c r="AI580" i="1"/>
  <c r="W580" i="1"/>
  <c r="AK579" i="1"/>
  <c r="AJ579" i="1"/>
  <c r="AI579" i="1"/>
  <c r="W579" i="1"/>
  <c r="AK578" i="1"/>
  <c r="AJ578" i="1"/>
  <c r="AI578" i="1"/>
  <c r="W578" i="1"/>
  <c r="AK577" i="1"/>
  <c r="AJ577" i="1"/>
  <c r="AI577" i="1"/>
  <c r="W577" i="1"/>
  <c r="AK576" i="1"/>
  <c r="AJ576" i="1"/>
  <c r="AI576" i="1"/>
  <c r="W576" i="1"/>
  <c r="AK575" i="1"/>
  <c r="AJ575" i="1"/>
  <c r="AI575" i="1"/>
  <c r="W575" i="1"/>
  <c r="G601" i="1"/>
  <c r="G626" i="1"/>
  <c r="G627" i="1"/>
  <c r="G628" i="1"/>
  <c r="G629" i="1"/>
  <c r="G600" i="1"/>
  <c r="G506" i="1"/>
  <c r="G631" i="1"/>
  <c r="G630" i="1"/>
  <c r="G625" i="1"/>
  <c r="G624" i="1"/>
  <c r="G623" i="1"/>
  <c r="G622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AD631" i="1"/>
  <c r="AJ631" i="1"/>
  <c r="AI631" i="1"/>
  <c r="AD630" i="1"/>
  <c r="AJ630" i="1"/>
  <c r="AI630" i="1"/>
  <c r="AD629" i="1"/>
  <c r="AJ629" i="1"/>
  <c r="AI629" i="1"/>
  <c r="AD628" i="1"/>
  <c r="AJ628" i="1"/>
  <c r="AI628" i="1"/>
  <c r="AD627" i="1"/>
  <c r="AJ627" i="1"/>
  <c r="AI627" i="1"/>
  <c r="AD626" i="1"/>
  <c r="AJ626" i="1"/>
  <c r="AI626" i="1"/>
  <c r="AD625" i="1"/>
  <c r="AJ625" i="1"/>
  <c r="AI625" i="1"/>
  <c r="AD624" i="1"/>
  <c r="AJ624" i="1"/>
  <c r="AI624" i="1"/>
  <c r="AD623" i="1"/>
  <c r="AJ623" i="1"/>
  <c r="AI623" i="1"/>
  <c r="AD622" i="1"/>
  <c r="AJ622" i="1"/>
  <c r="AI622" i="1"/>
  <c r="G620" i="1"/>
  <c r="AD620" i="1"/>
  <c r="AJ620" i="1"/>
  <c r="AI620" i="1"/>
  <c r="AD619" i="1"/>
  <c r="AJ619" i="1"/>
  <c r="AI619" i="1"/>
  <c r="AD618" i="1"/>
  <c r="AJ618" i="1"/>
  <c r="AI618" i="1"/>
  <c r="AD617" i="1"/>
  <c r="AJ617" i="1"/>
  <c r="AI617" i="1"/>
  <c r="AD616" i="1"/>
  <c r="AJ616" i="1"/>
  <c r="AI616" i="1"/>
  <c r="AD615" i="1"/>
  <c r="AJ615" i="1"/>
  <c r="AI615" i="1"/>
  <c r="AD614" i="1"/>
  <c r="AJ614" i="1"/>
  <c r="AI614" i="1"/>
  <c r="AD613" i="1"/>
  <c r="AJ613" i="1"/>
  <c r="AI613" i="1"/>
  <c r="AD612" i="1"/>
  <c r="AJ612" i="1"/>
  <c r="AI612" i="1"/>
  <c r="AD611" i="1"/>
  <c r="AJ611" i="1"/>
  <c r="AI611" i="1"/>
  <c r="AD610" i="1"/>
  <c r="AJ610" i="1"/>
  <c r="AI610" i="1"/>
  <c r="AD609" i="1"/>
  <c r="AJ609" i="1"/>
  <c r="AI609" i="1"/>
  <c r="AD608" i="1"/>
  <c r="AJ608" i="1"/>
  <c r="AI608" i="1"/>
  <c r="AD607" i="1"/>
  <c r="AJ607" i="1"/>
  <c r="AI607" i="1"/>
  <c r="G606" i="1"/>
  <c r="AD606" i="1"/>
  <c r="AJ606" i="1"/>
  <c r="AI606" i="1"/>
  <c r="G605" i="1"/>
  <c r="AD605" i="1"/>
  <c r="AJ605" i="1"/>
  <c r="AI605" i="1"/>
  <c r="G604" i="1"/>
  <c r="AD604" i="1"/>
  <c r="AJ604" i="1"/>
  <c r="AI604" i="1"/>
  <c r="G603" i="1"/>
  <c r="AD603" i="1"/>
  <c r="AJ603" i="1"/>
  <c r="AI603" i="1"/>
  <c r="G602" i="1"/>
  <c r="AD602" i="1"/>
  <c r="AJ602" i="1"/>
  <c r="AI602" i="1"/>
  <c r="AD601" i="1"/>
  <c r="AJ601" i="1"/>
  <c r="AI601" i="1"/>
  <c r="AD600" i="1"/>
  <c r="AJ600" i="1"/>
  <c r="AI600" i="1"/>
  <c r="W631" i="1"/>
  <c r="W630" i="1"/>
  <c r="W629" i="1"/>
  <c r="W628" i="1"/>
  <c r="W627" i="1"/>
  <c r="W626" i="1"/>
  <c r="W625" i="1"/>
  <c r="W624" i="1"/>
  <c r="W623" i="1"/>
  <c r="W622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G457" i="1"/>
  <c r="S457" i="1"/>
  <c r="Y457" i="1"/>
  <c r="T457" i="1"/>
  <c r="Z457" i="1"/>
  <c r="U457" i="1"/>
  <c r="AA457" i="1"/>
  <c r="V457" i="1"/>
  <c r="AB457" i="1"/>
  <c r="AC457" i="1"/>
  <c r="AI457" i="1"/>
  <c r="K4" i="1"/>
  <c r="G4" i="1"/>
  <c r="S4" i="1"/>
  <c r="Y4" i="1"/>
  <c r="T4" i="1"/>
  <c r="Z4" i="1"/>
  <c r="AA4" i="1"/>
  <c r="V4" i="1"/>
  <c r="AB4" i="1"/>
  <c r="AC4" i="1"/>
  <c r="AE4" i="1"/>
  <c r="AK4" i="1"/>
  <c r="Y555" i="1"/>
  <c r="T572" i="1"/>
  <c r="Z572" i="1"/>
  <c r="U572" i="1"/>
  <c r="AA572" i="1"/>
  <c r="Y572" i="1"/>
  <c r="T571" i="1"/>
  <c r="U571" i="1"/>
  <c r="AA571" i="1"/>
  <c r="Y571" i="1"/>
  <c r="T570" i="1"/>
  <c r="Z570" i="1"/>
  <c r="T569" i="1"/>
  <c r="U569" i="1"/>
  <c r="AA569" i="1"/>
  <c r="Y569" i="1"/>
  <c r="T568" i="1"/>
  <c r="U568" i="1"/>
  <c r="AA568" i="1"/>
  <c r="Y568" i="1"/>
  <c r="T567" i="1"/>
  <c r="Z567" i="1"/>
  <c r="Y567" i="1"/>
  <c r="T566" i="1"/>
  <c r="Z566" i="1"/>
  <c r="U566" i="1"/>
  <c r="AA566" i="1"/>
  <c r="Y566" i="1"/>
  <c r="T565" i="1"/>
  <c r="Z565" i="1"/>
  <c r="Y565" i="1"/>
  <c r="T564" i="1"/>
  <c r="U564" i="1"/>
  <c r="AA564" i="1"/>
  <c r="Z564" i="1"/>
  <c r="Y564" i="1"/>
  <c r="T563" i="1"/>
  <c r="U563" i="1"/>
  <c r="AA563" i="1"/>
  <c r="Y563" i="1"/>
  <c r="T562" i="1"/>
  <c r="Z562" i="1"/>
  <c r="T561" i="1"/>
  <c r="Y561" i="1"/>
  <c r="T560" i="1"/>
  <c r="U560" i="1"/>
  <c r="AA560" i="1"/>
  <c r="Y560" i="1"/>
  <c r="T559" i="1"/>
  <c r="Z559" i="1"/>
  <c r="U559" i="1"/>
  <c r="AA559" i="1"/>
  <c r="Y559" i="1"/>
  <c r="T558" i="1"/>
  <c r="U558" i="1"/>
  <c r="AA558" i="1"/>
  <c r="Y558" i="1"/>
  <c r="T557" i="1"/>
  <c r="Z557" i="1"/>
  <c r="T556" i="1"/>
  <c r="U556" i="1"/>
  <c r="Y556" i="1"/>
  <c r="T555" i="1"/>
  <c r="U555" i="1"/>
  <c r="AA555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U565" i="1"/>
  <c r="AA565" i="1"/>
  <c r="Z563" i="1"/>
  <c r="V569" i="1"/>
  <c r="AB569" i="1"/>
  <c r="Z561" i="1"/>
  <c r="V566" i="1"/>
  <c r="W566" i="1"/>
  <c r="Z571" i="1"/>
  <c r="U561" i="1"/>
  <c r="AA561" i="1"/>
  <c r="Z558" i="1"/>
  <c r="Z569" i="1"/>
  <c r="Z560" i="1"/>
  <c r="Z556" i="1"/>
  <c r="Z568" i="1"/>
  <c r="Z555" i="1"/>
  <c r="V563" i="1"/>
  <c r="AB563" i="1"/>
  <c r="AC563" i="1"/>
  <c r="AI563" i="1"/>
  <c r="V564" i="1"/>
  <c r="AB564" i="1"/>
  <c r="AC564" i="1"/>
  <c r="U567" i="1"/>
  <c r="AA567" i="1"/>
  <c r="V572" i="1"/>
  <c r="AB572" i="1"/>
  <c r="AC572" i="1"/>
  <c r="U562" i="1"/>
  <c r="AA562" i="1"/>
  <c r="V567" i="1"/>
  <c r="AB567" i="1"/>
  <c r="U570" i="1"/>
  <c r="AA570" i="1"/>
  <c r="V560" i="1"/>
  <c r="AB560" i="1"/>
  <c r="AC560" i="1"/>
  <c r="AI560" i="1"/>
  <c r="Y562" i="1"/>
  <c r="V568" i="1"/>
  <c r="AB568" i="1"/>
  <c r="AC568" i="1"/>
  <c r="AD568" i="1"/>
  <c r="AJ568" i="1"/>
  <c r="Y570" i="1"/>
  <c r="V562" i="1"/>
  <c r="AB562" i="1"/>
  <c r="V571" i="1"/>
  <c r="AB571" i="1"/>
  <c r="AA556" i="1"/>
  <c r="V556" i="1"/>
  <c r="AB556" i="1"/>
  <c r="V559" i="1"/>
  <c r="AB559" i="1"/>
  <c r="AC559" i="1"/>
  <c r="U557" i="1"/>
  <c r="AA557" i="1"/>
  <c r="V555" i="1"/>
  <c r="AB555" i="1"/>
  <c r="Y557" i="1"/>
  <c r="V558" i="1"/>
  <c r="AB558" i="1"/>
  <c r="W569" i="1"/>
  <c r="AB566" i="1"/>
  <c r="AC566" i="1"/>
  <c r="AI566" i="1"/>
  <c r="W563" i="1"/>
  <c r="W564" i="1"/>
  <c r="AC569" i="1"/>
  <c r="AI569" i="1"/>
  <c r="AD559" i="1"/>
  <c r="AJ559" i="1"/>
  <c r="AI559" i="1"/>
  <c r="AC556" i="1"/>
  <c r="AD563" i="1"/>
  <c r="AJ563" i="1"/>
  <c r="W568" i="1"/>
  <c r="AC571" i="1"/>
  <c r="AI571" i="1"/>
  <c r="AC567" i="1"/>
  <c r="AD567" i="1"/>
  <c r="AJ567" i="1"/>
  <c r="AC558" i="1"/>
  <c r="V565" i="1"/>
  <c r="AB565" i="1"/>
  <c r="AC565" i="1"/>
  <c r="AI565" i="1"/>
  <c r="V561" i="1"/>
  <c r="AB561" i="1"/>
  <c r="AC561" i="1"/>
  <c r="AD561" i="1"/>
  <c r="AJ561" i="1"/>
  <c r="AC555" i="1"/>
  <c r="AC562" i="1"/>
  <c r="AI562" i="1"/>
  <c r="W562" i="1"/>
  <c r="AD572" i="1"/>
  <c r="AJ572" i="1"/>
  <c r="AI572" i="1"/>
  <c r="W560" i="1"/>
  <c r="AD569" i="1"/>
  <c r="AJ569" i="1"/>
  <c r="AD560" i="1"/>
  <c r="AJ560" i="1"/>
  <c r="V570" i="1"/>
  <c r="AB570" i="1"/>
  <c r="AC570" i="1"/>
  <c r="W571" i="1"/>
  <c r="W567" i="1"/>
  <c r="W572" i="1"/>
  <c r="AI564" i="1"/>
  <c r="AD564" i="1"/>
  <c r="AJ564" i="1"/>
  <c r="AI568" i="1"/>
  <c r="W559" i="1"/>
  <c r="W556" i="1"/>
  <c r="W558" i="1"/>
  <c r="V557" i="1"/>
  <c r="AB557" i="1"/>
  <c r="AC557" i="1"/>
  <c r="W555" i="1"/>
  <c r="T553" i="1"/>
  <c r="U553" i="1"/>
  <c r="AA553" i="1"/>
  <c r="T552" i="1"/>
  <c r="U552" i="1"/>
  <c r="AA552" i="1"/>
  <c r="T551" i="1"/>
  <c r="Z551" i="1"/>
  <c r="T550" i="1"/>
  <c r="U550" i="1"/>
  <c r="T549" i="1"/>
  <c r="Z549" i="1"/>
  <c r="T548" i="1"/>
  <c r="Z548" i="1"/>
  <c r="T547" i="1"/>
  <c r="U547" i="1"/>
  <c r="AA547" i="1"/>
  <c r="T546" i="1"/>
  <c r="Z546" i="1"/>
  <c r="T545" i="1"/>
  <c r="Z545" i="1"/>
  <c r="T544" i="1"/>
  <c r="U544" i="1"/>
  <c r="AA544" i="1"/>
  <c r="T543" i="1"/>
  <c r="Z543" i="1"/>
  <c r="T542" i="1"/>
  <c r="U542" i="1"/>
  <c r="T541" i="1"/>
  <c r="Z541" i="1"/>
  <c r="T540" i="1"/>
  <c r="Z540" i="1"/>
  <c r="T539" i="1"/>
  <c r="U539" i="1"/>
  <c r="AA539" i="1"/>
  <c r="T538" i="1"/>
  <c r="Z538" i="1"/>
  <c r="T537" i="1"/>
  <c r="U537" i="1"/>
  <c r="T536" i="1"/>
  <c r="U536" i="1"/>
  <c r="AA536" i="1"/>
  <c r="T535" i="1"/>
  <c r="Z535" i="1"/>
  <c r="T534" i="1"/>
  <c r="U534" i="1"/>
  <c r="T533" i="1"/>
  <c r="Z533" i="1"/>
  <c r="T532" i="1"/>
  <c r="Z532" i="1"/>
  <c r="T531" i="1"/>
  <c r="U531" i="1"/>
  <c r="AA531" i="1"/>
  <c r="T530" i="1"/>
  <c r="Z530" i="1"/>
  <c r="T529" i="1"/>
  <c r="U529" i="1"/>
  <c r="T528" i="1"/>
  <c r="U528" i="1"/>
  <c r="AA528" i="1"/>
  <c r="T527" i="1"/>
  <c r="Z527" i="1"/>
  <c r="T526" i="1"/>
  <c r="Z526" i="1"/>
  <c r="T525" i="1"/>
  <c r="Z525" i="1"/>
  <c r="T524" i="1"/>
  <c r="Z524" i="1"/>
  <c r="T523" i="1"/>
  <c r="U523" i="1"/>
  <c r="AA523" i="1"/>
  <c r="T522" i="1"/>
  <c r="Z522" i="1"/>
  <c r="T521" i="1"/>
  <c r="U521" i="1"/>
  <c r="T520" i="1"/>
  <c r="U520" i="1"/>
  <c r="AA520" i="1"/>
  <c r="T519" i="1"/>
  <c r="Z519" i="1"/>
  <c r="T518" i="1"/>
  <c r="Z518" i="1"/>
  <c r="T517" i="1"/>
  <c r="Z517" i="1"/>
  <c r="T516" i="1"/>
  <c r="Z516" i="1"/>
  <c r="T515" i="1"/>
  <c r="U515" i="1"/>
  <c r="AA515" i="1"/>
  <c r="T514" i="1"/>
  <c r="Z514" i="1"/>
  <c r="T513" i="1"/>
  <c r="U513" i="1"/>
  <c r="T512" i="1"/>
  <c r="U512" i="1"/>
  <c r="AA512" i="1"/>
  <c r="T511" i="1"/>
  <c r="Z511" i="1"/>
  <c r="T510" i="1"/>
  <c r="U510" i="1"/>
  <c r="AA510" i="1"/>
  <c r="T509" i="1"/>
  <c r="Z509" i="1"/>
  <c r="T508" i="1"/>
  <c r="Z508" i="1"/>
  <c r="T507" i="1"/>
  <c r="U507" i="1"/>
  <c r="AA507" i="1"/>
  <c r="W557" i="1"/>
  <c r="W565" i="1"/>
  <c r="AD566" i="1"/>
  <c r="AJ566" i="1"/>
  <c r="AD565" i="1"/>
  <c r="AJ565" i="1"/>
  <c r="AD571" i="1"/>
  <c r="AJ571" i="1"/>
  <c r="AI567" i="1"/>
  <c r="AD556" i="1"/>
  <c r="AJ556" i="1"/>
  <c r="AI556" i="1"/>
  <c r="AI561" i="1"/>
  <c r="W570" i="1"/>
  <c r="W561" i="1"/>
  <c r="AD557" i="1"/>
  <c r="AJ557" i="1"/>
  <c r="AI557" i="1"/>
  <c r="AD558" i="1"/>
  <c r="AJ558" i="1"/>
  <c r="AI558" i="1"/>
  <c r="AD555" i="1"/>
  <c r="AJ555" i="1"/>
  <c r="AI555" i="1"/>
  <c r="AD570" i="1"/>
  <c r="AJ570" i="1"/>
  <c r="AI570" i="1"/>
  <c r="AD562" i="1"/>
  <c r="AJ562" i="1"/>
  <c r="U511" i="1"/>
  <c r="AA511" i="1"/>
  <c r="Z513" i="1"/>
  <c r="Z521" i="1"/>
  <c r="U530" i="1"/>
  <c r="AA530" i="1"/>
  <c r="Z534" i="1"/>
  <c r="Z529" i="1"/>
  <c r="U519" i="1"/>
  <c r="AA519" i="1"/>
  <c r="U545" i="1"/>
  <c r="AA545" i="1"/>
  <c r="Z539" i="1"/>
  <c r="Z553" i="1"/>
  <c r="AA534" i="1"/>
  <c r="U516" i="1"/>
  <c r="AA516" i="1"/>
  <c r="U526" i="1"/>
  <c r="AA526" i="1"/>
  <c r="U514" i="1"/>
  <c r="AA514" i="1"/>
  <c r="U522" i="1"/>
  <c r="AA522" i="1"/>
  <c r="Z531" i="1"/>
  <c r="Z537" i="1"/>
  <c r="U540" i="1"/>
  <c r="AA540" i="1"/>
  <c r="Z550" i="1"/>
  <c r="U508" i="1"/>
  <c r="AA508" i="1"/>
  <c r="U524" i="1"/>
  <c r="AA524" i="1"/>
  <c r="U518" i="1"/>
  <c r="AA518" i="1"/>
  <c r="U548" i="1"/>
  <c r="AA548" i="1"/>
  <c r="Z510" i="1"/>
  <c r="U535" i="1"/>
  <c r="AA535" i="1"/>
  <c r="Z542" i="1"/>
  <c r="U546" i="1"/>
  <c r="AA546" i="1"/>
  <c r="Z507" i="1"/>
  <c r="Z515" i="1"/>
  <c r="Z523" i="1"/>
  <c r="U532" i="1"/>
  <c r="AA532" i="1"/>
  <c r="U538" i="1"/>
  <c r="AA538" i="1"/>
  <c r="U551" i="1"/>
  <c r="AA551" i="1"/>
  <c r="U527" i="1"/>
  <c r="AA527" i="1"/>
  <c r="U543" i="1"/>
  <c r="AA543" i="1"/>
  <c r="Z547" i="1"/>
  <c r="AA537" i="1"/>
  <c r="AA550" i="1"/>
  <c r="AA529" i="1"/>
  <c r="AA513" i="1"/>
  <c r="AA521" i="1"/>
  <c r="AA542" i="1"/>
  <c r="Z512" i="1"/>
  <c r="Z520" i="1"/>
  <c r="Z528" i="1"/>
  <c r="Z536" i="1"/>
  <c r="Z544" i="1"/>
  <c r="Z552" i="1"/>
  <c r="U533" i="1"/>
  <c r="AA533" i="1"/>
  <c r="U541" i="1"/>
  <c r="AA541" i="1"/>
  <c r="U549" i="1"/>
  <c r="AA549" i="1"/>
  <c r="U509" i="1"/>
  <c r="AA509" i="1"/>
  <c r="U525" i="1"/>
  <c r="AA525" i="1"/>
  <c r="U517" i="1"/>
  <c r="AA517" i="1"/>
  <c r="T506" i="1"/>
  <c r="Z506" i="1"/>
  <c r="G553" i="1"/>
  <c r="S553" i="1"/>
  <c r="G552" i="1"/>
  <c r="S552" i="1"/>
  <c r="Y552" i="1"/>
  <c r="G551" i="1"/>
  <c r="S551" i="1"/>
  <c r="G550" i="1"/>
  <c r="S550" i="1"/>
  <c r="Y550" i="1"/>
  <c r="G549" i="1"/>
  <c r="S549" i="1"/>
  <c r="Y549" i="1"/>
  <c r="G548" i="1"/>
  <c r="S548" i="1"/>
  <c r="G547" i="1"/>
  <c r="S547" i="1"/>
  <c r="Y547" i="1"/>
  <c r="G546" i="1"/>
  <c r="S546" i="1"/>
  <c r="Y546" i="1"/>
  <c r="G545" i="1"/>
  <c r="S545" i="1"/>
  <c r="G544" i="1"/>
  <c r="S544" i="1"/>
  <c r="Y544" i="1"/>
  <c r="G543" i="1"/>
  <c r="S543" i="1"/>
  <c r="G542" i="1"/>
  <c r="S542" i="1"/>
  <c r="Y542" i="1"/>
  <c r="G541" i="1"/>
  <c r="S541" i="1"/>
  <c r="Y541" i="1"/>
  <c r="G540" i="1"/>
  <c r="G539" i="1"/>
  <c r="G538" i="1"/>
  <c r="S538" i="1"/>
  <c r="Y538" i="1"/>
  <c r="G537" i="1"/>
  <c r="S537" i="1"/>
  <c r="Y537" i="1"/>
  <c r="G536" i="1"/>
  <c r="S536" i="1"/>
  <c r="Y536" i="1"/>
  <c r="G535" i="1"/>
  <c r="S535" i="1"/>
  <c r="G534" i="1"/>
  <c r="S534" i="1"/>
  <c r="Y534" i="1"/>
  <c r="G533" i="1"/>
  <c r="S533" i="1"/>
  <c r="Y533" i="1"/>
  <c r="G532" i="1"/>
  <c r="S532" i="1"/>
  <c r="G531" i="1"/>
  <c r="S531" i="1"/>
  <c r="Y531" i="1"/>
  <c r="G530" i="1"/>
  <c r="S530" i="1"/>
  <c r="Y530" i="1"/>
  <c r="G529" i="1"/>
  <c r="G528" i="1"/>
  <c r="G527" i="1"/>
  <c r="S527" i="1"/>
  <c r="G526" i="1"/>
  <c r="S526" i="1"/>
  <c r="G525" i="1"/>
  <c r="S525" i="1"/>
  <c r="Y525" i="1"/>
  <c r="G524" i="1"/>
  <c r="S524" i="1"/>
  <c r="G523" i="1"/>
  <c r="S523" i="1"/>
  <c r="V523" i="1"/>
  <c r="AB523" i="1"/>
  <c r="G522" i="1"/>
  <c r="S522" i="1"/>
  <c r="Y522" i="1"/>
  <c r="G521" i="1"/>
  <c r="S521" i="1"/>
  <c r="Y521" i="1"/>
  <c r="G520" i="1"/>
  <c r="S520" i="1"/>
  <c r="Y520" i="1"/>
  <c r="G519" i="1"/>
  <c r="S519" i="1"/>
  <c r="G518" i="1"/>
  <c r="S518" i="1"/>
  <c r="G517" i="1"/>
  <c r="S517" i="1"/>
  <c r="Y517" i="1"/>
  <c r="G516" i="1"/>
  <c r="S516" i="1"/>
  <c r="G515" i="1"/>
  <c r="S515" i="1"/>
  <c r="V515" i="1"/>
  <c r="G514" i="1"/>
  <c r="S514" i="1"/>
  <c r="Y514" i="1"/>
  <c r="G513" i="1"/>
  <c r="S513" i="1"/>
  <c r="Y513" i="1"/>
  <c r="G512" i="1"/>
  <c r="S512" i="1"/>
  <c r="Y512" i="1"/>
  <c r="G511" i="1"/>
  <c r="S511" i="1"/>
  <c r="G510" i="1"/>
  <c r="S510" i="1"/>
  <c r="G509" i="1"/>
  <c r="S509" i="1"/>
  <c r="Y509" i="1"/>
  <c r="G508" i="1"/>
  <c r="S508" i="1"/>
  <c r="G507" i="1"/>
  <c r="S507" i="1"/>
  <c r="Y507" i="1"/>
  <c r="S506" i="1"/>
  <c r="Y506" i="1"/>
  <c r="V542" i="1"/>
  <c r="AB542" i="1"/>
  <c r="AC542" i="1"/>
  <c r="AD542" i="1"/>
  <c r="V512" i="1"/>
  <c r="AB512" i="1"/>
  <c r="V552" i="1"/>
  <c r="AB552" i="1"/>
  <c r="AC552" i="1"/>
  <c r="AD552" i="1"/>
  <c r="V544" i="1"/>
  <c r="AB544" i="1"/>
  <c r="AC544" i="1"/>
  <c r="AD544" i="1"/>
  <c r="V521" i="1"/>
  <c r="AB521" i="1"/>
  <c r="AC521" i="1"/>
  <c r="AD521" i="1"/>
  <c r="V513" i="1"/>
  <c r="AB513" i="1"/>
  <c r="AC513" i="1"/>
  <c r="AD513" i="1"/>
  <c r="V507" i="1"/>
  <c r="AB507" i="1"/>
  <c r="AC507" i="1"/>
  <c r="AD507" i="1"/>
  <c r="Y523" i="1"/>
  <c r="AC523" i="1"/>
  <c r="AD523" i="1"/>
  <c r="V531" i="1"/>
  <c r="AB531" i="1"/>
  <c r="AC531" i="1"/>
  <c r="AD531" i="1"/>
  <c r="Y515" i="1"/>
  <c r="AB515" i="1"/>
  <c r="W515" i="1"/>
  <c r="V532" i="1"/>
  <c r="AB532" i="1"/>
  <c r="Y532" i="1"/>
  <c r="Y524" i="1"/>
  <c r="V524" i="1"/>
  <c r="AB524" i="1"/>
  <c r="S539" i="1"/>
  <c r="S540" i="1"/>
  <c r="V530" i="1"/>
  <c r="AB530" i="1"/>
  <c r="AC530" i="1"/>
  <c r="AD530" i="1"/>
  <c r="V510" i="1"/>
  <c r="AB510" i="1"/>
  <c r="Y510" i="1"/>
  <c r="V518" i="1"/>
  <c r="Y518" i="1"/>
  <c r="V526" i="1"/>
  <c r="AB526" i="1"/>
  <c r="Y526" i="1"/>
  <c r="AC512" i="1"/>
  <c r="AD512" i="1"/>
  <c r="V550" i="1"/>
  <c r="AB550" i="1"/>
  <c r="AC550" i="1"/>
  <c r="AD550" i="1"/>
  <c r="V508" i="1"/>
  <c r="AB508" i="1"/>
  <c r="Y508" i="1"/>
  <c r="Y548" i="1"/>
  <c r="V548" i="1"/>
  <c r="AB548" i="1"/>
  <c r="V519" i="1"/>
  <c r="AB519" i="1"/>
  <c r="Y519" i="1"/>
  <c r="Y535" i="1"/>
  <c r="V535" i="1"/>
  <c r="AB535" i="1"/>
  <c r="Y551" i="1"/>
  <c r="V551" i="1"/>
  <c r="AB551" i="1"/>
  <c r="V522" i="1"/>
  <c r="AB522" i="1"/>
  <c r="AC522" i="1"/>
  <c r="AD522" i="1"/>
  <c r="V547" i="1"/>
  <c r="AB547" i="1"/>
  <c r="AC547" i="1"/>
  <c r="AD547" i="1"/>
  <c r="V536" i="1"/>
  <c r="AB536" i="1"/>
  <c r="AC536" i="1"/>
  <c r="AD536" i="1"/>
  <c r="V549" i="1"/>
  <c r="AB549" i="1"/>
  <c r="AC549" i="1"/>
  <c r="AD549" i="1"/>
  <c r="V537" i="1"/>
  <c r="AB537" i="1"/>
  <c r="AC537" i="1"/>
  <c r="AD537" i="1"/>
  <c r="Y516" i="1"/>
  <c r="V516" i="1"/>
  <c r="AB516" i="1"/>
  <c r="V511" i="1"/>
  <c r="AB511" i="1"/>
  <c r="Y511" i="1"/>
  <c r="Y527" i="1"/>
  <c r="V527" i="1"/>
  <c r="AB527" i="1"/>
  <c r="Y543" i="1"/>
  <c r="V543" i="1"/>
  <c r="AB543" i="1"/>
  <c r="V546" i="1"/>
  <c r="AB546" i="1"/>
  <c r="AC546" i="1"/>
  <c r="AD546" i="1"/>
  <c r="S529" i="1"/>
  <c r="S528" i="1"/>
  <c r="V545" i="1"/>
  <c r="AB545" i="1"/>
  <c r="Y545" i="1"/>
  <c r="Y553" i="1"/>
  <c r="V553" i="1"/>
  <c r="AB553" i="1"/>
  <c r="W512" i="1"/>
  <c r="V538" i="1"/>
  <c r="AB538" i="1"/>
  <c r="AC538" i="1"/>
  <c r="AD538" i="1"/>
  <c r="V514" i="1"/>
  <c r="V520" i="1"/>
  <c r="V517" i="1"/>
  <c r="V534" i="1"/>
  <c r="V525" i="1"/>
  <c r="AB525" i="1"/>
  <c r="AC525" i="1"/>
  <c r="AD525" i="1"/>
  <c r="W523" i="1"/>
  <c r="W547" i="1"/>
  <c r="V541" i="1"/>
  <c r="AB541" i="1"/>
  <c r="AC541" i="1"/>
  <c r="AD541" i="1"/>
  <c r="V509" i="1"/>
  <c r="V533" i="1"/>
  <c r="U506" i="1"/>
  <c r="AA506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W513" i="1"/>
  <c r="W519" i="1"/>
  <c r="W542" i="1"/>
  <c r="W536" i="1"/>
  <c r="W510" i="1"/>
  <c r="W544" i="1"/>
  <c r="AC543" i="1"/>
  <c r="AD543" i="1"/>
  <c r="W521" i="1"/>
  <c r="W507" i="1"/>
  <c r="AC548" i="1"/>
  <c r="AD548" i="1"/>
  <c r="W508" i="1"/>
  <c r="W552" i="1"/>
  <c r="W546" i="1"/>
  <c r="AC551" i="1"/>
  <c r="AD551" i="1"/>
  <c r="AC508" i="1"/>
  <c r="AD508" i="1"/>
  <c r="W511" i="1"/>
  <c r="W522" i="1"/>
  <c r="AC511" i="1"/>
  <c r="AD511" i="1"/>
  <c r="W553" i="1"/>
  <c r="AC526" i="1"/>
  <c r="AD526" i="1"/>
  <c r="AC553" i="1"/>
  <c r="AD553" i="1"/>
  <c r="W526" i="1"/>
  <c r="W532" i="1"/>
  <c r="AC532" i="1"/>
  <c r="AD532" i="1"/>
  <c r="W531" i="1"/>
  <c r="W538" i="1"/>
  <c r="W525" i="1"/>
  <c r="W548" i="1"/>
  <c r="AC515" i="1"/>
  <c r="AD515" i="1"/>
  <c r="AC527" i="1"/>
  <c r="AD527" i="1"/>
  <c r="Y528" i="1"/>
  <c r="V528" i="1"/>
  <c r="AB528" i="1"/>
  <c r="AC535" i="1"/>
  <c r="AD535" i="1"/>
  <c r="Y540" i="1"/>
  <c r="V540" i="1"/>
  <c r="AB540" i="1"/>
  <c r="V506" i="1"/>
  <c r="Y529" i="1"/>
  <c r="V529" i="1"/>
  <c r="AC519" i="1"/>
  <c r="AD519" i="1"/>
  <c r="V539" i="1"/>
  <c r="Y539" i="1"/>
  <c r="W543" i="1"/>
  <c r="AB514" i="1"/>
  <c r="AC514" i="1"/>
  <c r="AD514" i="1"/>
  <c r="W514" i="1"/>
  <c r="W550" i="1"/>
  <c r="W535" i="1"/>
  <c r="W516" i="1"/>
  <c r="AB518" i="1"/>
  <c r="AC518" i="1"/>
  <c r="AD518" i="1"/>
  <c r="W518" i="1"/>
  <c r="W524" i="1"/>
  <c r="W530" i="1"/>
  <c r="W527" i="1"/>
  <c r="AB517" i="1"/>
  <c r="AC517" i="1"/>
  <c r="AD517" i="1"/>
  <c r="W517" i="1"/>
  <c r="W537" i="1"/>
  <c r="AC516" i="1"/>
  <c r="AD516" i="1"/>
  <c r="AC510" i="1"/>
  <c r="AD510" i="1"/>
  <c r="AC524" i="1"/>
  <c r="AD524" i="1"/>
  <c r="W545" i="1"/>
  <c r="W549" i="1"/>
  <c r="W534" i="1"/>
  <c r="AB534" i="1"/>
  <c r="AC534" i="1"/>
  <c r="AD534" i="1"/>
  <c r="AB520" i="1"/>
  <c r="AC520" i="1"/>
  <c r="AD520" i="1"/>
  <c r="W520" i="1"/>
  <c r="AC545" i="1"/>
  <c r="AD545" i="1"/>
  <c r="W551" i="1"/>
  <c r="AB533" i="1"/>
  <c r="AC533" i="1"/>
  <c r="AD533" i="1"/>
  <c r="W533" i="1"/>
  <c r="W541" i="1"/>
  <c r="AB509" i="1"/>
  <c r="AC509" i="1"/>
  <c r="AD509" i="1"/>
  <c r="W509" i="1"/>
  <c r="G504" i="1"/>
  <c r="S504" i="1"/>
  <c r="T504" i="1"/>
  <c r="Z504" i="1"/>
  <c r="G503" i="1"/>
  <c r="S503" i="1"/>
  <c r="T503" i="1"/>
  <c r="Z503" i="1"/>
  <c r="G502" i="1"/>
  <c r="S502" i="1"/>
  <c r="T502" i="1"/>
  <c r="Z502" i="1"/>
  <c r="G501" i="1"/>
  <c r="S501" i="1"/>
  <c r="Y501" i="1"/>
  <c r="T501" i="1"/>
  <c r="G500" i="1"/>
  <c r="S500" i="1"/>
  <c r="T500" i="1"/>
  <c r="Z500" i="1"/>
  <c r="G499" i="1"/>
  <c r="S499" i="1"/>
  <c r="G498" i="1"/>
  <c r="S498" i="1"/>
  <c r="Y498" i="1"/>
  <c r="T499" i="1"/>
  <c r="Z499" i="1"/>
  <c r="T498" i="1"/>
  <c r="Z498" i="1"/>
  <c r="G497" i="1"/>
  <c r="S497" i="1"/>
  <c r="T497" i="1"/>
  <c r="U497" i="1"/>
  <c r="AA497" i="1"/>
  <c r="G496" i="1"/>
  <c r="S496" i="1"/>
  <c r="Y496" i="1"/>
  <c r="T496" i="1"/>
  <c r="Z496" i="1"/>
  <c r="G495" i="1"/>
  <c r="T495" i="1"/>
  <c r="Z495" i="1"/>
  <c r="G494" i="1"/>
  <c r="S494" i="1"/>
  <c r="Y494" i="1"/>
  <c r="T494" i="1"/>
  <c r="G493" i="1"/>
  <c r="T493" i="1"/>
  <c r="U493" i="1"/>
  <c r="AA493" i="1"/>
  <c r="G492" i="1"/>
  <c r="G489" i="1"/>
  <c r="T492" i="1"/>
  <c r="Z492" i="1"/>
  <c r="G491" i="1"/>
  <c r="T491" i="1"/>
  <c r="G490" i="1"/>
  <c r="S490" i="1"/>
  <c r="Y490" i="1"/>
  <c r="T490" i="1"/>
  <c r="U490" i="1"/>
  <c r="AA490" i="1"/>
  <c r="T489" i="1"/>
  <c r="G488" i="1"/>
  <c r="S488" i="1"/>
  <c r="T488" i="1"/>
  <c r="Z488" i="1"/>
  <c r="G487" i="1"/>
  <c r="T487" i="1"/>
  <c r="G486" i="1"/>
  <c r="S486" i="1"/>
  <c r="Y486" i="1"/>
  <c r="T486" i="1"/>
  <c r="G485" i="1"/>
  <c r="G484" i="1"/>
  <c r="S484" i="1"/>
  <c r="Y484" i="1"/>
  <c r="T484" i="1"/>
  <c r="U484" i="1"/>
  <c r="AA484" i="1"/>
  <c r="G483" i="1"/>
  <c r="S483" i="1"/>
  <c r="T483" i="1"/>
  <c r="Z483" i="1"/>
  <c r="G482" i="1"/>
  <c r="T482" i="1"/>
  <c r="G481" i="1"/>
  <c r="S481" i="1"/>
  <c r="T481" i="1"/>
  <c r="Z481" i="1"/>
  <c r="G480" i="1"/>
  <c r="S480" i="1"/>
  <c r="T480" i="1"/>
  <c r="U480" i="1"/>
  <c r="AA480" i="1"/>
  <c r="G479" i="1"/>
  <c r="S479" i="1"/>
  <c r="T479" i="1"/>
  <c r="U479" i="1"/>
  <c r="AA479" i="1"/>
  <c r="G478" i="1"/>
  <c r="T478" i="1"/>
  <c r="U478" i="1"/>
  <c r="AA478" i="1"/>
  <c r="G477" i="1"/>
  <c r="S477" i="1"/>
  <c r="T477" i="1"/>
  <c r="G476" i="1"/>
  <c r="S476" i="1"/>
  <c r="Y476" i="1"/>
  <c r="T476" i="1"/>
  <c r="G475" i="1"/>
  <c r="S475" i="1"/>
  <c r="T475" i="1"/>
  <c r="U475" i="1"/>
  <c r="AA475" i="1"/>
  <c r="G474" i="1"/>
  <c r="T474" i="1"/>
  <c r="U474" i="1"/>
  <c r="AA474" i="1"/>
  <c r="G473" i="1"/>
  <c r="S473" i="1"/>
  <c r="T473" i="1"/>
  <c r="Z473" i="1"/>
  <c r="G472" i="1"/>
  <c r="S472" i="1"/>
  <c r="T472" i="1"/>
  <c r="U472" i="1"/>
  <c r="AA472" i="1"/>
  <c r="G471" i="1"/>
  <c r="S471" i="1"/>
  <c r="Y471" i="1"/>
  <c r="T471" i="1"/>
  <c r="U471" i="1"/>
  <c r="AA471" i="1"/>
  <c r="G470" i="1"/>
  <c r="T470" i="1"/>
  <c r="U470" i="1"/>
  <c r="AA470" i="1"/>
  <c r="G469" i="1"/>
  <c r="S469" i="1"/>
  <c r="Y469" i="1"/>
  <c r="T469" i="1"/>
  <c r="Z469" i="1"/>
  <c r="T447" i="1"/>
  <c r="AK468" i="1"/>
  <c r="G468" i="1"/>
  <c r="T468" i="1"/>
  <c r="U468" i="1"/>
  <c r="AA468" i="1"/>
  <c r="AK467" i="1"/>
  <c r="G467" i="1"/>
  <c r="S467" i="1"/>
  <c r="T467" i="1"/>
  <c r="U467" i="1"/>
  <c r="AA467" i="1"/>
  <c r="AK466" i="1"/>
  <c r="G466" i="1"/>
  <c r="S466" i="1"/>
  <c r="T466" i="1"/>
  <c r="Z466" i="1"/>
  <c r="AK465" i="1"/>
  <c r="G465" i="1"/>
  <c r="S465" i="1"/>
  <c r="Y465" i="1"/>
  <c r="T465" i="1"/>
  <c r="AK464" i="1"/>
  <c r="G464" i="1"/>
  <c r="S464" i="1"/>
  <c r="Y464" i="1"/>
  <c r="T464" i="1"/>
  <c r="AK463" i="1"/>
  <c r="G463" i="1"/>
  <c r="T463" i="1"/>
  <c r="Z463" i="1"/>
  <c r="AK462" i="1"/>
  <c r="G462" i="1"/>
  <c r="S462" i="1"/>
  <c r="T462" i="1"/>
  <c r="Z462" i="1"/>
  <c r="AK461" i="1"/>
  <c r="G461" i="1"/>
  <c r="S461" i="1"/>
  <c r="Y461" i="1"/>
  <c r="T461" i="1"/>
  <c r="Z461" i="1"/>
  <c r="AK460" i="1"/>
  <c r="G460" i="1"/>
  <c r="T460" i="1"/>
  <c r="AK459" i="1"/>
  <c r="G459" i="1"/>
  <c r="T459" i="1"/>
  <c r="AK458" i="1"/>
  <c r="G458" i="1"/>
  <c r="S458" i="1"/>
  <c r="Y458" i="1"/>
  <c r="T458" i="1"/>
  <c r="Z458" i="1"/>
  <c r="AK457" i="1"/>
  <c r="AK456" i="1"/>
  <c r="G456" i="1"/>
  <c r="Y456" i="1"/>
  <c r="T456" i="1"/>
  <c r="AK455" i="1"/>
  <c r="G455" i="1"/>
  <c r="Y455" i="1"/>
  <c r="T455" i="1"/>
  <c r="U455" i="1"/>
  <c r="AA455" i="1"/>
  <c r="AK454" i="1"/>
  <c r="G454" i="1"/>
  <c r="Y454" i="1"/>
  <c r="T454" i="1"/>
  <c r="Z454" i="1"/>
  <c r="AK453" i="1"/>
  <c r="G453" i="1"/>
  <c r="Y453" i="1"/>
  <c r="T453" i="1"/>
  <c r="AK452" i="1"/>
  <c r="G452" i="1"/>
  <c r="Y452" i="1"/>
  <c r="T452" i="1"/>
  <c r="U452" i="1"/>
  <c r="AA452" i="1"/>
  <c r="AK451" i="1"/>
  <c r="G451" i="1"/>
  <c r="Y451" i="1"/>
  <c r="T451" i="1"/>
  <c r="AK450" i="1"/>
  <c r="G450" i="1"/>
  <c r="Y450" i="1"/>
  <c r="T450" i="1"/>
  <c r="Z450" i="1"/>
  <c r="AK449" i="1"/>
  <c r="G449" i="1"/>
  <c r="Y449" i="1"/>
  <c r="T449" i="1"/>
  <c r="AK448" i="1"/>
  <c r="G448" i="1"/>
  <c r="Y448" i="1"/>
  <c r="T448" i="1"/>
  <c r="Z448" i="1"/>
  <c r="AK447" i="1"/>
  <c r="G447" i="1"/>
  <c r="Y447" i="1"/>
  <c r="AK446" i="1"/>
  <c r="G446" i="1"/>
  <c r="Y446" i="1"/>
  <c r="T446" i="1"/>
  <c r="U446" i="1"/>
  <c r="AA446" i="1"/>
  <c r="AK445" i="1"/>
  <c r="G445" i="1"/>
  <c r="Y445" i="1"/>
  <c r="T445" i="1"/>
  <c r="Z445" i="1"/>
  <c r="G443" i="1"/>
  <c r="Y443" i="1"/>
  <c r="Z443" i="1"/>
  <c r="AA443" i="1"/>
  <c r="AB443" i="1"/>
  <c r="W443" i="1"/>
  <c r="G442" i="1"/>
  <c r="Y442" i="1"/>
  <c r="Z442" i="1"/>
  <c r="AA442" i="1"/>
  <c r="AB442" i="1"/>
  <c r="W442" i="1"/>
  <c r="G441" i="1"/>
  <c r="Y441" i="1"/>
  <c r="Z441" i="1"/>
  <c r="AA441" i="1"/>
  <c r="AB441" i="1"/>
  <c r="W441" i="1"/>
  <c r="G440" i="1"/>
  <c r="Y440" i="1"/>
  <c r="Z440" i="1"/>
  <c r="AA440" i="1"/>
  <c r="AB440" i="1"/>
  <c r="W440" i="1"/>
  <c r="G439" i="1"/>
  <c r="Y439" i="1"/>
  <c r="Z439" i="1"/>
  <c r="AA439" i="1"/>
  <c r="AB439" i="1"/>
  <c r="W439" i="1"/>
  <c r="G438" i="1"/>
  <c r="Y438" i="1"/>
  <c r="Z438" i="1"/>
  <c r="AA438" i="1"/>
  <c r="AB438" i="1"/>
  <c r="W438" i="1"/>
  <c r="G437" i="1"/>
  <c r="Y437" i="1"/>
  <c r="Z437" i="1"/>
  <c r="AA437" i="1"/>
  <c r="AB437" i="1"/>
  <c r="W437" i="1"/>
  <c r="G436" i="1"/>
  <c r="Y436" i="1"/>
  <c r="Z436" i="1"/>
  <c r="AA436" i="1"/>
  <c r="AB436" i="1"/>
  <c r="W436" i="1"/>
  <c r="G435" i="1"/>
  <c r="Y435" i="1"/>
  <c r="Z435" i="1"/>
  <c r="AA435" i="1"/>
  <c r="AB435" i="1"/>
  <c r="W435" i="1"/>
  <c r="G434" i="1"/>
  <c r="Y434" i="1"/>
  <c r="Z434" i="1"/>
  <c r="AA434" i="1"/>
  <c r="AB434" i="1"/>
  <c r="W434" i="1"/>
  <c r="G433" i="1"/>
  <c r="Y433" i="1"/>
  <c r="Z433" i="1"/>
  <c r="AA433" i="1"/>
  <c r="AB433" i="1"/>
  <c r="W433" i="1"/>
  <c r="G432" i="1"/>
  <c r="Y432" i="1"/>
  <c r="Z432" i="1"/>
  <c r="AA432" i="1"/>
  <c r="AB432" i="1"/>
  <c r="W432" i="1"/>
  <c r="Y430" i="1"/>
  <c r="Z430" i="1"/>
  <c r="AA430" i="1"/>
  <c r="AB430" i="1"/>
  <c r="W430" i="1"/>
  <c r="Y429" i="1"/>
  <c r="Z429" i="1"/>
  <c r="AA429" i="1"/>
  <c r="AB429" i="1"/>
  <c r="W429" i="1"/>
  <c r="Y428" i="1"/>
  <c r="Z428" i="1"/>
  <c r="AA428" i="1"/>
  <c r="AB428" i="1"/>
  <c r="W428" i="1"/>
  <c r="Y427" i="1"/>
  <c r="Z427" i="1"/>
  <c r="AA427" i="1"/>
  <c r="AB427" i="1"/>
  <c r="W427" i="1"/>
  <c r="Y426" i="1"/>
  <c r="Z426" i="1"/>
  <c r="AA426" i="1"/>
  <c r="AB426" i="1"/>
  <c r="W426" i="1"/>
  <c r="Y425" i="1"/>
  <c r="Z425" i="1"/>
  <c r="AA425" i="1"/>
  <c r="AB425" i="1"/>
  <c r="W425" i="1"/>
  <c r="Y424" i="1"/>
  <c r="Z424" i="1"/>
  <c r="AA424" i="1"/>
  <c r="AB424" i="1"/>
  <c r="W424" i="1"/>
  <c r="Y423" i="1"/>
  <c r="Z423" i="1"/>
  <c r="AA423" i="1"/>
  <c r="AB423" i="1"/>
  <c r="W423" i="1"/>
  <c r="Y422" i="1"/>
  <c r="Z422" i="1"/>
  <c r="AA422" i="1"/>
  <c r="AB422" i="1"/>
  <c r="W422" i="1"/>
  <c r="Y421" i="1"/>
  <c r="Z421" i="1"/>
  <c r="AA421" i="1"/>
  <c r="AB421" i="1"/>
  <c r="W421" i="1"/>
  <c r="Y420" i="1"/>
  <c r="Z420" i="1"/>
  <c r="AA420" i="1"/>
  <c r="AB420" i="1"/>
  <c r="W420" i="1"/>
  <c r="Y419" i="1"/>
  <c r="Z419" i="1"/>
  <c r="AA419" i="1"/>
  <c r="AB419" i="1"/>
  <c r="W419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396" i="1"/>
  <c r="S396" i="1"/>
  <c r="Y396" i="1"/>
  <c r="G409" i="1"/>
  <c r="S409" i="1"/>
  <c r="Y409" i="1"/>
  <c r="G408" i="1"/>
  <c r="S408" i="1"/>
  <c r="G407" i="1"/>
  <c r="S407" i="1"/>
  <c r="G406" i="1"/>
  <c r="S406" i="1"/>
  <c r="Y406" i="1"/>
  <c r="AK417" i="1"/>
  <c r="G417" i="1"/>
  <c r="S417" i="1"/>
  <c r="Y417" i="1"/>
  <c r="T417" i="1"/>
  <c r="Z417" i="1"/>
  <c r="AK416" i="1"/>
  <c r="G416" i="1"/>
  <c r="S416" i="1"/>
  <c r="T416" i="1"/>
  <c r="AK415" i="1"/>
  <c r="G415" i="1"/>
  <c r="S415" i="1"/>
  <c r="Y415" i="1"/>
  <c r="T415" i="1"/>
  <c r="U415" i="1"/>
  <c r="AK414" i="1"/>
  <c r="G414" i="1"/>
  <c r="S414" i="1"/>
  <c r="Y414" i="1"/>
  <c r="T414" i="1"/>
  <c r="Z414" i="1"/>
  <c r="AK413" i="1"/>
  <c r="G413" i="1"/>
  <c r="S413" i="1"/>
  <c r="T413" i="1"/>
  <c r="AK412" i="1"/>
  <c r="G412" i="1"/>
  <c r="T412" i="1"/>
  <c r="Z412" i="1"/>
  <c r="AK411" i="1"/>
  <c r="G411" i="1"/>
  <c r="S411" i="1"/>
  <c r="Y411" i="1"/>
  <c r="T411" i="1"/>
  <c r="AK410" i="1"/>
  <c r="G410" i="1"/>
  <c r="S410" i="1"/>
  <c r="T410" i="1"/>
  <c r="AK409" i="1"/>
  <c r="T409" i="1"/>
  <c r="AK408" i="1"/>
  <c r="T408" i="1"/>
  <c r="Z408" i="1"/>
  <c r="AK407" i="1"/>
  <c r="Y407" i="1"/>
  <c r="T407" i="1"/>
  <c r="AK406" i="1"/>
  <c r="T406" i="1"/>
  <c r="U406" i="1"/>
  <c r="AK405" i="1"/>
  <c r="G405" i="1"/>
  <c r="Y405" i="1"/>
  <c r="T405" i="1"/>
  <c r="Z405" i="1"/>
  <c r="AK404" i="1"/>
  <c r="G404" i="1"/>
  <c r="Y404" i="1"/>
  <c r="T404" i="1"/>
  <c r="U404" i="1"/>
  <c r="AK403" i="1"/>
  <c r="G403" i="1"/>
  <c r="Y403" i="1"/>
  <c r="T403" i="1"/>
  <c r="AK402" i="1"/>
  <c r="G402" i="1"/>
  <c r="Y402" i="1"/>
  <c r="T402" i="1"/>
  <c r="Z402" i="1"/>
  <c r="AK401" i="1"/>
  <c r="G401" i="1"/>
  <c r="Y401" i="1"/>
  <c r="T401" i="1"/>
  <c r="U401" i="1"/>
  <c r="AA401" i="1"/>
  <c r="AK400" i="1"/>
  <c r="G400" i="1"/>
  <c r="Y400" i="1"/>
  <c r="T400" i="1"/>
  <c r="U400" i="1"/>
  <c r="AA400" i="1"/>
  <c r="AK399" i="1"/>
  <c r="G399" i="1"/>
  <c r="Y399" i="1"/>
  <c r="T399" i="1"/>
  <c r="U399" i="1"/>
  <c r="AA399" i="1"/>
  <c r="AK398" i="1"/>
  <c r="G398" i="1"/>
  <c r="Y398" i="1"/>
  <c r="T398" i="1"/>
  <c r="Z398" i="1"/>
  <c r="AK397" i="1"/>
  <c r="G397" i="1"/>
  <c r="Y397" i="1"/>
  <c r="T397" i="1"/>
  <c r="U397" i="1"/>
  <c r="AA397" i="1"/>
  <c r="AK396" i="1"/>
  <c r="T396" i="1"/>
  <c r="U396" i="1"/>
  <c r="AA396" i="1"/>
  <c r="AK395" i="1"/>
  <c r="G395" i="1"/>
  <c r="Y395" i="1"/>
  <c r="T395" i="1"/>
  <c r="U395" i="1"/>
  <c r="AA395" i="1"/>
  <c r="AK394" i="1"/>
  <c r="G394" i="1"/>
  <c r="Y394" i="1"/>
  <c r="T394" i="1"/>
  <c r="U394" i="1"/>
  <c r="AA394" i="1"/>
  <c r="G392" i="1"/>
  <c r="Y392" i="1"/>
  <c r="T392" i="1"/>
  <c r="G391" i="1"/>
  <c r="Y391" i="1"/>
  <c r="T391" i="1"/>
  <c r="Z391" i="1"/>
  <c r="G390" i="1"/>
  <c r="Y390" i="1"/>
  <c r="T390" i="1"/>
  <c r="Z390" i="1"/>
  <c r="G389" i="1"/>
  <c r="Y389" i="1"/>
  <c r="T389" i="1"/>
  <c r="U389" i="1"/>
  <c r="AA389" i="1"/>
  <c r="G388" i="1"/>
  <c r="Y388" i="1"/>
  <c r="T388" i="1"/>
  <c r="G387" i="1"/>
  <c r="Y387" i="1"/>
  <c r="T387" i="1"/>
  <c r="G386" i="1"/>
  <c r="S386" i="1"/>
  <c r="Y386" i="1"/>
  <c r="T386" i="1"/>
  <c r="Z386" i="1"/>
  <c r="G385" i="1"/>
  <c r="S385" i="1"/>
  <c r="Y385" i="1"/>
  <c r="T385" i="1"/>
  <c r="Z385" i="1"/>
  <c r="G384" i="1"/>
  <c r="S384" i="1"/>
  <c r="T384" i="1"/>
  <c r="U384" i="1"/>
  <c r="AA384" i="1"/>
  <c r="G383" i="1"/>
  <c r="T383" i="1"/>
  <c r="Z383" i="1"/>
  <c r="G382" i="1"/>
  <c r="S382" i="1"/>
  <c r="Y382" i="1"/>
  <c r="T382" i="1"/>
  <c r="Z382" i="1"/>
  <c r="G381" i="1"/>
  <c r="S381" i="1"/>
  <c r="Y381" i="1"/>
  <c r="T381" i="1"/>
  <c r="U381" i="1"/>
  <c r="AK288" i="1"/>
  <c r="G288" i="1"/>
  <c r="S288" i="1"/>
  <c r="Y288" i="1"/>
  <c r="T288" i="1"/>
  <c r="AK287" i="1"/>
  <c r="G287" i="1"/>
  <c r="S287" i="1"/>
  <c r="T287" i="1"/>
  <c r="U287" i="1"/>
  <c r="AA287" i="1"/>
  <c r="AK286" i="1"/>
  <c r="G286" i="1"/>
  <c r="S286" i="1"/>
  <c r="T286" i="1"/>
  <c r="Z286" i="1"/>
  <c r="U286" i="1"/>
  <c r="AA286" i="1"/>
  <c r="AK285" i="1"/>
  <c r="G285" i="1"/>
  <c r="S285" i="1"/>
  <c r="T285" i="1"/>
  <c r="AK284" i="1"/>
  <c r="G284" i="1"/>
  <c r="S284" i="1"/>
  <c r="T284" i="1"/>
  <c r="U284" i="1"/>
  <c r="AA284" i="1"/>
  <c r="AK283" i="1"/>
  <c r="G283" i="1"/>
  <c r="S283" i="1"/>
  <c r="T283" i="1"/>
  <c r="AK282" i="1"/>
  <c r="G282" i="1"/>
  <c r="S282" i="1"/>
  <c r="Y282" i="1"/>
  <c r="T282" i="1"/>
  <c r="Z282" i="1"/>
  <c r="AK281" i="1"/>
  <c r="G281" i="1"/>
  <c r="S281" i="1"/>
  <c r="T281" i="1"/>
  <c r="AK280" i="1"/>
  <c r="G280" i="1"/>
  <c r="S280" i="1"/>
  <c r="Y280" i="1"/>
  <c r="T280" i="1"/>
  <c r="AK279" i="1"/>
  <c r="G279" i="1"/>
  <c r="S279" i="1"/>
  <c r="Y279" i="1"/>
  <c r="T279" i="1"/>
  <c r="U279" i="1"/>
  <c r="AA279" i="1"/>
  <c r="AK278" i="1"/>
  <c r="G278" i="1"/>
  <c r="S278" i="1"/>
  <c r="Y278" i="1"/>
  <c r="T278" i="1"/>
  <c r="Z278" i="1"/>
  <c r="AK277" i="1"/>
  <c r="G277" i="1"/>
  <c r="S277" i="1"/>
  <c r="Y277" i="1"/>
  <c r="T277" i="1"/>
  <c r="AK276" i="1"/>
  <c r="G276" i="1"/>
  <c r="T276" i="1"/>
  <c r="Z276" i="1"/>
  <c r="AK275" i="1"/>
  <c r="G275" i="1"/>
  <c r="S275" i="1"/>
  <c r="T275" i="1"/>
  <c r="U275" i="1"/>
  <c r="AA275" i="1"/>
  <c r="AK274" i="1"/>
  <c r="G274" i="1"/>
  <c r="T274" i="1"/>
  <c r="Z274" i="1"/>
  <c r="AK273" i="1"/>
  <c r="G273" i="1"/>
  <c r="S273" i="1"/>
  <c r="T273" i="1"/>
  <c r="AK272" i="1"/>
  <c r="G272" i="1"/>
  <c r="S272" i="1"/>
  <c r="Y272" i="1"/>
  <c r="T272" i="1"/>
  <c r="AK271" i="1"/>
  <c r="G271" i="1"/>
  <c r="S271" i="1"/>
  <c r="T271" i="1"/>
  <c r="U271" i="1"/>
  <c r="AA271" i="1"/>
  <c r="AK270" i="1"/>
  <c r="G270" i="1"/>
  <c r="S270" i="1"/>
  <c r="Y270" i="1"/>
  <c r="T270" i="1"/>
  <c r="Z270" i="1"/>
  <c r="AK269" i="1"/>
  <c r="G269" i="1"/>
  <c r="S269" i="1"/>
  <c r="Y269" i="1"/>
  <c r="T269" i="1"/>
  <c r="AK268" i="1"/>
  <c r="G268" i="1"/>
  <c r="T268" i="1"/>
  <c r="Z268" i="1"/>
  <c r="AK267" i="1"/>
  <c r="G267" i="1"/>
  <c r="S267" i="1"/>
  <c r="T267" i="1"/>
  <c r="AK266" i="1"/>
  <c r="G266" i="1"/>
  <c r="T266" i="1"/>
  <c r="Z266" i="1"/>
  <c r="AK265" i="1"/>
  <c r="G265" i="1"/>
  <c r="S265" i="1"/>
  <c r="Y265" i="1"/>
  <c r="T265" i="1"/>
  <c r="G361" i="1"/>
  <c r="S361" i="1"/>
  <c r="Y361" i="1"/>
  <c r="T361" i="1"/>
  <c r="Z361" i="1"/>
  <c r="G360" i="1"/>
  <c r="T360" i="1"/>
  <c r="U360" i="1"/>
  <c r="AA360" i="1"/>
  <c r="G355" i="1"/>
  <c r="S355" i="1"/>
  <c r="T355" i="1"/>
  <c r="G354" i="1"/>
  <c r="S354" i="1"/>
  <c r="T354" i="1"/>
  <c r="U354" i="1"/>
  <c r="AA354" i="1"/>
  <c r="G353" i="1"/>
  <c r="S353" i="1"/>
  <c r="T353" i="1"/>
  <c r="Z353" i="1"/>
  <c r="G343" i="1"/>
  <c r="T343" i="1"/>
  <c r="U343" i="1"/>
  <c r="AA343" i="1"/>
  <c r="G342" i="1"/>
  <c r="S342" i="1"/>
  <c r="T342" i="1"/>
  <c r="G341" i="1"/>
  <c r="S341" i="1"/>
  <c r="T341" i="1"/>
  <c r="Z341" i="1"/>
  <c r="G340" i="1"/>
  <c r="S340" i="1"/>
  <c r="Y340" i="1"/>
  <c r="T340" i="1"/>
  <c r="Z340" i="1"/>
  <c r="G339" i="1"/>
  <c r="S339" i="1"/>
  <c r="T339" i="1"/>
  <c r="U339" i="1"/>
  <c r="AA339" i="1"/>
  <c r="G338" i="1"/>
  <c r="S338" i="1"/>
  <c r="Y338" i="1"/>
  <c r="T338" i="1"/>
  <c r="G379" i="1"/>
  <c r="Y379" i="1"/>
  <c r="T379" i="1"/>
  <c r="Z379" i="1"/>
  <c r="G378" i="1"/>
  <c r="Y378" i="1"/>
  <c r="T378" i="1"/>
  <c r="U378" i="1"/>
  <c r="V378" i="1"/>
  <c r="AB378" i="1"/>
  <c r="G377" i="1"/>
  <c r="Y377" i="1"/>
  <c r="T377" i="1"/>
  <c r="Z377" i="1"/>
  <c r="G376" i="1"/>
  <c r="Y376" i="1"/>
  <c r="T376" i="1"/>
  <c r="Z376" i="1"/>
  <c r="G375" i="1"/>
  <c r="Y375" i="1"/>
  <c r="T375" i="1"/>
  <c r="Z375" i="1"/>
  <c r="G374" i="1"/>
  <c r="Y374" i="1"/>
  <c r="T374" i="1"/>
  <c r="G373" i="1"/>
  <c r="S373" i="1"/>
  <c r="T373" i="1"/>
  <c r="Z373" i="1"/>
  <c r="G372" i="1"/>
  <c r="T372" i="1"/>
  <c r="U372" i="1"/>
  <c r="AA372" i="1"/>
  <c r="G371" i="1"/>
  <c r="S371" i="1"/>
  <c r="Y371" i="1"/>
  <c r="T371" i="1"/>
  <c r="G370" i="1"/>
  <c r="T370" i="1"/>
  <c r="Z370" i="1"/>
  <c r="G369" i="1"/>
  <c r="S369" i="1"/>
  <c r="Y369" i="1"/>
  <c r="T369" i="1"/>
  <c r="G368" i="1"/>
  <c r="S368" i="1"/>
  <c r="Y368" i="1"/>
  <c r="T368" i="1"/>
  <c r="G324" i="1"/>
  <c r="S324" i="1"/>
  <c r="Y324" i="1"/>
  <c r="T324" i="1"/>
  <c r="G323" i="1"/>
  <c r="T323" i="1"/>
  <c r="Z323" i="1"/>
  <c r="G322" i="1"/>
  <c r="S322" i="1"/>
  <c r="Y322" i="1"/>
  <c r="T322" i="1"/>
  <c r="U322" i="1"/>
  <c r="AA322" i="1"/>
  <c r="G321" i="1"/>
  <c r="S321" i="1"/>
  <c r="T321" i="1"/>
  <c r="Z321" i="1"/>
  <c r="G320" i="1"/>
  <c r="S320" i="1"/>
  <c r="Y320" i="1"/>
  <c r="T320" i="1"/>
  <c r="U320" i="1"/>
  <c r="G319" i="1"/>
  <c r="G318" i="1"/>
  <c r="T319" i="1"/>
  <c r="Z319" i="1"/>
  <c r="T318" i="1"/>
  <c r="Z318" i="1"/>
  <c r="G317" i="1"/>
  <c r="S317" i="1"/>
  <c r="T317" i="1"/>
  <c r="Z317" i="1"/>
  <c r="G316" i="1"/>
  <c r="S316" i="1"/>
  <c r="T316" i="1"/>
  <c r="U316" i="1"/>
  <c r="AA316" i="1"/>
  <c r="G315" i="1"/>
  <c r="S315" i="1"/>
  <c r="T315" i="1"/>
  <c r="Z315" i="1"/>
  <c r="G314" i="1"/>
  <c r="S314" i="1"/>
  <c r="T314" i="1"/>
  <c r="Z314" i="1"/>
  <c r="G313" i="1"/>
  <c r="S313" i="1"/>
  <c r="T313" i="1"/>
  <c r="Z313" i="1"/>
  <c r="G312" i="1"/>
  <c r="G309" i="1"/>
  <c r="S312" i="1"/>
  <c r="T312" i="1"/>
  <c r="U312" i="1"/>
  <c r="AA312" i="1"/>
  <c r="G311" i="1"/>
  <c r="T311" i="1"/>
  <c r="Z311" i="1"/>
  <c r="G310" i="1"/>
  <c r="S310" i="1"/>
  <c r="T310" i="1"/>
  <c r="U310" i="1"/>
  <c r="AA310" i="1"/>
  <c r="T309" i="1"/>
  <c r="Z309" i="1"/>
  <c r="G308" i="1"/>
  <c r="S308" i="1"/>
  <c r="Y308" i="1"/>
  <c r="T308" i="1"/>
  <c r="U308" i="1"/>
  <c r="AA308" i="1"/>
  <c r="G307" i="1"/>
  <c r="S307" i="1"/>
  <c r="T307" i="1"/>
  <c r="Z307" i="1"/>
  <c r="G306" i="1"/>
  <c r="S306" i="1"/>
  <c r="Y306" i="1"/>
  <c r="T306" i="1"/>
  <c r="U306" i="1"/>
  <c r="G304" i="1"/>
  <c r="S304" i="1"/>
  <c r="T304" i="1"/>
  <c r="Z304" i="1"/>
  <c r="G303" i="1"/>
  <c r="S303" i="1"/>
  <c r="Y303" i="1"/>
  <c r="T303" i="1"/>
  <c r="U303" i="1"/>
  <c r="AA303" i="1"/>
  <c r="G302" i="1"/>
  <c r="S302" i="1"/>
  <c r="T302" i="1"/>
  <c r="Z302" i="1"/>
  <c r="G301" i="1"/>
  <c r="S301" i="1"/>
  <c r="T301" i="1"/>
  <c r="U301" i="1"/>
  <c r="G300" i="1"/>
  <c r="S300" i="1"/>
  <c r="T300" i="1"/>
  <c r="G299" i="1"/>
  <c r="S299" i="1"/>
  <c r="T299" i="1"/>
  <c r="U299" i="1"/>
  <c r="AA299" i="1"/>
  <c r="G298" i="1"/>
  <c r="T298" i="1"/>
  <c r="G297" i="1"/>
  <c r="S297" i="1"/>
  <c r="T297" i="1"/>
  <c r="Z297" i="1"/>
  <c r="G296" i="1"/>
  <c r="S296" i="1"/>
  <c r="T296" i="1"/>
  <c r="G295" i="1"/>
  <c r="S295" i="1"/>
  <c r="Y295" i="1"/>
  <c r="T295" i="1"/>
  <c r="G294" i="1"/>
  <c r="T294" i="1"/>
  <c r="G293" i="1"/>
  <c r="S293" i="1"/>
  <c r="Y293" i="1"/>
  <c r="T293" i="1"/>
  <c r="G292" i="1"/>
  <c r="S292" i="1"/>
  <c r="T292" i="1"/>
  <c r="G291" i="1"/>
  <c r="S291" i="1"/>
  <c r="Y291" i="1"/>
  <c r="T291" i="1"/>
  <c r="G290" i="1"/>
  <c r="S290" i="1"/>
  <c r="T290" i="1"/>
  <c r="G289" i="1"/>
  <c r="S289" i="1"/>
  <c r="Y289" i="1"/>
  <c r="T289" i="1"/>
  <c r="Z289" i="1"/>
  <c r="G326" i="1"/>
  <c r="T326" i="1"/>
  <c r="U326" i="1"/>
  <c r="AA326" i="1"/>
  <c r="G366" i="1"/>
  <c r="S366" i="1"/>
  <c r="Y366" i="1"/>
  <c r="T366" i="1"/>
  <c r="Z366" i="1"/>
  <c r="G365" i="1"/>
  <c r="S365" i="1"/>
  <c r="T365" i="1"/>
  <c r="G364" i="1"/>
  <c r="T364" i="1"/>
  <c r="U364" i="1"/>
  <c r="AA364" i="1"/>
  <c r="G363" i="1"/>
  <c r="T363" i="1"/>
  <c r="G362" i="1"/>
  <c r="T362" i="1"/>
  <c r="U362" i="1"/>
  <c r="AA362" i="1"/>
  <c r="G358" i="1"/>
  <c r="T358" i="1"/>
  <c r="U358" i="1"/>
  <c r="AA358" i="1"/>
  <c r="G357" i="1"/>
  <c r="T357" i="1"/>
  <c r="U357" i="1"/>
  <c r="AA357" i="1"/>
  <c r="G356" i="1"/>
  <c r="T356" i="1"/>
  <c r="U356" i="1"/>
  <c r="AA356" i="1"/>
  <c r="G352" i="1"/>
  <c r="T352" i="1"/>
  <c r="U352" i="1"/>
  <c r="AA352" i="1"/>
  <c r="G351" i="1"/>
  <c r="T351" i="1"/>
  <c r="U351" i="1"/>
  <c r="AA351" i="1"/>
  <c r="G350" i="1"/>
  <c r="T350" i="1"/>
  <c r="U350" i="1"/>
  <c r="AA350" i="1"/>
  <c r="G349" i="1"/>
  <c r="T349" i="1"/>
  <c r="U349" i="1"/>
  <c r="AA349" i="1"/>
  <c r="G348" i="1"/>
  <c r="T348" i="1"/>
  <c r="U348" i="1"/>
  <c r="AA348" i="1"/>
  <c r="Z348" i="1"/>
  <c r="G347" i="1"/>
  <c r="T347" i="1"/>
  <c r="U347" i="1"/>
  <c r="AA347" i="1"/>
  <c r="G346" i="1"/>
  <c r="T346" i="1"/>
  <c r="G345" i="1"/>
  <c r="T345" i="1"/>
  <c r="U345" i="1"/>
  <c r="AA345" i="1"/>
  <c r="G344" i="1"/>
  <c r="T344" i="1"/>
  <c r="U344" i="1"/>
  <c r="AA344" i="1"/>
  <c r="G337" i="1"/>
  <c r="T337" i="1"/>
  <c r="G336" i="1"/>
  <c r="T336" i="1"/>
  <c r="U336" i="1"/>
  <c r="AA336" i="1"/>
  <c r="G335" i="1"/>
  <c r="T335" i="1"/>
  <c r="U335" i="1"/>
  <c r="AA335" i="1"/>
  <c r="G334" i="1"/>
  <c r="T334" i="1"/>
  <c r="U334" i="1"/>
  <c r="AA334" i="1"/>
  <c r="G333" i="1"/>
  <c r="T333" i="1"/>
  <c r="U333" i="1"/>
  <c r="AA333" i="1"/>
  <c r="G332" i="1"/>
  <c r="T332" i="1"/>
  <c r="Z332" i="1"/>
  <c r="G331" i="1"/>
  <c r="T331" i="1"/>
  <c r="U331" i="1"/>
  <c r="AA331" i="1"/>
  <c r="G330" i="1"/>
  <c r="T330" i="1"/>
  <c r="Z330" i="1"/>
  <c r="G329" i="1"/>
  <c r="T329" i="1"/>
  <c r="U329" i="1"/>
  <c r="AA329" i="1"/>
  <c r="G328" i="1"/>
  <c r="T328" i="1"/>
  <c r="Z328" i="1"/>
  <c r="G327" i="1"/>
  <c r="T327" i="1"/>
  <c r="U327" i="1"/>
  <c r="AA327" i="1"/>
  <c r="G359" i="1"/>
  <c r="G40" i="1"/>
  <c r="G263" i="1"/>
  <c r="S263" i="1"/>
  <c r="Y263" i="1"/>
  <c r="G262" i="1"/>
  <c r="G261" i="1"/>
  <c r="G260" i="1"/>
  <c r="S260" i="1"/>
  <c r="Y260" i="1"/>
  <c r="G259" i="1"/>
  <c r="G258" i="1"/>
  <c r="S258" i="1"/>
  <c r="G256" i="1"/>
  <c r="S256" i="1"/>
  <c r="Y256" i="1"/>
  <c r="G255" i="1"/>
  <c r="G254" i="1"/>
  <c r="G253" i="1"/>
  <c r="S253" i="1"/>
  <c r="Y253" i="1"/>
  <c r="G252" i="1"/>
  <c r="S252" i="1"/>
  <c r="Y252" i="1"/>
  <c r="G251" i="1"/>
  <c r="S251" i="1"/>
  <c r="Y251" i="1"/>
  <c r="G249" i="1"/>
  <c r="G248" i="1"/>
  <c r="AJ248" i="1"/>
  <c r="G247" i="1"/>
  <c r="AJ247" i="1"/>
  <c r="G246" i="1"/>
  <c r="G245" i="1"/>
  <c r="AJ245" i="1"/>
  <c r="G244" i="1"/>
  <c r="AJ244" i="1"/>
  <c r="G243" i="1"/>
  <c r="AJ243" i="1"/>
  <c r="G242" i="1"/>
  <c r="G241" i="1"/>
  <c r="G240" i="1"/>
  <c r="AJ240" i="1"/>
  <c r="G239" i="1"/>
  <c r="G238" i="1"/>
  <c r="G237" i="1"/>
  <c r="AJ237" i="1"/>
  <c r="G236" i="1"/>
  <c r="AJ236" i="1"/>
  <c r="G235" i="1"/>
  <c r="AJ235" i="1"/>
  <c r="G234" i="1"/>
  <c r="AJ234" i="1"/>
  <c r="G233" i="1"/>
  <c r="G232" i="1"/>
  <c r="AJ232" i="1"/>
  <c r="G230" i="1"/>
  <c r="AJ230" i="1"/>
  <c r="G229" i="1"/>
  <c r="G228" i="1"/>
  <c r="AJ228" i="1"/>
  <c r="G227" i="1"/>
  <c r="AJ227" i="1"/>
  <c r="G226" i="1"/>
  <c r="AJ226" i="1"/>
  <c r="G225" i="1"/>
  <c r="G224" i="1"/>
  <c r="G223" i="1"/>
  <c r="G222" i="1"/>
  <c r="AJ222" i="1"/>
  <c r="G221" i="1"/>
  <c r="G220" i="1"/>
  <c r="AJ220" i="1"/>
  <c r="G219" i="1"/>
  <c r="AJ219" i="1"/>
  <c r="G218" i="1"/>
  <c r="AJ218" i="1"/>
  <c r="G217" i="1"/>
  <c r="G216" i="1"/>
  <c r="G215" i="1"/>
  <c r="G214" i="1"/>
  <c r="AJ214" i="1"/>
  <c r="G213" i="1"/>
  <c r="G211" i="1"/>
  <c r="S209" i="1"/>
  <c r="G210" i="1"/>
  <c r="S210" i="1"/>
  <c r="G209" i="1"/>
  <c r="G208" i="1"/>
  <c r="S208" i="1"/>
  <c r="Y208" i="1"/>
  <c r="G207" i="1"/>
  <c r="G206" i="1"/>
  <c r="S206" i="1"/>
  <c r="Y206" i="1"/>
  <c r="G205" i="1"/>
  <c r="S204" i="1"/>
  <c r="Y204" i="1"/>
  <c r="G204" i="1"/>
  <c r="G203" i="1"/>
  <c r="G202" i="1"/>
  <c r="S202" i="1"/>
  <c r="Y202" i="1"/>
  <c r="G201" i="1"/>
  <c r="G200" i="1"/>
  <c r="G199" i="1"/>
  <c r="G198" i="1"/>
  <c r="S198" i="1"/>
  <c r="Y198" i="1"/>
  <c r="G197" i="1"/>
  <c r="S197" i="1"/>
  <c r="Y197" i="1"/>
  <c r="G196" i="1"/>
  <c r="S196" i="1"/>
  <c r="Y196" i="1"/>
  <c r="G195" i="1"/>
  <c r="S195" i="1"/>
  <c r="G194" i="1"/>
  <c r="S194" i="1"/>
  <c r="Y194" i="1"/>
  <c r="G192" i="1"/>
  <c r="S192" i="1"/>
  <c r="Y192" i="1"/>
  <c r="G191" i="1"/>
  <c r="S191" i="1"/>
  <c r="Y191" i="1"/>
  <c r="G190" i="1"/>
  <c r="G189" i="1"/>
  <c r="S189" i="1"/>
  <c r="G188" i="1"/>
  <c r="S188" i="1"/>
  <c r="Y188" i="1"/>
  <c r="G187" i="1"/>
  <c r="S187" i="1"/>
  <c r="Y187" i="1"/>
  <c r="G186" i="1"/>
  <c r="S184" i="1"/>
  <c r="Y184" i="1"/>
  <c r="G185" i="1"/>
  <c r="G184" i="1"/>
  <c r="G183" i="1"/>
  <c r="S183" i="1"/>
  <c r="G182" i="1"/>
  <c r="G181" i="1"/>
  <c r="G180" i="1"/>
  <c r="S180" i="1"/>
  <c r="Y180" i="1"/>
  <c r="G179" i="1"/>
  <c r="S179" i="1"/>
  <c r="G178" i="1"/>
  <c r="S178" i="1"/>
  <c r="Y178" i="1"/>
  <c r="G177" i="1"/>
  <c r="S177" i="1"/>
  <c r="Y177" i="1"/>
  <c r="G176" i="1"/>
  <c r="S176" i="1"/>
  <c r="Y176" i="1"/>
  <c r="G175" i="1"/>
  <c r="S175" i="1"/>
  <c r="G173" i="1"/>
  <c r="G172" i="1"/>
  <c r="S172" i="1"/>
  <c r="Y172" i="1"/>
  <c r="G171" i="1"/>
  <c r="G170" i="1"/>
  <c r="S170" i="1"/>
  <c r="Y170" i="1"/>
  <c r="G169" i="1"/>
  <c r="S169" i="1"/>
  <c r="G168" i="1"/>
  <c r="S168" i="1"/>
  <c r="Y168" i="1"/>
  <c r="G167" i="1"/>
  <c r="S165" i="1"/>
  <c r="Y165" i="1"/>
  <c r="G166" i="1"/>
  <c r="G165" i="1"/>
  <c r="G164" i="1"/>
  <c r="G163" i="1"/>
  <c r="S163" i="1"/>
  <c r="Y163" i="1"/>
  <c r="G162" i="1"/>
  <c r="G161" i="1"/>
  <c r="S161" i="1"/>
  <c r="Y161" i="1"/>
  <c r="G160" i="1"/>
  <c r="S160" i="1"/>
  <c r="Y160" i="1"/>
  <c r="G159" i="1"/>
  <c r="S159" i="1"/>
  <c r="Y159" i="1"/>
  <c r="G158" i="1"/>
  <c r="G157" i="1"/>
  <c r="G156" i="1"/>
  <c r="S156" i="1"/>
  <c r="G154" i="1"/>
  <c r="AJ154" i="1"/>
  <c r="G153" i="1"/>
  <c r="AJ153" i="1"/>
  <c r="G152" i="1"/>
  <c r="AJ152" i="1"/>
  <c r="G151" i="1"/>
  <c r="AJ151" i="1"/>
  <c r="G150" i="1"/>
  <c r="S150" i="1"/>
  <c r="G149" i="1"/>
  <c r="S149" i="1"/>
  <c r="G148" i="1"/>
  <c r="AJ148" i="1"/>
  <c r="G147" i="1"/>
  <c r="AJ147" i="1"/>
  <c r="G146" i="1"/>
  <c r="AJ146" i="1"/>
  <c r="G145" i="1"/>
  <c r="AJ145" i="1"/>
  <c r="G144" i="1"/>
  <c r="AJ144" i="1"/>
  <c r="G143" i="1"/>
  <c r="AJ143" i="1"/>
  <c r="G142" i="1"/>
  <c r="AJ142" i="1"/>
  <c r="G141" i="1"/>
  <c r="AJ141" i="1"/>
  <c r="G140" i="1"/>
  <c r="G139" i="1"/>
  <c r="AJ139" i="1"/>
  <c r="G138" i="1"/>
  <c r="AJ138" i="1"/>
  <c r="G137" i="1"/>
  <c r="G135" i="1"/>
  <c r="AJ135" i="1"/>
  <c r="G134" i="1"/>
  <c r="AJ134" i="1"/>
  <c r="G133" i="1"/>
  <c r="AJ133" i="1"/>
  <c r="G132" i="1"/>
  <c r="AJ132" i="1"/>
  <c r="G131" i="1"/>
  <c r="AJ131" i="1"/>
  <c r="G130" i="1"/>
  <c r="AJ130" i="1"/>
  <c r="G129" i="1"/>
  <c r="AJ129" i="1"/>
  <c r="G128" i="1"/>
  <c r="AJ128" i="1"/>
  <c r="G127" i="1"/>
  <c r="AJ127" i="1"/>
  <c r="G126" i="1"/>
  <c r="AJ126" i="1"/>
  <c r="G125" i="1"/>
  <c r="AJ125" i="1"/>
  <c r="G124" i="1"/>
  <c r="AJ124" i="1"/>
  <c r="G123" i="1"/>
  <c r="AJ123" i="1"/>
  <c r="G122" i="1"/>
  <c r="AJ122" i="1"/>
  <c r="G121" i="1"/>
  <c r="AJ121" i="1"/>
  <c r="G120" i="1"/>
  <c r="G119" i="1"/>
  <c r="AJ119" i="1"/>
  <c r="G118" i="1"/>
  <c r="AJ118" i="1"/>
  <c r="G116" i="1"/>
  <c r="G115" i="1"/>
  <c r="S115" i="1"/>
  <c r="G114" i="1"/>
  <c r="S114" i="1"/>
  <c r="G113" i="1"/>
  <c r="S113" i="1"/>
  <c r="G112" i="1"/>
  <c r="S112" i="1"/>
  <c r="Y112" i="1"/>
  <c r="G111" i="1"/>
  <c r="G110" i="1"/>
  <c r="S110" i="1"/>
  <c r="Y110" i="1"/>
  <c r="G109" i="1"/>
  <c r="S109" i="1"/>
  <c r="Y109" i="1"/>
  <c r="G108" i="1"/>
  <c r="G107" i="1"/>
  <c r="S107" i="1"/>
  <c r="G106" i="1"/>
  <c r="S106" i="1"/>
  <c r="G105" i="1"/>
  <c r="S105" i="1"/>
  <c r="G104" i="1"/>
  <c r="S104" i="1"/>
  <c r="Y104" i="1"/>
  <c r="G103" i="1"/>
  <c r="S103" i="1"/>
  <c r="G102" i="1"/>
  <c r="S102" i="1"/>
  <c r="Y102" i="1"/>
  <c r="G101" i="1"/>
  <c r="S101" i="1"/>
  <c r="G100" i="1"/>
  <c r="G99" i="1"/>
  <c r="S99" i="1"/>
  <c r="Y99" i="1"/>
  <c r="G97" i="1"/>
  <c r="S97" i="1"/>
  <c r="G96" i="1"/>
  <c r="S96" i="1"/>
  <c r="G95" i="1"/>
  <c r="S95" i="1"/>
  <c r="G94" i="1"/>
  <c r="G93" i="1"/>
  <c r="S93" i="1"/>
  <c r="Y93" i="1"/>
  <c r="G92" i="1"/>
  <c r="S92" i="1"/>
  <c r="Y92" i="1"/>
  <c r="G91" i="1"/>
  <c r="S91" i="1"/>
  <c r="Y91" i="1"/>
  <c r="G90" i="1"/>
  <c r="S89" i="1"/>
  <c r="G89" i="1"/>
  <c r="G88" i="1"/>
  <c r="S88" i="1"/>
  <c r="G87" i="1"/>
  <c r="S87" i="1"/>
  <c r="Y87" i="1"/>
  <c r="G86" i="1"/>
  <c r="S86" i="1"/>
  <c r="G85" i="1"/>
  <c r="S85" i="1"/>
  <c r="G84" i="1"/>
  <c r="S84" i="1"/>
  <c r="Y84" i="1"/>
  <c r="G83" i="1"/>
  <c r="S83" i="1"/>
  <c r="Y83" i="1"/>
  <c r="G82" i="1"/>
  <c r="S82" i="1"/>
  <c r="G81" i="1"/>
  <c r="S81" i="1"/>
  <c r="G80" i="1"/>
  <c r="S80" i="1"/>
  <c r="Y80" i="1"/>
  <c r="G78" i="1"/>
  <c r="AJ78" i="1"/>
  <c r="G77" i="1"/>
  <c r="AJ77" i="1"/>
  <c r="G76" i="1"/>
  <c r="AJ76" i="1"/>
  <c r="G75" i="1"/>
  <c r="AJ75" i="1"/>
  <c r="G74" i="1"/>
  <c r="AJ74" i="1"/>
  <c r="G73" i="1"/>
  <c r="AJ73" i="1"/>
  <c r="G72" i="1"/>
  <c r="G71" i="1"/>
  <c r="AJ71" i="1"/>
  <c r="G70" i="1"/>
  <c r="AJ70" i="1"/>
  <c r="G69" i="1"/>
  <c r="G68" i="1"/>
  <c r="AJ68" i="1"/>
  <c r="G67" i="1"/>
  <c r="AJ67" i="1"/>
  <c r="G66" i="1"/>
  <c r="AJ66" i="1"/>
  <c r="G65" i="1"/>
  <c r="AJ65" i="1"/>
  <c r="G64" i="1"/>
  <c r="G63" i="1"/>
  <c r="AJ63" i="1"/>
  <c r="G62" i="1"/>
  <c r="AJ62" i="1"/>
  <c r="G61" i="1"/>
  <c r="AJ61" i="1"/>
  <c r="G59" i="1"/>
  <c r="AJ59" i="1"/>
  <c r="G58" i="1"/>
  <c r="G57" i="1"/>
  <c r="AJ57" i="1"/>
  <c r="G56" i="1"/>
  <c r="AJ56" i="1"/>
  <c r="G55" i="1"/>
  <c r="AJ55" i="1"/>
  <c r="G54" i="1"/>
  <c r="AJ54" i="1"/>
  <c r="G53" i="1"/>
  <c r="AJ53" i="1"/>
  <c r="G52" i="1"/>
  <c r="AJ52" i="1"/>
  <c r="G51" i="1"/>
  <c r="AJ51" i="1"/>
  <c r="G50" i="1"/>
  <c r="AJ50" i="1"/>
  <c r="G49" i="1"/>
  <c r="AJ49" i="1"/>
  <c r="G48" i="1"/>
  <c r="AJ48" i="1"/>
  <c r="G47" i="1"/>
  <c r="AJ47" i="1"/>
  <c r="G46" i="1"/>
  <c r="AJ46" i="1"/>
  <c r="G45" i="1"/>
  <c r="AJ45" i="1"/>
  <c r="G44" i="1"/>
  <c r="G43" i="1"/>
  <c r="AJ43" i="1"/>
  <c r="G42" i="1"/>
  <c r="AJ42" i="1"/>
  <c r="G39" i="1"/>
  <c r="S39" i="1"/>
  <c r="G38" i="1"/>
  <c r="S38" i="1"/>
  <c r="G37" i="1"/>
  <c r="G36" i="1"/>
  <c r="S36" i="1"/>
  <c r="G35" i="1"/>
  <c r="S35" i="1"/>
  <c r="T35" i="1"/>
  <c r="V35" i="1"/>
  <c r="AB35" i="1"/>
  <c r="G34" i="1"/>
  <c r="G33" i="1"/>
  <c r="S33" i="1"/>
  <c r="Y33" i="1"/>
  <c r="G32" i="1"/>
  <c r="G31" i="1"/>
  <c r="S31" i="1"/>
  <c r="G30" i="1"/>
  <c r="S30" i="1"/>
  <c r="Y30" i="1"/>
  <c r="G29" i="1"/>
  <c r="S29" i="1"/>
  <c r="G28" i="1"/>
  <c r="S28" i="1"/>
  <c r="G27" i="1"/>
  <c r="S27" i="1"/>
  <c r="G26" i="1"/>
  <c r="S26" i="1"/>
  <c r="G25" i="1"/>
  <c r="S25" i="1"/>
  <c r="G24" i="1"/>
  <c r="S24" i="1"/>
  <c r="G23" i="1"/>
  <c r="S23" i="1"/>
  <c r="Y23" i="1"/>
  <c r="G21" i="1"/>
  <c r="S21" i="1"/>
  <c r="G20" i="1"/>
  <c r="S20" i="1"/>
  <c r="G19" i="1"/>
  <c r="S19" i="1"/>
  <c r="G18" i="1"/>
  <c r="S18" i="1"/>
  <c r="G17" i="1"/>
  <c r="S17" i="1"/>
  <c r="G16" i="1"/>
  <c r="S16" i="1"/>
  <c r="Y16" i="1"/>
  <c r="G15" i="1"/>
  <c r="S15" i="1"/>
  <c r="G14" i="1"/>
  <c r="S14" i="1"/>
  <c r="G13" i="1"/>
  <c r="G12" i="1"/>
  <c r="G11" i="1"/>
  <c r="S11" i="1"/>
  <c r="G10" i="1"/>
  <c r="S10" i="1"/>
  <c r="G9" i="1"/>
  <c r="G8" i="1"/>
  <c r="G7" i="1"/>
  <c r="S7" i="1"/>
  <c r="Y7" i="1"/>
  <c r="G6" i="1"/>
  <c r="G5" i="1"/>
  <c r="G305" i="1"/>
  <c r="K263" i="1"/>
  <c r="K262" i="1"/>
  <c r="K261" i="1"/>
  <c r="K260" i="1"/>
  <c r="K259" i="1"/>
  <c r="K258" i="1"/>
  <c r="K256" i="1"/>
  <c r="K255" i="1"/>
  <c r="K254" i="1"/>
  <c r="K253" i="1"/>
  <c r="K252" i="1"/>
  <c r="K251" i="1"/>
  <c r="AA154" i="1"/>
  <c r="Y154" i="1"/>
  <c r="T154" i="1"/>
  <c r="K154" i="1"/>
  <c r="AA153" i="1"/>
  <c r="Y153" i="1"/>
  <c r="T153" i="1"/>
  <c r="V153" i="1"/>
  <c r="K153" i="1"/>
  <c r="AA152" i="1"/>
  <c r="Y152" i="1"/>
  <c r="T152" i="1"/>
  <c r="K152" i="1"/>
  <c r="AA151" i="1"/>
  <c r="Y151" i="1"/>
  <c r="T151" i="1"/>
  <c r="V151" i="1"/>
  <c r="AB151" i="1"/>
  <c r="K151" i="1"/>
  <c r="AA150" i="1"/>
  <c r="T150" i="1"/>
  <c r="Z150" i="1"/>
  <c r="K150" i="1"/>
  <c r="AA149" i="1"/>
  <c r="T149" i="1"/>
  <c r="Z149" i="1"/>
  <c r="K149" i="1"/>
  <c r="AA148" i="1"/>
  <c r="Y148" i="1"/>
  <c r="T148" i="1"/>
  <c r="V148" i="1"/>
  <c r="K148" i="1"/>
  <c r="AA147" i="1"/>
  <c r="Y147" i="1"/>
  <c r="T147" i="1"/>
  <c r="Z147" i="1"/>
  <c r="K147" i="1"/>
  <c r="AA146" i="1"/>
  <c r="Y146" i="1"/>
  <c r="T146" i="1"/>
  <c r="Z146" i="1"/>
  <c r="K146" i="1"/>
  <c r="AA145" i="1"/>
  <c r="Y145" i="1"/>
  <c r="T145" i="1"/>
  <c r="V145" i="1"/>
  <c r="K145" i="1"/>
  <c r="AA144" i="1"/>
  <c r="Y144" i="1"/>
  <c r="T144" i="1"/>
  <c r="K144" i="1"/>
  <c r="AA143" i="1"/>
  <c r="Y143" i="1"/>
  <c r="T143" i="1"/>
  <c r="V143" i="1"/>
  <c r="AB143" i="1"/>
  <c r="K143" i="1"/>
  <c r="AA142" i="1"/>
  <c r="Y142" i="1"/>
  <c r="T142" i="1"/>
  <c r="Z142" i="1"/>
  <c r="K142" i="1"/>
  <c r="AA141" i="1"/>
  <c r="Y141" i="1"/>
  <c r="T141" i="1"/>
  <c r="K141" i="1"/>
  <c r="AA140" i="1"/>
  <c r="Y140" i="1"/>
  <c r="T140" i="1"/>
  <c r="Z140" i="1"/>
  <c r="K140" i="1"/>
  <c r="AJ140" i="1"/>
  <c r="AA139" i="1"/>
  <c r="Y139" i="1"/>
  <c r="T139" i="1"/>
  <c r="Z139" i="1"/>
  <c r="K139" i="1"/>
  <c r="AA138" i="1"/>
  <c r="Y138" i="1"/>
  <c r="T138" i="1"/>
  <c r="Z138" i="1"/>
  <c r="K138" i="1"/>
  <c r="AA137" i="1"/>
  <c r="Y137" i="1"/>
  <c r="T137" i="1"/>
  <c r="V137" i="1"/>
  <c r="K137" i="1"/>
  <c r="AA135" i="1"/>
  <c r="Y135" i="1"/>
  <c r="T135" i="1"/>
  <c r="V135" i="1"/>
  <c r="AB135" i="1"/>
  <c r="K135" i="1"/>
  <c r="AA134" i="1"/>
  <c r="Y134" i="1"/>
  <c r="T134" i="1"/>
  <c r="V134" i="1"/>
  <c r="AB134" i="1"/>
  <c r="K134" i="1"/>
  <c r="AA133" i="1"/>
  <c r="Y133" i="1"/>
  <c r="T133" i="1"/>
  <c r="Z133" i="1"/>
  <c r="K133" i="1"/>
  <c r="AA132" i="1"/>
  <c r="Y132" i="1"/>
  <c r="T132" i="1"/>
  <c r="Z132" i="1"/>
  <c r="K132" i="1"/>
  <c r="AA131" i="1"/>
  <c r="Y131" i="1"/>
  <c r="T131" i="1"/>
  <c r="V131" i="1"/>
  <c r="K131" i="1"/>
  <c r="AA130" i="1"/>
  <c r="Y130" i="1"/>
  <c r="T130" i="1"/>
  <c r="Z130" i="1"/>
  <c r="K130" i="1"/>
  <c r="AA129" i="1"/>
  <c r="Y129" i="1"/>
  <c r="T129" i="1"/>
  <c r="Z129" i="1"/>
  <c r="K129" i="1"/>
  <c r="AA128" i="1"/>
  <c r="Y128" i="1"/>
  <c r="T128" i="1"/>
  <c r="V128" i="1"/>
  <c r="AB128" i="1"/>
  <c r="K128" i="1"/>
  <c r="AA127" i="1"/>
  <c r="Y127" i="1"/>
  <c r="T127" i="1"/>
  <c r="V127" i="1"/>
  <c r="AB127" i="1"/>
  <c r="K127" i="1"/>
  <c r="AA126" i="1"/>
  <c r="Y126" i="1"/>
  <c r="T126" i="1"/>
  <c r="K126" i="1"/>
  <c r="AA125" i="1"/>
  <c r="Y125" i="1"/>
  <c r="T125" i="1"/>
  <c r="V125" i="1"/>
  <c r="AB125" i="1"/>
  <c r="K125" i="1"/>
  <c r="AA124" i="1"/>
  <c r="Y124" i="1"/>
  <c r="T124" i="1"/>
  <c r="Z124" i="1"/>
  <c r="K124" i="1"/>
  <c r="AA123" i="1"/>
  <c r="Y123" i="1"/>
  <c r="T123" i="1"/>
  <c r="V123" i="1"/>
  <c r="AB123" i="1"/>
  <c r="K123" i="1"/>
  <c r="AA122" i="1"/>
  <c r="Y122" i="1"/>
  <c r="T122" i="1"/>
  <c r="Z122" i="1"/>
  <c r="K122" i="1"/>
  <c r="AA121" i="1"/>
  <c r="Y121" i="1"/>
  <c r="T121" i="1"/>
  <c r="K121" i="1"/>
  <c r="AA120" i="1"/>
  <c r="Y120" i="1"/>
  <c r="T120" i="1"/>
  <c r="V120" i="1"/>
  <c r="K120" i="1"/>
  <c r="AA119" i="1"/>
  <c r="Y119" i="1"/>
  <c r="T119" i="1"/>
  <c r="V119" i="1"/>
  <c r="AB119" i="1"/>
  <c r="K119" i="1"/>
  <c r="AA118" i="1"/>
  <c r="Y118" i="1"/>
  <c r="T118" i="1"/>
  <c r="Z118" i="1"/>
  <c r="K118" i="1"/>
  <c r="AA116" i="1"/>
  <c r="T116" i="1"/>
  <c r="Z116" i="1"/>
  <c r="K116" i="1"/>
  <c r="AA115" i="1"/>
  <c r="T115" i="1"/>
  <c r="Z115" i="1"/>
  <c r="K115" i="1"/>
  <c r="AA114" i="1"/>
  <c r="T114" i="1"/>
  <c r="Z114" i="1"/>
  <c r="K114" i="1"/>
  <c r="AA113" i="1"/>
  <c r="T113" i="1"/>
  <c r="Z113" i="1"/>
  <c r="K113" i="1"/>
  <c r="AA112" i="1"/>
  <c r="T112" i="1"/>
  <c r="Z112" i="1"/>
  <c r="K112" i="1"/>
  <c r="AA111" i="1"/>
  <c r="T111" i="1"/>
  <c r="Z111" i="1"/>
  <c r="K111" i="1"/>
  <c r="AA110" i="1"/>
  <c r="T110" i="1"/>
  <c r="Z110" i="1"/>
  <c r="K110" i="1"/>
  <c r="AA109" i="1"/>
  <c r="T109" i="1"/>
  <c r="K109" i="1"/>
  <c r="AA108" i="1"/>
  <c r="T108" i="1"/>
  <c r="Z108" i="1"/>
  <c r="K108" i="1"/>
  <c r="AA107" i="1"/>
  <c r="T107" i="1"/>
  <c r="Z107" i="1"/>
  <c r="K107" i="1"/>
  <c r="AA106" i="1"/>
  <c r="T106" i="1"/>
  <c r="Z106" i="1"/>
  <c r="K106" i="1"/>
  <c r="AA105" i="1"/>
  <c r="T105" i="1"/>
  <c r="Z105" i="1"/>
  <c r="K105" i="1"/>
  <c r="AA104" i="1"/>
  <c r="T104" i="1"/>
  <c r="Z104" i="1"/>
  <c r="K104" i="1"/>
  <c r="AA103" i="1"/>
  <c r="T103" i="1"/>
  <c r="Z103" i="1"/>
  <c r="K103" i="1"/>
  <c r="AA102" i="1"/>
  <c r="T102" i="1"/>
  <c r="K102" i="1"/>
  <c r="AA101" i="1"/>
  <c r="T101" i="1"/>
  <c r="Z101" i="1"/>
  <c r="K101" i="1"/>
  <c r="AA100" i="1"/>
  <c r="T100" i="1"/>
  <c r="Z100" i="1"/>
  <c r="K100" i="1"/>
  <c r="S100" i="1"/>
  <c r="Y100" i="1"/>
  <c r="AA99" i="1"/>
  <c r="T99" i="1"/>
  <c r="K99" i="1"/>
  <c r="AA97" i="1"/>
  <c r="T97" i="1"/>
  <c r="Z97" i="1"/>
  <c r="K97" i="1"/>
  <c r="AA96" i="1"/>
  <c r="T96" i="1"/>
  <c r="Z96" i="1"/>
  <c r="K96" i="1"/>
  <c r="AA95" i="1"/>
  <c r="T95" i="1"/>
  <c r="Z95" i="1"/>
  <c r="K95" i="1"/>
  <c r="AA94" i="1"/>
  <c r="T94" i="1"/>
  <c r="Z94" i="1"/>
  <c r="K94" i="1"/>
  <c r="AA93" i="1"/>
  <c r="T93" i="1"/>
  <c r="Z93" i="1"/>
  <c r="K93" i="1"/>
  <c r="AA92" i="1"/>
  <c r="T92" i="1"/>
  <c r="Z92" i="1"/>
  <c r="K92" i="1"/>
  <c r="AA91" i="1"/>
  <c r="T91" i="1"/>
  <c r="K91" i="1"/>
  <c r="AA90" i="1"/>
  <c r="T90" i="1"/>
  <c r="Z90" i="1"/>
  <c r="K90" i="1"/>
  <c r="AA89" i="1"/>
  <c r="T89" i="1"/>
  <c r="Z89" i="1"/>
  <c r="K89" i="1"/>
  <c r="AA88" i="1"/>
  <c r="T88" i="1"/>
  <c r="Z88" i="1"/>
  <c r="K88" i="1"/>
  <c r="AA87" i="1"/>
  <c r="T87" i="1"/>
  <c r="Z87" i="1"/>
  <c r="K87" i="1"/>
  <c r="AA86" i="1"/>
  <c r="T86" i="1"/>
  <c r="Z86" i="1"/>
  <c r="K86" i="1"/>
  <c r="AA85" i="1"/>
  <c r="T85" i="1"/>
  <c r="Z85" i="1"/>
  <c r="K85" i="1"/>
  <c r="AA84" i="1"/>
  <c r="T84" i="1"/>
  <c r="K84" i="1"/>
  <c r="AA83" i="1"/>
  <c r="T83" i="1"/>
  <c r="K83" i="1"/>
  <c r="AA82" i="1"/>
  <c r="T82" i="1"/>
  <c r="Z82" i="1"/>
  <c r="K82" i="1"/>
  <c r="AA81" i="1"/>
  <c r="T81" i="1"/>
  <c r="Z81" i="1"/>
  <c r="K81" i="1"/>
  <c r="AA80" i="1"/>
  <c r="T80" i="1"/>
  <c r="Z80" i="1"/>
  <c r="K80" i="1"/>
  <c r="AA78" i="1"/>
  <c r="Y78" i="1"/>
  <c r="T78" i="1"/>
  <c r="Z78" i="1"/>
  <c r="K78" i="1"/>
  <c r="AA77" i="1"/>
  <c r="Y77" i="1"/>
  <c r="T77" i="1"/>
  <c r="Z77" i="1"/>
  <c r="K77" i="1"/>
  <c r="AA76" i="1"/>
  <c r="Y76" i="1"/>
  <c r="T76" i="1"/>
  <c r="K76" i="1"/>
  <c r="AA75" i="1"/>
  <c r="Y75" i="1"/>
  <c r="T75" i="1"/>
  <c r="K75" i="1"/>
  <c r="AA74" i="1"/>
  <c r="Y74" i="1"/>
  <c r="T74" i="1"/>
  <c r="V74" i="1"/>
  <c r="AB74" i="1"/>
  <c r="K74" i="1"/>
  <c r="AA73" i="1"/>
  <c r="Y73" i="1"/>
  <c r="T73" i="1"/>
  <c r="V73" i="1"/>
  <c r="AB73" i="1"/>
  <c r="K73" i="1"/>
  <c r="AA72" i="1"/>
  <c r="Y72" i="1"/>
  <c r="T72" i="1"/>
  <c r="K72" i="1"/>
  <c r="AJ72" i="1"/>
  <c r="AA71" i="1"/>
  <c r="Y71" i="1"/>
  <c r="T71" i="1"/>
  <c r="Z71" i="1"/>
  <c r="K71" i="1"/>
  <c r="AA70" i="1"/>
  <c r="Y70" i="1"/>
  <c r="T70" i="1"/>
  <c r="K70" i="1"/>
  <c r="AA69" i="1"/>
  <c r="Y69" i="1"/>
  <c r="T69" i="1"/>
  <c r="Z69" i="1"/>
  <c r="K69" i="1"/>
  <c r="AA68" i="1"/>
  <c r="Y68" i="1"/>
  <c r="T68" i="1"/>
  <c r="V68" i="1"/>
  <c r="K68" i="1"/>
  <c r="AA67" i="1"/>
  <c r="Y67" i="1"/>
  <c r="T67" i="1"/>
  <c r="Z67" i="1"/>
  <c r="K67" i="1"/>
  <c r="AA66" i="1"/>
  <c r="Y66" i="1"/>
  <c r="T66" i="1"/>
  <c r="K66" i="1"/>
  <c r="AA65" i="1"/>
  <c r="Y65" i="1"/>
  <c r="T65" i="1"/>
  <c r="K65" i="1"/>
  <c r="AA64" i="1"/>
  <c r="Y64" i="1"/>
  <c r="T64" i="1"/>
  <c r="V64" i="1"/>
  <c r="K64" i="1"/>
  <c r="AJ64" i="1"/>
  <c r="AA63" i="1"/>
  <c r="Y63" i="1"/>
  <c r="T63" i="1"/>
  <c r="V63" i="1"/>
  <c r="AB63" i="1"/>
  <c r="K63" i="1"/>
  <c r="AA62" i="1"/>
  <c r="Y62" i="1"/>
  <c r="T62" i="1"/>
  <c r="Z62" i="1"/>
  <c r="K62" i="1"/>
  <c r="AA61" i="1"/>
  <c r="Y61" i="1"/>
  <c r="T61" i="1"/>
  <c r="K61" i="1"/>
  <c r="AA59" i="1"/>
  <c r="Y59" i="1"/>
  <c r="T59" i="1"/>
  <c r="V59" i="1"/>
  <c r="AB59" i="1"/>
  <c r="K59" i="1"/>
  <c r="AA58" i="1"/>
  <c r="Y58" i="1"/>
  <c r="T58" i="1"/>
  <c r="V58" i="1"/>
  <c r="AB58" i="1"/>
  <c r="K58" i="1"/>
  <c r="AJ58" i="1"/>
  <c r="AA57" i="1"/>
  <c r="Y57" i="1"/>
  <c r="T57" i="1"/>
  <c r="Z57" i="1"/>
  <c r="K57" i="1"/>
  <c r="AA56" i="1"/>
  <c r="Y56" i="1"/>
  <c r="T56" i="1"/>
  <c r="V56" i="1"/>
  <c r="AB56" i="1"/>
  <c r="K56" i="1"/>
  <c r="AA55" i="1"/>
  <c r="Y55" i="1"/>
  <c r="T55" i="1"/>
  <c r="Z55" i="1"/>
  <c r="K55" i="1"/>
  <c r="AA54" i="1"/>
  <c r="Y54" i="1"/>
  <c r="T54" i="1"/>
  <c r="K54" i="1"/>
  <c r="AA53" i="1"/>
  <c r="Y53" i="1"/>
  <c r="T53" i="1"/>
  <c r="V53" i="1"/>
  <c r="K53" i="1"/>
  <c r="AA52" i="1"/>
  <c r="Y52" i="1"/>
  <c r="T52" i="1"/>
  <c r="Z52" i="1"/>
  <c r="K52" i="1"/>
  <c r="AA51" i="1"/>
  <c r="Y51" i="1"/>
  <c r="T51" i="1"/>
  <c r="K51" i="1"/>
  <c r="AA50" i="1"/>
  <c r="Y50" i="1"/>
  <c r="T50" i="1"/>
  <c r="V50" i="1"/>
  <c r="K50" i="1"/>
  <c r="AA49" i="1"/>
  <c r="Y49" i="1"/>
  <c r="T49" i="1"/>
  <c r="Z49" i="1"/>
  <c r="K49" i="1"/>
  <c r="AA48" i="1"/>
  <c r="Y48" i="1"/>
  <c r="T48" i="1"/>
  <c r="V48" i="1"/>
  <c r="AB48" i="1"/>
  <c r="K48" i="1"/>
  <c r="AA47" i="1"/>
  <c r="Y47" i="1"/>
  <c r="T47" i="1"/>
  <c r="K47" i="1"/>
  <c r="AA46" i="1"/>
  <c r="Y46" i="1"/>
  <c r="T46" i="1"/>
  <c r="V46" i="1"/>
  <c r="AB46" i="1"/>
  <c r="K46" i="1"/>
  <c r="AA45" i="1"/>
  <c r="Y45" i="1"/>
  <c r="T45" i="1"/>
  <c r="V45" i="1"/>
  <c r="K45" i="1"/>
  <c r="AA44" i="1"/>
  <c r="Y44" i="1"/>
  <c r="T44" i="1"/>
  <c r="V44" i="1"/>
  <c r="K44" i="1"/>
  <c r="AA43" i="1"/>
  <c r="Y43" i="1"/>
  <c r="T43" i="1"/>
  <c r="Z43" i="1"/>
  <c r="K43" i="1"/>
  <c r="AA42" i="1"/>
  <c r="Y42" i="1"/>
  <c r="T42" i="1"/>
  <c r="V42" i="1"/>
  <c r="AB42" i="1"/>
  <c r="K42" i="1"/>
  <c r="AA40" i="1"/>
  <c r="T40" i="1"/>
  <c r="Z40" i="1"/>
  <c r="K40" i="1"/>
  <c r="AA39" i="1"/>
  <c r="T39" i="1"/>
  <c r="Z39" i="1"/>
  <c r="K39" i="1"/>
  <c r="AA38" i="1"/>
  <c r="T38" i="1"/>
  <c r="Z38" i="1"/>
  <c r="K38" i="1"/>
  <c r="AA37" i="1"/>
  <c r="T37" i="1"/>
  <c r="Z37" i="1"/>
  <c r="K37" i="1"/>
  <c r="S37" i="1"/>
  <c r="AA36" i="1"/>
  <c r="T36" i="1"/>
  <c r="Z36" i="1"/>
  <c r="K36" i="1"/>
  <c r="AA35" i="1"/>
  <c r="Z35" i="1"/>
  <c r="K35" i="1"/>
  <c r="AA34" i="1"/>
  <c r="T34" i="1"/>
  <c r="Z34" i="1"/>
  <c r="K34" i="1"/>
  <c r="S34" i="1"/>
  <c r="Y34" i="1"/>
  <c r="AA33" i="1"/>
  <c r="T33" i="1"/>
  <c r="K33" i="1"/>
  <c r="AA32" i="1"/>
  <c r="T32" i="1"/>
  <c r="Z32" i="1"/>
  <c r="K32" i="1"/>
  <c r="AA31" i="1"/>
  <c r="T31" i="1"/>
  <c r="Z31" i="1"/>
  <c r="K31" i="1"/>
  <c r="AA30" i="1"/>
  <c r="T30" i="1"/>
  <c r="Z30" i="1"/>
  <c r="K30" i="1"/>
  <c r="AA29" i="1"/>
  <c r="T29" i="1"/>
  <c r="Z29" i="1"/>
  <c r="K29" i="1"/>
  <c r="AA28" i="1"/>
  <c r="T28" i="1"/>
  <c r="Z28" i="1"/>
  <c r="K28" i="1"/>
  <c r="AA27" i="1"/>
  <c r="T27" i="1"/>
  <c r="Z27" i="1"/>
  <c r="K27" i="1"/>
  <c r="AA26" i="1"/>
  <c r="T26" i="1"/>
  <c r="Z26" i="1"/>
  <c r="K26" i="1"/>
  <c r="AA25" i="1"/>
  <c r="T25" i="1"/>
  <c r="Z25" i="1"/>
  <c r="K25" i="1"/>
  <c r="AA24" i="1"/>
  <c r="T24" i="1"/>
  <c r="Z24" i="1"/>
  <c r="K24" i="1"/>
  <c r="AA23" i="1"/>
  <c r="T23" i="1"/>
  <c r="K23" i="1"/>
  <c r="AA21" i="1"/>
  <c r="T21" i="1"/>
  <c r="Z21" i="1"/>
  <c r="K21" i="1"/>
  <c r="AA20" i="1"/>
  <c r="T20" i="1"/>
  <c r="Z20" i="1"/>
  <c r="K20" i="1"/>
  <c r="AA19" i="1"/>
  <c r="T19" i="1"/>
  <c r="Z19" i="1"/>
  <c r="K19" i="1"/>
  <c r="AA18" i="1"/>
  <c r="T18" i="1"/>
  <c r="Z18" i="1"/>
  <c r="K18" i="1"/>
  <c r="AA17" i="1"/>
  <c r="T17" i="1"/>
  <c r="Z17" i="1"/>
  <c r="K17" i="1"/>
  <c r="AA16" i="1"/>
  <c r="T16" i="1"/>
  <c r="Z16" i="1"/>
  <c r="K16" i="1"/>
  <c r="AA15" i="1"/>
  <c r="T15" i="1"/>
  <c r="Z15" i="1"/>
  <c r="K15" i="1"/>
  <c r="AA14" i="1"/>
  <c r="T14" i="1"/>
  <c r="Z14" i="1"/>
  <c r="K14" i="1"/>
  <c r="AA13" i="1"/>
  <c r="T13" i="1"/>
  <c r="Z13" i="1"/>
  <c r="K13" i="1"/>
  <c r="AA12" i="1"/>
  <c r="T12" i="1"/>
  <c r="K12" i="1"/>
  <c r="S12" i="1"/>
  <c r="Y12" i="1"/>
  <c r="AA11" i="1"/>
  <c r="T11" i="1"/>
  <c r="Z11" i="1"/>
  <c r="K11" i="1"/>
  <c r="AA10" i="1"/>
  <c r="T10" i="1"/>
  <c r="Z10" i="1"/>
  <c r="K10" i="1"/>
  <c r="AA9" i="1"/>
  <c r="T9" i="1"/>
  <c r="Z9" i="1"/>
  <c r="K9" i="1"/>
  <c r="AA8" i="1"/>
  <c r="T8" i="1"/>
  <c r="Z8" i="1"/>
  <c r="K8" i="1"/>
  <c r="S8" i="1"/>
  <c r="Y8" i="1"/>
  <c r="AA7" i="1"/>
  <c r="T7" i="1"/>
  <c r="Z7" i="1"/>
  <c r="K7" i="1"/>
  <c r="AA6" i="1"/>
  <c r="T6" i="1"/>
  <c r="Z6" i="1"/>
  <c r="K6" i="1"/>
  <c r="S6" i="1"/>
  <c r="AA5" i="1"/>
  <c r="T5" i="1"/>
  <c r="Z5" i="1"/>
  <c r="K5" i="1"/>
  <c r="V77" i="1"/>
  <c r="W77" i="1"/>
  <c r="Z59" i="1"/>
  <c r="V62" i="1"/>
  <c r="Z135" i="1"/>
  <c r="Z46" i="1"/>
  <c r="V146" i="1"/>
  <c r="AB146" i="1"/>
  <c r="S5" i="1"/>
  <c r="Y5" i="1"/>
  <c r="S9" i="1"/>
  <c r="V9" i="1"/>
  <c r="AB9" i="1"/>
  <c r="AJ69" i="1"/>
  <c r="AJ44" i="1"/>
  <c r="S94" i="1"/>
  <c r="Y94" i="1"/>
  <c r="S40" i="1"/>
  <c r="W59" i="1"/>
  <c r="V52" i="1"/>
  <c r="AB52" i="1"/>
  <c r="V69" i="1"/>
  <c r="V154" i="1"/>
  <c r="AB154" i="1"/>
  <c r="Z154" i="1"/>
  <c r="S90" i="1"/>
  <c r="S116" i="1"/>
  <c r="V116" i="1"/>
  <c r="V140" i="1"/>
  <c r="AB140" i="1"/>
  <c r="S111" i="1"/>
  <c r="AJ120" i="1"/>
  <c r="AJ137" i="1"/>
  <c r="W151" i="1"/>
  <c r="V122" i="1"/>
  <c r="W122" i="1"/>
  <c r="V139" i="1"/>
  <c r="W139" i="1"/>
  <c r="Z151" i="1"/>
  <c r="Y35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32" i="1"/>
  <c r="T263" i="1"/>
  <c r="U263" i="1"/>
  <c r="AA263" i="1"/>
  <c r="T262" i="1"/>
  <c r="Z262" i="1"/>
  <c r="T261" i="1"/>
  <c r="U261" i="1"/>
  <c r="AA261" i="1"/>
  <c r="T260" i="1"/>
  <c r="U260" i="1"/>
  <c r="T259" i="1"/>
  <c r="Z259" i="1"/>
  <c r="T258" i="1"/>
  <c r="Z258" i="1"/>
  <c r="S259" i="1"/>
  <c r="Y259" i="1"/>
  <c r="T256" i="1"/>
  <c r="Z256" i="1"/>
  <c r="T255" i="1"/>
  <c r="Z255" i="1"/>
  <c r="T254" i="1"/>
  <c r="Z254" i="1"/>
  <c r="T253" i="1"/>
  <c r="Z253" i="1"/>
  <c r="T252" i="1"/>
  <c r="Z252" i="1"/>
  <c r="T251" i="1"/>
  <c r="Z251" i="1"/>
  <c r="T211" i="1"/>
  <c r="T210" i="1"/>
  <c r="U210" i="1"/>
  <c r="AA210" i="1"/>
  <c r="Y209" i="1"/>
  <c r="T209" i="1"/>
  <c r="Z209" i="1"/>
  <c r="T208" i="1"/>
  <c r="Z208" i="1"/>
  <c r="T207" i="1"/>
  <c r="U207" i="1"/>
  <c r="AA207" i="1"/>
  <c r="S207" i="1"/>
  <c r="Y207" i="1"/>
  <c r="T206" i="1"/>
  <c r="Z206" i="1"/>
  <c r="T205" i="1"/>
  <c r="Z205" i="1"/>
  <c r="T204" i="1"/>
  <c r="Z204" i="1"/>
  <c r="T203" i="1"/>
  <c r="Z203" i="1"/>
  <c r="T202" i="1"/>
  <c r="Z202" i="1"/>
  <c r="T201" i="1"/>
  <c r="U201" i="1"/>
  <c r="S201" i="1"/>
  <c r="Y201" i="1"/>
  <c r="T200" i="1"/>
  <c r="U200" i="1"/>
  <c r="T199" i="1"/>
  <c r="Z199" i="1"/>
  <c r="S199" i="1"/>
  <c r="T198" i="1"/>
  <c r="Z198" i="1"/>
  <c r="T197" i="1"/>
  <c r="Z197" i="1"/>
  <c r="T196" i="1"/>
  <c r="T195" i="1"/>
  <c r="Z195" i="1"/>
  <c r="T194" i="1"/>
  <c r="Z194" i="1"/>
  <c r="U253" i="1"/>
  <c r="AA253" i="1"/>
  <c r="Y199" i="1"/>
  <c r="S200" i="1"/>
  <c r="S211" i="1"/>
  <c r="Y211" i="1"/>
  <c r="T192" i="1"/>
  <c r="U192" i="1"/>
  <c r="T191" i="1"/>
  <c r="Z191" i="1"/>
  <c r="Y190" i="1"/>
  <c r="T190" i="1"/>
  <c r="T189" i="1"/>
  <c r="U189" i="1"/>
  <c r="T188" i="1"/>
  <c r="U188" i="1"/>
  <c r="AA188" i="1"/>
  <c r="T187" i="1"/>
  <c r="Z187" i="1"/>
  <c r="T186" i="1"/>
  <c r="Z186" i="1"/>
  <c r="T185" i="1"/>
  <c r="Z185" i="1"/>
  <c r="T184" i="1"/>
  <c r="U184" i="1"/>
  <c r="AA184" i="1"/>
  <c r="T183" i="1"/>
  <c r="U183" i="1"/>
  <c r="AA183" i="1"/>
  <c r="T182" i="1"/>
  <c r="U182" i="1"/>
  <c r="AA182" i="1"/>
  <c r="T181" i="1"/>
  <c r="Z181" i="1"/>
  <c r="T180" i="1"/>
  <c r="U180" i="1"/>
  <c r="AA180" i="1"/>
  <c r="T179" i="1"/>
  <c r="Z179" i="1"/>
  <c r="T178" i="1"/>
  <c r="U178" i="1"/>
  <c r="AA178" i="1"/>
  <c r="T177" i="1"/>
  <c r="T176" i="1"/>
  <c r="T175" i="1"/>
  <c r="Z175" i="1"/>
  <c r="Y171" i="1"/>
  <c r="T232" i="1"/>
  <c r="U232" i="1"/>
  <c r="AA232" i="1"/>
  <c r="T233" i="1"/>
  <c r="U233" i="1"/>
  <c r="AA233" i="1"/>
  <c r="T234" i="1"/>
  <c r="U234" i="1"/>
  <c r="AA234" i="1"/>
  <c r="T235" i="1"/>
  <c r="U235" i="1"/>
  <c r="V235" i="1"/>
  <c r="AB235" i="1"/>
  <c r="T236" i="1"/>
  <c r="U236" i="1"/>
  <c r="AA236" i="1"/>
  <c r="T237" i="1"/>
  <c r="U237" i="1"/>
  <c r="T238" i="1"/>
  <c r="Z238" i="1"/>
  <c r="T239" i="1"/>
  <c r="U239" i="1"/>
  <c r="T240" i="1"/>
  <c r="T241" i="1"/>
  <c r="U241" i="1"/>
  <c r="AA241" i="1"/>
  <c r="T242" i="1"/>
  <c r="U242" i="1"/>
  <c r="AA242" i="1"/>
  <c r="T243" i="1"/>
  <c r="U243" i="1"/>
  <c r="T244" i="1"/>
  <c r="U244" i="1"/>
  <c r="AA244" i="1"/>
  <c r="T245" i="1"/>
  <c r="U245" i="1"/>
  <c r="AA245" i="1"/>
  <c r="T246" i="1"/>
  <c r="U246" i="1"/>
  <c r="AA246" i="1"/>
  <c r="T247" i="1"/>
  <c r="U247" i="1"/>
  <c r="V247" i="1"/>
  <c r="T248" i="1"/>
  <c r="U248" i="1"/>
  <c r="AA248" i="1"/>
  <c r="T249" i="1"/>
  <c r="U249" i="1"/>
  <c r="AA249" i="1"/>
  <c r="T214" i="1"/>
  <c r="U214" i="1"/>
  <c r="AA214" i="1"/>
  <c r="T215" i="1"/>
  <c r="T216" i="1"/>
  <c r="U216" i="1"/>
  <c r="AA216" i="1"/>
  <c r="T217" i="1"/>
  <c r="U217" i="1"/>
  <c r="AA217" i="1"/>
  <c r="T218" i="1"/>
  <c r="U218" i="1"/>
  <c r="AA218" i="1"/>
  <c r="T219" i="1"/>
  <c r="U219" i="1"/>
  <c r="T220" i="1"/>
  <c r="Z220" i="1"/>
  <c r="T221" i="1"/>
  <c r="U221" i="1"/>
  <c r="AA221" i="1"/>
  <c r="T222" i="1"/>
  <c r="T223" i="1"/>
  <c r="U223" i="1"/>
  <c r="T224" i="1"/>
  <c r="U224" i="1"/>
  <c r="AA224" i="1"/>
  <c r="T225" i="1"/>
  <c r="Z225" i="1"/>
  <c r="T226" i="1"/>
  <c r="U226" i="1"/>
  <c r="AA226" i="1"/>
  <c r="T227" i="1"/>
  <c r="U227" i="1"/>
  <c r="T228" i="1"/>
  <c r="Z228" i="1"/>
  <c r="T229" i="1"/>
  <c r="Z229" i="1"/>
  <c r="T230" i="1"/>
  <c r="Z230" i="1"/>
  <c r="T213" i="1"/>
  <c r="U213" i="1"/>
  <c r="T160" i="1"/>
  <c r="U160" i="1"/>
  <c r="AA160" i="1"/>
  <c r="T161" i="1"/>
  <c r="U161" i="1"/>
  <c r="AA161" i="1"/>
  <c r="T162" i="1"/>
  <c r="T163" i="1"/>
  <c r="Z163" i="1"/>
  <c r="T164" i="1"/>
  <c r="U164" i="1"/>
  <c r="AA164" i="1"/>
  <c r="T165" i="1"/>
  <c r="Z165" i="1"/>
  <c r="T166" i="1"/>
  <c r="U166" i="1"/>
  <c r="T167" i="1"/>
  <c r="U167" i="1"/>
  <c r="T168" i="1"/>
  <c r="Z168" i="1"/>
  <c r="T169" i="1"/>
  <c r="Z169" i="1"/>
  <c r="T170" i="1"/>
  <c r="T171" i="1"/>
  <c r="Z171" i="1"/>
  <c r="T172" i="1"/>
  <c r="U172" i="1"/>
  <c r="T173" i="1"/>
  <c r="Z173" i="1"/>
  <c r="T157" i="1"/>
  <c r="Z157" i="1"/>
  <c r="T158" i="1"/>
  <c r="Z158" i="1"/>
  <c r="T159" i="1"/>
  <c r="U159" i="1"/>
  <c r="AA159" i="1"/>
  <c r="T156" i="1"/>
  <c r="U156" i="1"/>
  <c r="AA156" i="1"/>
  <c r="V233" i="1"/>
  <c r="W233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Z235" i="1"/>
  <c r="Y234" i="1"/>
  <c r="Z234" i="1"/>
  <c r="Y233" i="1"/>
  <c r="Y232" i="1"/>
  <c r="AJ249" i="1"/>
  <c r="AJ246" i="1"/>
  <c r="AJ242" i="1"/>
  <c r="AJ241" i="1"/>
  <c r="AJ239" i="1"/>
  <c r="AJ238" i="1"/>
  <c r="AJ233" i="1"/>
  <c r="Y214" i="1"/>
  <c r="Y213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AJ229" i="1"/>
  <c r="AJ225" i="1"/>
  <c r="AJ224" i="1"/>
  <c r="AJ223" i="1"/>
  <c r="AJ221" i="1"/>
  <c r="AJ217" i="1"/>
  <c r="AJ216" i="1"/>
  <c r="AJ215" i="1"/>
  <c r="AJ213" i="1"/>
  <c r="AA227" i="1"/>
  <c r="Z237" i="1"/>
  <c r="S182" i="1"/>
  <c r="S181" i="1"/>
  <c r="S162" i="1"/>
  <c r="S158" i="1"/>
  <c r="S164" i="1"/>
  <c r="S157" i="1"/>
  <c r="Y157" i="1"/>
  <c r="S166" i="1"/>
  <c r="Y166" i="1"/>
  <c r="S171" i="1"/>
  <c r="S173" i="1"/>
  <c r="Y173" i="1"/>
  <c r="Z180" i="1"/>
  <c r="W119" i="1"/>
  <c r="Z45" i="1"/>
  <c r="V71" i="1"/>
  <c r="Z362" i="1"/>
  <c r="S203" i="1"/>
  <c r="Y203" i="1"/>
  <c r="S205" i="1"/>
  <c r="Y205" i="1"/>
  <c r="V40" i="1"/>
  <c r="AB40" i="1"/>
  <c r="V49" i="1"/>
  <c r="Z73" i="1"/>
  <c r="AC73" i="1"/>
  <c r="Z284" i="1"/>
  <c r="Z452" i="1"/>
  <c r="S254" i="1"/>
  <c r="Y254" i="1"/>
  <c r="S255" i="1"/>
  <c r="Y255" i="1"/>
  <c r="Z123" i="1"/>
  <c r="Z333" i="1"/>
  <c r="U492" i="1"/>
  <c r="AA492" i="1"/>
  <c r="Z63" i="1"/>
  <c r="V104" i="1"/>
  <c r="AB104" i="1"/>
  <c r="Z50" i="1"/>
  <c r="Z127" i="1"/>
  <c r="AC442" i="1"/>
  <c r="Z467" i="1"/>
  <c r="V142" i="1"/>
  <c r="AB142" i="1"/>
  <c r="AC142" i="1"/>
  <c r="AI142" i="1"/>
  <c r="S190" i="1"/>
  <c r="U209" i="1"/>
  <c r="AA209" i="1"/>
  <c r="Z475" i="1"/>
  <c r="Z224" i="1"/>
  <c r="W154" i="1"/>
  <c r="V111" i="1"/>
  <c r="AB111" i="1"/>
  <c r="Z148" i="1"/>
  <c r="Z329" i="1"/>
  <c r="Z308" i="1"/>
  <c r="W146" i="1"/>
  <c r="Z131" i="1"/>
  <c r="Z213" i="1"/>
  <c r="S167" i="1"/>
  <c r="Y167" i="1"/>
  <c r="V227" i="1"/>
  <c r="AB227" i="1"/>
  <c r="U197" i="1"/>
  <c r="AA197" i="1"/>
  <c r="U385" i="1"/>
  <c r="AA385" i="1"/>
  <c r="U448" i="1"/>
  <c r="AA448" i="1"/>
  <c r="V150" i="1"/>
  <c r="AB150" i="1"/>
  <c r="Z406" i="1"/>
  <c r="U461" i="1"/>
  <c r="AA461" i="1"/>
  <c r="Z490" i="1"/>
  <c r="W35" i="1"/>
  <c r="Z350" i="1"/>
  <c r="Z399" i="1"/>
  <c r="Z415" i="1"/>
  <c r="Z184" i="1"/>
  <c r="V94" i="1"/>
  <c r="V87" i="1"/>
  <c r="Z275" i="1"/>
  <c r="Z166" i="1"/>
  <c r="Z178" i="1"/>
  <c r="W42" i="1"/>
  <c r="S108" i="1"/>
  <c r="Y108" i="1"/>
  <c r="AC429" i="1"/>
  <c r="U488" i="1"/>
  <c r="AA488" i="1"/>
  <c r="V130" i="1"/>
  <c r="AB130" i="1"/>
  <c r="Z216" i="1"/>
  <c r="U255" i="1"/>
  <c r="V255" i="1"/>
  <c r="AB255" i="1"/>
  <c r="Z64" i="1"/>
  <c r="Z378" i="1"/>
  <c r="Y9" i="1"/>
  <c r="V6" i="1"/>
  <c r="W6" i="1"/>
  <c r="U314" i="1"/>
  <c r="AA314" i="1"/>
  <c r="Z400" i="1"/>
  <c r="AB131" i="1"/>
  <c r="AC131" i="1"/>
  <c r="AE131" i="1"/>
  <c r="AK131" i="1"/>
  <c r="W131" i="1"/>
  <c r="W45" i="1"/>
  <c r="AB45" i="1"/>
  <c r="AC45" i="1"/>
  <c r="AD45" i="1"/>
  <c r="Y31" i="1"/>
  <c r="V31" i="1"/>
  <c r="AB31" i="1"/>
  <c r="AC31" i="1"/>
  <c r="AI31" i="1"/>
  <c r="Y85" i="1"/>
  <c r="V85" i="1"/>
  <c r="AB85" i="1"/>
  <c r="Y169" i="1"/>
  <c r="V17" i="1"/>
  <c r="AB17" i="1"/>
  <c r="Y17" i="1"/>
  <c r="V103" i="1"/>
  <c r="AB103" i="1"/>
  <c r="Y103" i="1"/>
  <c r="Y179" i="1"/>
  <c r="Z58" i="1"/>
  <c r="AC58" i="1"/>
  <c r="AD58" i="1"/>
  <c r="V133" i="1"/>
  <c r="W133" i="1"/>
  <c r="Z245" i="1"/>
  <c r="U169" i="1"/>
  <c r="AA169" i="1"/>
  <c r="U254" i="1"/>
  <c r="AA254" i="1"/>
  <c r="Y116" i="1"/>
  <c r="AC151" i="1"/>
  <c r="V124" i="1"/>
  <c r="AB124" i="1"/>
  <c r="V78" i="1"/>
  <c r="AB78" i="1"/>
  <c r="AC78" i="1"/>
  <c r="S32" i="1"/>
  <c r="Y32" i="1"/>
  <c r="Z299" i="1"/>
  <c r="U391" i="1"/>
  <c r="V391" i="1"/>
  <c r="AB391" i="1"/>
  <c r="Z493" i="1"/>
  <c r="Z153" i="1"/>
  <c r="Z145" i="1"/>
  <c r="AB77" i="1"/>
  <c r="AC77" i="1"/>
  <c r="AC140" i="1"/>
  <c r="AD140" i="1"/>
  <c r="AC441" i="1"/>
  <c r="AI441" i="1"/>
  <c r="S185" i="1"/>
  <c r="Y185" i="1"/>
  <c r="S186" i="1"/>
  <c r="Y186" i="1"/>
  <c r="Z233" i="1"/>
  <c r="U205" i="1"/>
  <c r="AA205" i="1"/>
  <c r="S261" i="1"/>
  <c r="Y40" i="1"/>
  <c r="Z137" i="1"/>
  <c r="V118" i="1"/>
  <c r="V55" i="1"/>
  <c r="W55" i="1"/>
  <c r="Z53" i="1"/>
  <c r="AC440" i="1"/>
  <c r="AE440" i="1"/>
  <c r="AK440" i="1"/>
  <c r="U251" i="1"/>
  <c r="AA251" i="1"/>
  <c r="Z221" i="1"/>
  <c r="U179" i="1"/>
  <c r="AA179" i="1"/>
  <c r="S262" i="1"/>
  <c r="Y262" i="1"/>
  <c r="V263" i="1"/>
  <c r="AB263" i="1"/>
  <c r="W73" i="1"/>
  <c r="W140" i="1"/>
  <c r="AB139" i="1"/>
  <c r="W135" i="1"/>
  <c r="V57" i="1"/>
  <c r="AB57" i="1"/>
  <c r="S13" i="1"/>
  <c r="Y13" i="1"/>
  <c r="V183" i="1"/>
  <c r="W183" i="1"/>
  <c r="U328" i="1"/>
  <c r="AA328" i="1"/>
  <c r="U297" i="1"/>
  <c r="AA297" i="1"/>
  <c r="Z339" i="1"/>
  <c r="U276" i="1"/>
  <c r="AA276" i="1"/>
  <c r="Z395" i="1"/>
  <c r="U412" i="1"/>
  <c r="AA412" i="1"/>
  <c r="U450" i="1"/>
  <c r="U462" i="1"/>
  <c r="AA462" i="1"/>
  <c r="Z471" i="1"/>
  <c r="AB233" i="1"/>
  <c r="V216" i="1"/>
  <c r="AB216" i="1"/>
  <c r="V5" i="1"/>
  <c r="AB5" i="1"/>
  <c r="AC5" i="1"/>
  <c r="V7" i="1"/>
  <c r="AB7" i="1"/>
  <c r="Z42" i="1"/>
  <c r="Z68" i="1"/>
  <c r="Z301" i="1"/>
  <c r="Z316" i="1"/>
  <c r="U405" i="1"/>
  <c r="AA405" i="1"/>
  <c r="U458" i="1"/>
  <c r="AA458" i="1"/>
  <c r="U469" i="1"/>
  <c r="AA469" i="1"/>
  <c r="Z478" i="1"/>
  <c r="V115" i="1"/>
  <c r="AB115" i="1"/>
  <c r="Y115" i="1"/>
  <c r="AA237" i="1"/>
  <c r="V237" i="1"/>
  <c r="AB237" i="1"/>
  <c r="W5" i="1"/>
  <c r="V105" i="1"/>
  <c r="AB105" i="1"/>
  <c r="Y105" i="1"/>
  <c r="Y18" i="1"/>
  <c r="V18" i="1"/>
  <c r="AB18" i="1"/>
  <c r="Z23" i="1"/>
  <c r="V23" i="1"/>
  <c r="AB23" i="1"/>
  <c r="Y21" i="1"/>
  <c r="V89" i="1"/>
  <c r="Y89" i="1"/>
  <c r="V107" i="1"/>
  <c r="AB107" i="1"/>
  <c r="Y107" i="1"/>
  <c r="V90" i="1"/>
  <c r="AB90" i="1"/>
  <c r="V15" i="1"/>
  <c r="AB15" i="1"/>
  <c r="Y15" i="1"/>
  <c r="W15" i="1"/>
  <c r="V101" i="1"/>
  <c r="AB101" i="1"/>
  <c r="Y101" i="1"/>
  <c r="U222" i="1"/>
  <c r="V222" i="1"/>
  <c r="AB222" i="1"/>
  <c r="Z222" i="1"/>
  <c r="U215" i="1"/>
  <c r="V215" i="1"/>
  <c r="Z215" i="1"/>
  <c r="U196" i="1"/>
  <c r="AA196" i="1"/>
  <c r="Z196" i="1"/>
  <c r="U211" i="1"/>
  <c r="AA211" i="1"/>
  <c r="Z211" i="1"/>
  <c r="AB94" i="1"/>
  <c r="AC94" i="1"/>
  <c r="W94" i="1"/>
  <c r="V30" i="1"/>
  <c r="AB6" i="1"/>
  <c r="Z47" i="1"/>
  <c r="V47" i="1"/>
  <c r="AB47" i="1"/>
  <c r="Y95" i="1"/>
  <c r="V95" i="1"/>
  <c r="AB95" i="1"/>
  <c r="V75" i="1"/>
  <c r="AB75" i="1"/>
  <c r="Z75" i="1"/>
  <c r="U170" i="1"/>
  <c r="AA170" i="1"/>
  <c r="Z170" i="1"/>
  <c r="U162" i="1"/>
  <c r="AA162" i="1"/>
  <c r="Z162" i="1"/>
  <c r="Z190" i="1"/>
  <c r="U190" i="1"/>
  <c r="AA190" i="1"/>
  <c r="AB190" i="1"/>
  <c r="AC190" i="1"/>
  <c r="V21" i="1"/>
  <c r="AB21" i="1"/>
  <c r="Y28" i="1"/>
  <c r="V28" i="1"/>
  <c r="AB28" i="1"/>
  <c r="AC28" i="1"/>
  <c r="Y36" i="1"/>
  <c r="V36" i="1"/>
  <c r="AB36" i="1"/>
  <c r="V80" i="1"/>
  <c r="AB80" i="1"/>
  <c r="Z72" i="1"/>
  <c r="V72" i="1"/>
  <c r="AB72" i="1"/>
  <c r="S309" i="1"/>
  <c r="Z226" i="1"/>
  <c r="W130" i="1"/>
  <c r="V112" i="1"/>
  <c r="AB112" i="1"/>
  <c r="AC112" i="1"/>
  <c r="AE112" i="1"/>
  <c r="AK112" i="1"/>
  <c r="W58" i="1"/>
  <c r="W134" i="1"/>
  <c r="W74" i="1"/>
  <c r="AC127" i="1"/>
  <c r="AI127" i="1"/>
  <c r="Z303" i="1"/>
  <c r="Z310" i="1"/>
  <c r="U319" i="1"/>
  <c r="AA319" i="1"/>
  <c r="U341" i="1"/>
  <c r="AA341" i="1"/>
  <c r="Z381" i="1"/>
  <c r="U414" i="1"/>
  <c r="AA414" i="1"/>
  <c r="AC421" i="1"/>
  <c r="U466" i="1"/>
  <c r="AA466" i="1"/>
  <c r="Z479" i="1"/>
  <c r="W9" i="1"/>
  <c r="Z134" i="1"/>
  <c r="AC123" i="1"/>
  <c r="AE123" i="1"/>
  <c r="AK123" i="1"/>
  <c r="V13" i="1"/>
  <c r="AB13" i="1"/>
  <c r="AC13" i="1"/>
  <c r="AC424" i="1"/>
  <c r="AC434" i="1"/>
  <c r="AE434" i="1"/>
  <c r="AK434" i="1"/>
  <c r="AC438" i="1"/>
  <c r="AE438" i="1"/>
  <c r="AK438" i="1"/>
  <c r="Z223" i="1"/>
  <c r="Z239" i="1"/>
  <c r="Z160" i="1"/>
  <c r="U157" i="1"/>
  <c r="AA157" i="1"/>
  <c r="U186" i="1"/>
  <c r="AA186" i="1"/>
  <c r="Y6" i="1"/>
  <c r="V129" i="1"/>
  <c r="V138" i="1"/>
  <c r="Z334" i="1"/>
  <c r="Z357" i="1"/>
  <c r="Z322" i="1"/>
  <c r="U268" i="1"/>
  <c r="AA268" i="1"/>
  <c r="Z404" i="1"/>
  <c r="U504" i="1"/>
  <c r="AA504" i="1"/>
  <c r="V160" i="1"/>
  <c r="Z164" i="1"/>
  <c r="W123" i="1"/>
  <c r="W52" i="1"/>
  <c r="Y111" i="1"/>
  <c r="V100" i="1"/>
  <c r="Z74" i="1"/>
  <c r="AC74" i="1"/>
  <c r="Z125" i="1"/>
  <c r="U332" i="1"/>
  <c r="AA332" i="1"/>
  <c r="U375" i="1"/>
  <c r="Z470" i="1"/>
  <c r="U500" i="1"/>
  <c r="AA500" i="1"/>
  <c r="U502" i="1"/>
  <c r="AA502" i="1"/>
  <c r="V161" i="1"/>
  <c r="Z236" i="1"/>
  <c r="Z247" i="1"/>
  <c r="V242" i="1"/>
  <c r="W242" i="1"/>
  <c r="U229" i="1"/>
  <c r="AA229" i="1"/>
  <c r="V246" i="1"/>
  <c r="AB246" i="1"/>
  <c r="Z182" i="1"/>
  <c r="V210" i="1"/>
  <c r="AB210" i="1"/>
  <c r="U195" i="1"/>
  <c r="AA195" i="1"/>
  <c r="U198" i="1"/>
  <c r="AA198" i="1"/>
  <c r="Z210" i="1"/>
  <c r="W104" i="1"/>
  <c r="Z120" i="1"/>
  <c r="V132" i="1"/>
  <c r="AB132" i="1"/>
  <c r="AC132" i="1"/>
  <c r="AE132" i="1"/>
  <c r="AK132" i="1"/>
  <c r="V34" i="1"/>
  <c r="AC139" i="1"/>
  <c r="AE139" i="1"/>
  <c r="AK139" i="1"/>
  <c r="Z320" i="1"/>
  <c r="U373" i="1"/>
  <c r="AA373" i="1"/>
  <c r="U340" i="1"/>
  <c r="V340" i="1"/>
  <c r="AB340" i="1"/>
  <c r="U408" i="1"/>
  <c r="AA408" i="1"/>
  <c r="Z480" i="1"/>
  <c r="V260" i="1"/>
  <c r="AB260" i="1"/>
  <c r="W143" i="1"/>
  <c r="Z143" i="1"/>
  <c r="AC143" i="1"/>
  <c r="AE143" i="1"/>
  <c r="AK143" i="1"/>
  <c r="U454" i="1"/>
  <c r="AA454" i="1"/>
  <c r="U495" i="1"/>
  <c r="AA495" i="1"/>
  <c r="V504" i="1"/>
  <c r="AB504" i="1"/>
  <c r="AC52" i="1"/>
  <c r="AI52" i="1"/>
  <c r="AC80" i="1"/>
  <c r="AD80" i="1"/>
  <c r="AJ80" i="1"/>
  <c r="Z242" i="1"/>
  <c r="V224" i="1"/>
  <c r="AB224" i="1"/>
  <c r="AC224" i="1"/>
  <c r="AD224" i="1"/>
  <c r="U208" i="1"/>
  <c r="AA208" i="1"/>
  <c r="Z119" i="1"/>
  <c r="AC119" i="1"/>
  <c r="W125" i="1"/>
  <c r="V91" i="1"/>
  <c r="AB91" i="1"/>
  <c r="U330" i="1"/>
  <c r="AA330" i="1"/>
  <c r="Z349" i="1"/>
  <c r="U289" i="1"/>
  <c r="AA289" i="1"/>
  <c r="Z306" i="1"/>
  <c r="U318" i="1"/>
  <c r="AA318" i="1"/>
  <c r="Z271" i="1"/>
  <c r="Z396" i="1"/>
  <c r="AC422" i="1"/>
  <c r="AI422" i="1"/>
  <c r="AC427" i="1"/>
  <c r="AD427" i="1"/>
  <c r="AJ427" i="1"/>
  <c r="U473" i="1"/>
  <c r="AA473" i="1"/>
  <c r="AA215" i="1"/>
  <c r="AA189" i="1"/>
  <c r="V189" i="1"/>
  <c r="AB189" i="1"/>
  <c r="AA213" i="1"/>
  <c r="V196" i="1"/>
  <c r="AB196" i="1"/>
  <c r="AA167" i="1"/>
  <c r="AA201" i="1"/>
  <c r="V201" i="1"/>
  <c r="W201" i="1"/>
  <c r="AA239" i="1"/>
  <c r="V239" i="1"/>
  <c r="AB239" i="1"/>
  <c r="V159" i="1"/>
  <c r="AB159" i="1"/>
  <c r="Y175" i="1"/>
  <c r="V182" i="1"/>
  <c r="W182" i="1"/>
  <c r="AA247" i="1"/>
  <c r="Z219" i="1"/>
  <c r="Z218" i="1"/>
  <c r="V244" i="1"/>
  <c r="AB244" i="1"/>
  <c r="U168" i="1"/>
  <c r="AA168" i="1"/>
  <c r="U230" i="1"/>
  <c r="AA230" i="1"/>
  <c r="U175" i="1"/>
  <c r="AA175" i="1"/>
  <c r="V209" i="1"/>
  <c r="W209" i="1"/>
  <c r="U204" i="1"/>
  <c r="AA204" i="1"/>
  <c r="U206" i="1"/>
  <c r="V206" i="1"/>
  <c r="AB206" i="1"/>
  <c r="U252" i="1"/>
  <c r="AA252" i="1"/>
  <c r="Z261" i="1"/>
  <c r="V43" i="1"/>
  <c r="AB43" i="1"/>
  <c r="AC43" i="1"/>
  <c r="Z121" i="1"/>
  <c r="V121" i="1"/>
  <c r="AB121" i="1"/>
  <c r="V126" i="1"/>
  <c r="Z126" i="1"/>
  <c r="U363" i="1"/>
  <c r="AA363" i="1"/>
  <c r="Z363" i="1"/>
  <c r="Z459" i="1"/>
  <c r="U459" i="1"/>
  <c r="AA459" i="1"/>
  <c r="Y480" i="1"/>
  <c r="V480" i="1"/>
  <c r="AB480" i="1"/>
  <c r="V253" i="1"/>
  <c r="AB253" i="1"/>
  <c r="AC253" i="1"/>
  <c r="AE253" i="1"/>
  <c r="AK253" i="1"/>
  <c r="AB50" i="1"/>
  <c r="AC50" i="1"/>
  <c r="W50" i="1"/>
  <c r="V24" i="1"/>
  <c r="AB24" i="1"/>
  <c r="Y24" i="1"/>
  <c r="Y96" i="1"/>
  <c r="V96" i="1"/>
  <c r="AB96" i="1"/>
  <c r="Z144" i="1"/>
  <c r="V144" i="1"/>
  <c r="AB144" i="1"/>
  <c r="V301" i="1"/>
  <c r="AB301" i="1"/>
  <c r="Z285" i="1"/>
  <c r="U285" i="1"/>
  <c r="AA285" i="1"/>
  <c r="U291" i="1"/>
  <c r="AA291" i="1"/>
  <c r="Z291" i="1"/>
  <c r="Z167" i="1"/>
  <c r="Z161" i="1"/>
  <c r="U191" i="1"/>
  <c r="AA191" i="1"/>
  <c r="U187" i="1"/>
  <c r="AA187" i="1"/>
  <c r="Z192" i="1"/>
  <c r="Z201" i="1"/>
  <c r="V39" i="1"/>
  <c r="Y39" i="1"/>
  <c r="Y37" i="1"/>
  <c r="V37" i="1"/>
  <c r="AB37" i="1"/>
  <c r="V88" i="1"/>
  <c r="AB88" i="1"/>
  <c r="Y88" i="1"/>
  <c r="Z141" i="1"/>
  <c r="V141" i="1"/>
  <c r="AB141" i="1"/>
  <c r="AA320" i="1"/>
  <c r="Z272" i="1"/>
  <c r="U272" i="1"/>
  <c r="AA272" i="1"/>
  <c r="V287" i="1"/>
  <c r="AB287" i="1"/>
  <c r="AA404" i="1"/>
  <c r="V404" i="1"/>
  <c r="AB404" i="1"/>
  <c r="AC433" i="1"/>
  <c r="Y488" i="1"/>
  <c r="V488" i="1"/>
  <c r="AB488" i="1"/>
  <c r="AC488" i="1"/>
  <c r="AD488" i="1"/>
  <c r="AJ488" i="1"/>
  <c r="Y158" i="1"/>
  <c r="Y183" i="1"/>
  <c r="V251" i="1"/>
  <c r="AB251" i="1"/>
  <c r="AC251" i="1"/>
  <c r="AB120" i="1"/>
  <c r="W120" i="1"/>
  <c r="AC154" i="1"/>
  <c r="AI154" i="1"/>
  <c r="Y20" i="1"/>
  <c r="V20" i="1"/>
  <c r="Y29" i="1"/>
  <c r="V29" i="1"/>
  <c r="AB29" i="1"/>
  <c r="V81" i="1"/>
  <c r="AB81" i="1"/>
  <c r="Y81" i="1"/>
  <c r="Y97" i="1"/>
  <c r="V97" i="1"/>
  <c r="AB97" i="1"/>
  <c r="Y114" i="1"/>
  <c r="V114" i="1"/>
  <c r="AB114" i="1"/>
  <c r="Y373" i="1"/>
  <c r="Z477" i="1"/>
  <c r="U477" i="1"/>
  <c r="AA477" i="1"/>
  <c r="Z295" i="1"/>
  <c r="U295" i="1"/>
  <c r="AA295" i="1"/>
  <c r="U392" i="1"/>
  <c r="AA392" i="1"/>
  <c r="Z392" i="1"/>
  <c r="Y182" i="1"/>
  <c r="Z248" i="1"/>
  <c r="V213" i="1"/>
  <c r="AB213" i="1"/>
  <c r="Z189" i="1"/>
  <c r="V211" i="1"/>
  <c r="V205" i="1"/>
  <c r="AB205" i="1"/>
  <c r="AC205" i="1"/>
  <c r="AE205" i="1"/>
  <c r="AK205" i="1"/>
  <c r="U256" i="1"/>
  <c r="W31" i="1"/>
  <c r="AJ150" i="1"/>
  <c r="Y150" i="1"/>
  <c r="V51" i="1"/>
  <c r="W51" i="1"/>
  <c r="Z51" i="1"/>
  <c r="AB53" i="1"/>
  <c r="W53" i="1"/>
  <c r="Z84" i="1"/>
  <c r="V84" i="1"/>
  <c r="AB84" i="1"/>
  <c r="V113" i="1"/>
  <c r="AB113" i="1"/>
  <c r="Y113" i="1"/>
  <c r="U346" i="1"/>
  <c r="AA346" i="1"/>
  <c r="Z346" i="1"/>
  <c r="Z293" i="1"/>
  <c r="U293" i="1"/>
  <c r="V293" i="1"/>
  <c r="AB293" i="1"/>
  <c r="V299" i="1"/>
  <c r="Z277" i="1"/>
  <c r="U277" i="1"/>
  <c r="AA277" i="1"/>
  <c r="AC432" i="1"/>
  <c r="AI432" i="1"/>
  <c r="Z487" i="1"/>
  <c r="U487" i="1"/>
  <c r="AA487" i="1"/>
  <c r="Z214" i="1"/>
  <c r="V236" i="1"/>
  <c r="Z243" i="1"/>
  <c r="U220" i="1"/>
  <c r="V214" i="1"/>
  <c r="AB214" i="1"/>
  <c r="U158" i="1"/>
  <c r="AA158" i="1"/>
  <c r="U185" i="1"/>
  <c r="W251" i="1"/>
  <c r="Y210" i="1"/>
  <c r="Z200" i="1"/>
  <c r="U258" i="1"/>
  <c r="AA258" i="1"/>
  <c r="AA260" i="1"/>
  <c r="AB145" i="1"/>
  <c r="AC145" i="1"/>
  <c r="AI145" i="1"/>
  <c r="W145" i="1"/>
  <c r="Z324" i="1"/>
  <c r="U324" i="1"/>
  <c r="AA324" i="1"/>
  <c r="Z269" i="1"/>
  <c r="U269" i="1"/>
  <c r="AA269" i="1"/>
  <c r="U403" i="1"/>
  <c r="AA403" i="1"/>
  <c r="Z403" i="1"/>
  <c r="AC425" i="1"/>
  <c r="AE425" i="1"/>
  <c r="AK425" i="1"/>
  <c r="S492" i="1"/>
  <c r="V492" i="1"/>
  <c r="AB492" i="1"/>
  <c r="S489" i="1"/>
  <c r="V26" i="1"/>
  <c r="AB26" i="1"/>
  <c r="V180" i="1"/>
  <c r="W180" i="1"/>
  <c r="Z244" i="1"/>
  <c r="V241" i="1"/>
  <c r="AB241" i="1"/>
  <c r="V254" i="1"/>
  <c r="AB254" i="1"/>
  <c r="AC254" i="1"/>
  <c r="AB209" i="1"/>
  <c r="AC209" i="1"/>
  <c r="Y26" i="1"/>
  <c r="AB89" i="1"/>
  <c r="W89" i="1"/>
  <c r="AB68" i="1"/>
  <c r="W68" i="1"/>
  <c r="Z102" i="1"/>
  <c r="V102" i="1"/>
  <c r="AB102" i="1"/>
  <c r="W153" i="1"/>
  <c r="AB153" i="1"/>
  <c r="AC153" i="1"/>
  <c r="AE153" i="1"/>
  <c r="AK153" i="1"/>
  <c r="U337" i="1"/>
  <c r="AA337" i="1"/>
  <c r="Z337" i="1"/>
  <c r="Y353" i="1"/>
  <c r="Z280" i="1"/>
  <c r="U280" i="1"/>
  <c r="AA280" i="1"/>
  <c r="AC104" i="1"/>
  <c r="AE104" i="1"/>
  <c r="AK104" i="1"/>
  <c r="AC134" i="1"/>
  <c r="AD134" i="1"/>
  <c r="Z335" i="1"/>
  <c r="Z352" i="1"/>
  <c r="Z358" i="1"/>
  <c r="U311" i="1"/>
  <c r="AA311" i="1"/>
  <c r="U370" i="1"/>
  <c r="AA370" i="1"/>
  <c r="Z372" i="1"/>
  <c r="U353" i="1"/>
  <c r="AA353" i="1"/>
  <c r="V279" i="1"/>
  <c r="Z287" i="1"/>
  <c r="U383" i="1"/>
  <c r="AA383" i="1"/>
  <c r="V406" i="1"/>
  <c r="AB406" i="1"/>
  <c r="AC430" i="1"/>
  <c r="AI430" i="1"/>
  <c r="V455" i="1"/>
  <c r="AB455" i="1"/>
  <c r="Z468" i="1"/>
  <c r="AC130" i="1"/>
  <c r="AE130" i="1"/>
  <c r="AK130" i="1"/>
  <c r="AC124" i="1"/>
  <c r="AD124" i="1"/>
  <c r="V12" i="1"/>
  <c r="AB12" i="1"/>
  <c r="Z344" i="1"/>
  <c r="Z347" i="1"/>
  <c r="Z364" i="1"/>
  <c r="Y297" i="1"/>
  <c r="Y299" i="1"/>
  <c r="Y301" i="1"/>
  <c r="U361" i="1"/>
  <c r="Z279" i="1"/>
  <c r="V395" i="1"/>
  <c r="AB395" i="1"/>
  <c r="V396" i="1"/>
  <c r="AB396" i="1"/>
  <c r="AC436" i="1"/>
  <c r="AE436" i="1"/>
  <c r="AK436" i="1"/>
  <c r="AC528" i="1"/>
  <c r="AD528" i="1"/>
  <c r="Y90" i="1"/>
  <c r="AB122" i="1"/>
  <c r="AC122" i="1"/>
  <c r="AD122" i="1"/>
  <c r="AC46" i="1"/>
  <c r="AI46" i="1"/>
  <c r="V16" i="1"/>
  <c r="V320" i="1"/>
  <c r="AB320" i="1"/>
  <c r="U379" i="1"/>
  <c r="AA379" i="1"/>
  <c r="V394" i="1"/>
  <c r="AB394" i="1"/>
  <c r="V458" i="1"/>
  <c r="AB458" i="1"/>
  <c r="AC458" i="1"/>
  <c r="V472" i="1"/>
  <c r="AB472" i="1"/>
  <c r="U481" i="1"/>
  <c r="V481" i="1"/>
  <c r="AB481" i="1"/>
  <c r="U483" i="1"/>
  <c r="AA483" i="1"/>
  <c r="Z44" i="1"/>
  <c r="Z331" i="1"/>
  <c r="Z336" i="1"/>
  <c r="Z312" i="1"/>
  <c r="U376" i="1"/>
  <c r="AA376" i="1"/>
  <c r="Z343" i="1"/>
  <c r="Z360" i="1"/>
  <c r="U390" i="1"/>
  <c r="AA390" i="1"/>
  <c r="U417" i="1"/>
  <c r="V417" i="1"/>
  <c r="AB417" i="1"/>
  <c r="Z472" i="1"/>
  <c r="Z474" i="1"/>
  <c r="W18" i="1"/>
  <c r="Z326" i="1"/>
  <c r="Z394" i="1"/>
  <c r="U445" i="1"/>
  <c r="AC146" i="1"/>
  <c r="AE146" i="1"/>
  <c r="AK146" i="1"/>
  <c r="Z351" i="1"/>
  <c r="Z354" i="1"/>
  <c r="U386" i="1"/>
  <c r="AA386" i="1"/>
  <c r="AC419" i="1"/>
  <c r="AE419" i="1"/>
  <c r="AK419" i="1"/>
  <c r="U496" i="1"/>
  <c r="V496" i="1"/>
  <c r="AB496" i="1"/>
  <c r="AC540" i="1"/>
  <c r="AD540" i="1"/>
  <c r="AC9" i="1"/>
  <c r="AD9" i="1"/>
  <c r="AJ9" i="1"/>
  <c r="AC59" i="1"/>
  <c r="AI59" i="1"/>
  <c r="V8" i="1"/>
  <c r="V399" i="1"/>
  <c r="AB399" i="1"/>
  <c r="W540" i="1"/>
  <c r="AA219" i="1"/>
  <c r="V243" i="1"/>
  <c r="AB243" i="1"/>
  <c r="W243" i="1"/>
  <c r="AA243" i="1"/>
  <c r="V172" i="1"/>
  <c r="AB172" i="1"/>
  <c r="AA172" i="1"/>
  <c r="V223" i="1"/>
  <c r="AB223" i="1"/>
  <c r="AA223" i="1"/>
  <c r="AB247" i="1"/>
  <c r="W247" i="1"/>
  <c r="AA192" i="1"/>
  <c r="V192" i="1"/>
  <c r="AB192" i="1"/>
  <c r="AA166" i="1"/>
  <c r="V166" i="1"/>
  <c r="AB166" i="1"/>
  <c r="W160" i="1"/>
  <c r="AB160" i="1"/>
  <c r="U240" i="1"/>
  <c r="AA240" i="1"/>
  <c r="AB211" i="1"/>
  <c r="AC211" i="1"/>
  <c r="W260" i="1"/>
  <c r="Y156" i="1"/>
  <c r="V188" i="1"/>
  <c r="AB188" i="1"/>
  <c r="Y189" i="1"/>
  <c r="Z241" i="1"/>
  <c r="Z227" i="1"/>
  <c r="V245" i="1"/>
  <c r="AB245" i="1"/>
  <c r="U163" i="1"/>
  <c r="AA163" i="1"/>
  <c r="U165" i="1"/>
  <c r="AA165" i="1"/>
  <c r="W216" i="1"/>
  <c r="V248" i="1"/>
  <c r="AB248" i="1"/>
  <c r="Z183" i="1"/>
  <c r="AA200" i="1"/>
  <c r="AC200" i="1"/>
  <c r="V200" i="1"/>
  <c r="W200" i="1"/>
  <c r="V164" i="1"/>
  <c r="AB164" i="1"/>
  <c r="Z240" i="1"/>
  <c r="Z246" i="1"/>
  <c r="AC246" i="1"/>
  <c r="Z172" i="1"/>
  <c r="V226" i="1"/>
  <c r="AB226" i="1"/>
  <c r="Z156" i="1"/>
  <c r="U225" i="1"/>
  <c r="V225" i="1"/>
  <c r="AB225" i="1"/>
  <c r="V221" i="1"/>
  <c r="V234" i="1"/>
  <c r="AB234" i="1"/>
  <c r="AC234" i="1"/>
  <c r="AI234" i="1"/>
  <c r="Y164" i="1"/>
  <c r="V156" i="1"/>
  <c r="AB156" i="1"/>
  <c r="Z217" i="1"/>
  <c r="U238" i="1"/>
  <c r="Z188" i="1"/>
  <c r="V207" i="1"/>
  <c r="AB207" i="1"/>
  <c r="AA235" i="1"/>
  <c r="AC235" i="1"/>
  <c r="V217" i="1"/>
  <c r="AB217" i="1"/>
  <c r="U171" i="1"/>
  <c r="AA171" i="1"/>
  <c r="AB171" i="1"/>
  <c r="AC171" i="1"/>
  <c r="V219" i="1"/>
  <c r="AB219" i="1"/>
  <c r="Z176" i="1"/>
  <c r="U176" i="1"/>
  <c r="V176" i="1"/>
  <c r="AB176" i="1"/>
  <c r="Z249" i="1"/>
  <c r="V249" i="1"/>
  <c r="AB249" i="1"/>
  <c r="Z159" i="1"/>
  <c r="U173" i="1"/>
  <c r="U228" i="1"/>
  <c r="V228" i="1"/>
  <c r="AB228" i="1"/>
  <c r="U181" i="1"/>
  <c r="U177" i="1"/>
  <c r="AA177" i="1"/>
  <c r="Z177" i="1"/>
  <c r="V184" i="1"/>
  <c r="AB184" i="1"/>
  <c r="AC184" i="1"/>
  <c r="Z232" i="1"/>
  <c r="W235" i="1"/>
  <c r="V178" i="1"/>
  <c r="AB178" i="1"/>
  <c r="V218" i="1"/>
  <c r="AB218" i="1"/>
  <c r="V232" i="1"/>
  <c r="AB232" i="1"/>
  <c r="Y11" i="1"/>
  <c r="V11" i="1"/>
  <c r="AB11" i="1"/>
  <c r="V27" i="1"/>
  <c r="AB27" i="1"/>
  <c r="Y27" i="1"/>
  <c r="AB44" i="1"/>
  <c r="W44" i="1"/>
  <c r="V197" i="1"/>
  <c r="V208" i="1"/>
  <c r="AB208" i="1"/>
  <c r="AC208" i="1"/>
  <c r="AD208" i="1"/>
  <c r="AJ208" i="1"/>
  <c r="Y195" i="1"/>
  <c r="U203" i="1"/>
  <c r="U262" i="1"/>
  <c r="AA262" i="1"/>
  <c r="AC7" i="1"/>
  <c r="AC17" i="1"/>
  <c r="AD17" i="1"/>
  <c r="AJ17" i="1"/>
  <c r="Y19" i="1"/>
  <c r="V19" i="1"/>
  <c r="AE46" i="1"/>
  <c r="AK46" i="1"/>
  <c r="U194" i="1"/>
  <c r="Y258" i="1"/>
  <c r="AD151" i="1"/>
  <c r="AI151" i="1"/>
  <c r="AB64" i="1"/>
  <c r="AC64" i="1"/>
  <c r="W64" i="1"/>
  <c r="AI124" i="1"/>
  <c r="AE124" i="1"/>
  <c r="AK124" i="1"/>
  <c r="Y38" i="1"/>
  <c r="V38" i="1"/>
  <c r="AB38" i="1"/>
  <c r="V82" i="1"/>
  <c r="Y82" i="1"/>
  <c r="V252" i="1"/>
  <c r="U199" i="1"/>
  <c r="W116" i="1"/>
  <c r="AB116" i="1"/>
  <c r="AC116" i="1"/>
  <c r="AE116" i="1"/>
  <c r="AK116" i="1"/>
  <c r="AC35" i="1"/>
  <c r="AI35" i="1"/>
  <c r="AE134" i="1"/>
  <c r="AK134" i="1"/>
  <c r="Z99" i="1"/>
  <c r="V99" i="1"/>
  <c r="AB99" i="1"/>
  <c r="U202" i="1"/>
  <c r="Z207" i="1"/>
  <c r="U259" i="1"/>
  <c r="AA259" i="1"/>
  <c r="AD74" i="1"/>
  <c r="AE74" i="1"/>
  <c r="AK74" i="1"/>
  <c r="AI74" i="1"/>
  <c r="AC85" i="1"/>
  <c r="S347" i="1"/>
  <c r="AB69" i="1"/>
  <c r="AC69" i="1"/>
  <c r="W69" i="1"/>
  <c r="W46" i="1"/>
  <c r="AC15" i="1"/>
  <c r="Z66" i="1"/>
  <c r="V66" i="1"/>
  <c r="Z109" i="1"/>
  <c r="V109" i="1"/>
  <c r="W137" i="1"/>
  <c r="AB137" i="1"/>
  <c r="S333" i="1"/>
  <c r="S323" i="1"/>
  <c r="AB148" i="1"/>
  <c r="AC148" i="1"/>
  <c r="W148" i="1"/>
  <c r="AB30" i="1"/>
  <c r="AC30" i="1"/>
  <c r="W30" i="1"/>
  <c r="Y25" i="1"/>
  <c r="V25" i="1"/>
  <c r="AB25" i="1"/>
  <c r="V54" i="1"/>
  <c r="AB54" i="1"/>
  <c r="Z54" i="1"/>
  <c r="AC57" i="1"/>
  <c r="AI57" i="1"/>
  <c r="AC63" i="1"/>
  <c r="AE63" i="1"/>
  <c r="AK63" i="1"/>
  <c r="AB71" i="1"/>
  <c r="AC71" i="1"/>
  <c r="W71" i="1"/>
  <c r="Z83" i="1"/>
  <c r="V83" i="1"/>
  <c r="AB83" i="1"/>
  <c r="AC125" i="1"/>
  <c r="S358" i="1"/>
  <c r="AA306" i="1"/>
  <c r="AB62" i="1"/>
  <c r="AC62" i="1"/>
  <c r="AI62" i="1"/>
  <c r="W62" i="1"/>
  <c r="V65" i="1"/>
  <c r="AB65" i="1"/>
  <c r="Z65" i="1"/>
  <c r="Y106" i="1"/>
  <c r="V106" i="1"/>
  <c r="AB106" i="1"/>
  <c r="Z152" i="1"/>
  <c r="V152" i="1"/>
  <c r="AB152" i="1"/>
  <c r="Y10" i="1"/>
  <c r="V10" i="1"/>
  <c r="AB10" i="1"/>
  <c r="W56" i="1"/>
  <c r="Z260" i="1"/>
  <c r="Z263" i="1"/>
  <c r="V108" i="1"/>
  <c r="AB108" i="1"/>
  <c r="AC108" i="1"/>
  <c r="AB49" i="1"/>
  <c r="AC49" i="1"/>
  <c r="W49" i="1"/>
  <c r="Z33" i="1"/>
  <c r="V33" i="1"/>
  <c r="W48" i="1"/>
  <c r="V70" i="1"/>
  <c r="AB70" i="1"/>
  <c r="Z70" i="1"/>
  <c r="V76" i="1"/>
  <c r="Z76" i="1"/>
  <c r="AD132" i="1"/>
  <c r="AC135" i="1"/>
  <c r="AE135" i="1"/>
  <c r="AK135" i="1"/>
  <c r="V86" i="1"/>
  <c r="Y86" i="1"/>
  <c r="AB87" i="1"/>
  <c r="AC87" i="1"/>
  <c r="W87" i="1"/>
  <c r="Y14" i="1"/>
  <c r="V14" i="1"/>
  <c r="AC53" i="1"/>
  <c r="AE53" i="1"/>
  <c r="AK53" i="1"/>
  <c r="V92" i="1"/>
  <c r="AB92" i="1"/>
  <c r="AC92" i="1"/>
  <c r="AE151" i="1"/>
  <c r="AK151" i="1"/>
  <c r="S330" i="1"/>
  <c r="Y290" i="1"/>
  <c r="AC42" i="1"/>
  <c r="AE42" i="1"/>
  <c r="AK42" i="1"/>
  <c r="Z61" i="1"/>
  <c r="V61" i="1"/>
  <c r="AB61" i="1"/>
  <c r="Y149" i="1"/>
  <c r="AJ149" i="1"/>
  <c r="V149" i="1"/>
  <c r="AB149" i="1"/>
  <c r="U281" i="1"/>
  <c r="AA281" i="1"/>
  <c r="Z281" i="1"/>
  <c r="S344" i="1"/>
  <c r="S352" i="1"/>
  <c r="Z292" i="1"/>
  <c r="U292" i="1"/>
  <c r="AA292" i="1"/>
  <c r="Z300" i="1"/>
  <c r="U300" i="1"/>
  <c r="AA300" i="1"/>
  <c r="S311" i="1"/>
  <c r="Y313" i="1"/>
  <c r="S370" i="1"/>
  <c r="Y281" i="1"/>
  <c r="W128" i="1"/>
  <c r="Z56" i="1"/>
  <c r="AC56" i="1"/>
  <c r="S329" i="1"/>
  <c r="S335" i="1"/>
  <c r="S349" i="1"/>
  <c r="S363" i="1"/>
  <c r="Z365" i="1"/>
  <c r="U365" i="1"/>
  <c r="Y292" i="1"/>
  <c r="Y300" i="1"/>
  <c r="V303" i="1"/>
  <c r="AB303" i="1"/>
  <c r="AC303" i="1"/>
  <c r="Y410" i="1"/>
  <c r="W127" i="1"/>
  <c r="S332" i="1"/>
  <c r="S346" i="1"/>
  <c r="S357" i="1"/>
  <c r="Y365" i="1"/>
  <c r="Z369" i="1"/>
  <c r="U369" i="1"/>
  <c r="AA369" i="1"/>
  <c r="W97" i="1"/>
  <c r="W57" i="1"/>
  <c r="Z128" i="1"/>
  <c r="AC128" i="1"/>
  <c r="W63" i="1"/>
  <c r="Z48" i="1"/>
  <c r="AC48" i="1"/>
  <c r="V93" i="1"/>
  <c r="Z12" i="1"/>
  <c r="AC12" i="1"/>
  <c r="V67" i="1"/>
  <c r="S337" i="1"/>
  <c r="Z345" i="1"/>
  <c r="S351" i="1"/>
  <c r="Z356" i="1"/>
  <c r="S294" i="1"/>
  <c r="Z296" i="1"/>
  <c r="U296" i="1"/>
  <c r="V296" i="1"/>
  <c r="AB296" i="1"/>
  <c r="AA301" i="1"/>
  <c r="V316" i="1"/>
  <c r="Y316" i="1"/>
  <c r="V110" i="1"/>
  <c r="Z91" i="1"/>
  <c r="AC91" i="1"/>
  <c r="V147" i="1"/>
  <c r="AB147" i="1"/>
  <c r="AC147" i="1"/>
  <c r="Z327" i="1"/>
  <c r="S328" i="1"/>
  <c r="S331" i="1"/>
  <c r="S334" i="1"/>
  <c r="S348" i="1"/>
  <c r="S362" i="1"/>
  <c r="Y296" i="1"/>
  <c r="V314" i="1"/>
  <c r="AB314" i="1"/>
  <c r="Y314" i="1"/>
  <c r="S319" i="1"/>
  <c r="S318" i="1"/>
  <c r="S345" i="1"/>
  <c r="S356" i="1"/>
  <c r="S326" i="1"/>
  <c r="V308" i="1"/>
  <c r="AB308" i="1"/>
  <c r="AC308" i="1"/>
  <c r="U267" i="1"/>
  <c r="AA267" i="1"/>
  <c r="Z267" i="1"/>
  <c r="AA381" i="1"/>
  <c r="V381" i="1"/>
  <c r="AB381" i="1"/>
  <c r="AI132" i="1"/>
  <c r="S327" i="1"/>
  <c r="S336" i="1"/>
  <c r="S350" i="1"/>
  <c r="S364" i="1"/>
  <c r="U366" i="1"/>
  <c r="V366" i="1"/>
  <c r="AB366" i="1"/>
  <c r="U290" i="1"/>
  <c r="AA290" i="1"/>
  <c r="Z290" i="1"/>
  <c r="S298" i="1"/>
  <c r="Y315" i="1"/>
  <c r="Y317" i="1"/>
  <c r="Z294" i="1"/>
  <c r="U294" i="1"/>
  <c r="AA294" i="1"/>
  <c r="Y302" i="1"/>
  <c r="Y307" i="1"/>
  <c r="S343" i="1"/>
  <c r="Y273" i="1"/>
  <c r="V310" i="1"/>
  <c r="Y310" i="1"/>
  <c r="V322" i="1"/>
  <c r="Z368" i="1"/>
  <c r="U368" i="1"/>
  <c r="AA368" i="1"/>
  <c r="Y321" i="1"/>
  <c r="S372" i="1"/>
  <c r="S360" i="1"/>
  <c r="U409" i="1"/>
  <c r="V409" i="1"/>
  <c r="AB409" i="1"/>
  <c r="Z409" i="1"/>
  <c r="AA409" i="1"/>
  <c r="V306" i="1"/>
  <c r="AB306" i="1"/>
  <c r="Z374" i="1"/>
  <c r="U374" i="1"/>
  <c r="AA374" i="1"/>
  <c r="U342" i="1"/>
  <c r="AA342" i="1"/>
  <c r="Z342" i="1"/>
  <c r="Z288" i="1"/>
  <c r="U288" i="1"/>
  <c r="Z298" i="1"/>
  <c r="U298" i="1"/>
  <c r="AA298" i="1"/>
  <c r="Y304" i="1"/>
  <c r="Y309" i="1"/>
  <c r="V312" i="1"/>
  <c r="Y312" i="1"/>
  <c r="Y339" i="1"/>
  <c r="V339" i="1"/>
  <c r="AB339" i="1"/>
  <c r="Y342" i="1"/>
  <c r="U265" i="1"/>
  <c r="V265" i="1"/>
  <c r="AB265" i="1"/>
  <c r="Z265" i="1"/>
  <c r="S268" i="1"/>
  <c r="Y384" i="1"/>
  <c r="V384" i="1"/>
  <c r="AB384" i="1"/>
  <c r="Z388" i="1"/>
  <c r="U388" i="1"/>
  <c r="AA388" i="1"/>
  <c r="Y355" i="1"/>
  <c r="Y271" i="1"/>
  <c r="V271" i="1"/>
  <c r="V354" i="1"/>
  <c r="AB354" i="1"/>
  <c r="Y354" i="1"/>
  <c r="Y267" i="1"/>
  <c r="U278" i="1"/>
  <c r="V278" i="1"/>
  <c r="AB278" i="1"/>
  <c r="V408" i="1"/>
  <c r="AB408" i="1"/>
  <c r="Y408" i="1"/>
  <c r="U302" i="1"/>
  <c r="V302" i="1"/>
  <c r="AB302" i="1"/>
  <c r="U304" i="1"/>
  <c r="V304" i="1"/>
  <c r="AB304" i="1"/>
  <c r="U307" i="1"/>
  <c r="V307" i="1"/>
  <c r="AB307" i="1"/>
  <c r="U309" i="1"/>
  <c r="U313" i="1"/>
  <c r="AA313" i="1"/>
  <c r="U315" i="1"/>
  <c r="V315" i="1"/>
  <c r="AB315" i="1"/>
  <c r="U317" i="1"/>
  <c r="V317" i="1"/>
  <c r="AB317" i="1"/>
  <c r="U321" i="1"/>
  <c r="U323" i="1"/>
  <c r="AA323" i="1"/>
  <c r="U338" i="1"/>
  <c r="AA338" i="1"/>
  <c r="Z338" i="1"/>
  <c r="S266" i="1"/>
  <c r="U371" i="1"/>
  <c r="AA371" i="1"/>
  <c r="Z371" i="1"/>
  <c r="Y341" i="1"/>
  <c r="V275" i="1"/>
  <c r="Y275" i="1"/>
  <c r="S276" i="1"/>
  <c r="V285" i="1"/>
  <c r="Y285" i="1"/>
  <c r="S383" i="1"/>
  <c r="AC437" i="1"/>
  <c r="AI437" i="1"/>
  <c r="W378" i="1"/>
  <c r="AA378" i="1"/>
  <c r="U355" i="1"/>
  <c r="AA355" i="1"/>
  <c r="Z355" i="1"/>
  <c r="U273" i="1"/>
  <c r="V273" i="1"/>
  <c r="AB273" i="1"/>
  <c r="Z273" i="1"/>
  <c r="U283" i="1"/>
  <c r="V283" i="1"/>
  <c r="AB283" i="1"/>
  <c r="Z283" i="1"/>
  <c r="AA406" i="1"/>
  <c r="AA375" i="1"/>
  <c r="V375" i="1"/>
  <c r="U377" i="1"/>
  <c r="AA377" i="1"/>
  <c r="U270" i="1"/>
  <c r="S274" i="1"/>
  <c r="Y283" i="1"/>
  <c r="Z387" i="1"/>
  <c r="U387" i="1"/>
  <c r="AA387" i="1"/>
  <c r="Z389" i="1"/>
  <c r="V389" i="1"/>
  <c r="AB389" i="1"/>
  <c r="S412" i="1"/>
  <c r="V286" i="1"/>
  <c r="Z407" i="1"/>
  <c r="U410" i="1"/>
  <c r="AA410" i="1"/>
  <c r="Z410" i="1"/>
  <c r="Z411" i="1"/>
  <c r="U411" i="1"/>
  <c r="AI424" i="1"/>
  <c r="AD424" i="1"/>
  <c r="AJ424" i="1"/>
  <c r="V401" i="1"/>
  <c r="AB401" i="1"/>
  <c r="Z401" i="1"/>
  <c r="AI433" i="1"/>
  <c r="AE433" i="1"/>
  <c r="AK433" i="1"/>
  <c r="S487" i="1"/>
  <c r="U266" i="1"/>
  <c r="AA266" i="1"/>
  <c r="U274" i="1"/>
  <c r="AA274" i="1"/>
  <c r="U282" i="1"/>
  <c r="V284" i="1"/>
  <c r="Y284" i="1"/>
  <c r="U402" i="1"/>
  <c r="AA402" i="1"/>
  <c r="AA415" i="1"/>
  <c r="V415" i="1"/>
  <c r="S459" i="1"/>
  <c r="U382" i="1"/>
  <c r="AA382" i="1"/>
  <c r="V386" i="1"/>
  <c r="AB386" i="1"/>
  <c r="AC386" i="1"/>
  <c r="AD386" i="1"/>
  <c r="AJ386" i="1"/>
  <c r="U416" i="1"/>
  <c r="AA416" i="1"/>
  <c r="Z416" i="1"/>
  <c r="V397" i="1"/>
  <c r="Z397" i="1"/>
  <c r="U413" i="1"/>
  <c r="AA413" i="1"/>
  <c r="Z413" i="1"/>
  <c r="Y416" i="1"/>
  <c r="Z384" i="1"/>
  <c r="AC395" i="1"/>
  <c r="U398" i="1"/>
  <c r="AA398" i="1"/>
  <c r="V400" i="1"/>
  <c r="U407" i="1"/>
  <c r="Y413" i="1"/>
  <c r="AA450" i="1"/>
  <c r="V450" i="1"/>
  <c r="AB450" i="1"/>
  <c r="Z451" i="1"/>
  <c r="U451" i="1"/>
  <c r="AA451" i="1"/>
  <c r="U464" i="1"/>
  <c r="AA464" i="1"/>
  <c r="Z464" i="1"/>
  <c r="U476" i="1"/>
  <c r="AA476" i="1"/>
  <c r="Z476" i="1"/>
  <c r="Y502" i="1"/>
  <c r="AD421" i="1"/>
  <c r="AJ421" i="1"/>
  <c r="AE421" i="1"/>
  <c r="AK421" i="1"/>
  <c r="AE429" i="1"/>
  <c r="AK429" i="1"/>
  <c r="AI421" i="1"/>
  <c r="AI429" i="1"/>
  <c r="AC435" i="1"/>
  <c r="AD435" i="1"/>
  <c r="AJ435" i="1"/>
  <c r="AI438" i="1"/>
  <c r="AD438" i="1"/>
  <c r="AJ438" i="1"/>
  <c r="AC439" i="1"/>
  <c r="AI439" i="1"/>
  <c r="AE442" i="1"/>
  <c r="AK442" i="1"/>
  <c r="AI442" i="1"/>
  <c r="AD442" i="1"/>
  <c r="AJ442" i="1"/>
  <c r="AC443" i="1"/>
  <c r="AD443" i="1"/>
  <c r="AJ443" i="1"/>
  <c r="V461" i="1"/>
  <c r="U463" i="1"/>
  <c r="AA463" i="1"/>
  <c r="V466" i="1"/>
  <c r="AB466" i="1"/>
  <c r="Y466" i="1"/>
  <c r="Y467" i="1"/>
  <c r="V467" i="1"/>
  <c r="AB467" i="1"/>
  <c r="V469" i="1"/>
  <c r="AB469" i="1"/>
  <c r="AC469" i="1"/>
  <c r="AI469" i="1"/>
  <c r="Y473" i="1"/>
  <c r="U489" i="1"/>
  <c r="AA489" i="1"/>
  <c r="Z489" i="1"/>
  <c r="Z491" i="1"/>
  <c r="U491" i="1"/>
  <c r="AA491" i="1"/>
  <c r="Y503" i="1"/>
  <c r="AD433" i="1"/>
  <c r="AJ433" i="1"/>
  <c r="AD440" i="1"/>
  <c r="AJ440" i="1"/>
  <c r="AD441" i="1"/>
  <c r="AJ441" i="1"/>
  <c r="S491" i="1"/>
  <c r="Y499" i="1"/>
  <c r="V414" i="1"/>
  <c r="AB414" i="1"/>
  <c r="AC414" i="1"/>
  <c r="AC420" i="1"/>
  <c r="AE424" i="1"/>
  <c r="AK424" i="1"/>
  <c r="AC428" i="1"/>
  <c r="AE428" i="1"/>
  <c r="AK428" i="1"/>
  <c r="S463" i="1"/>
  <c r="U447" i="1"/>
  <c r="AA447" i="1"/>
  <c r="Z447" i="1"/>
  <c r="AC423" i="1"/>
  <c r="AE423" i="1"/>
  <c r="AK423" i="1"/>
  <c r="AI436" i="1"/>
  <c r="Y462" i="1"/>
  <c r="W472" i="1"/>
  <c r="Y472" i="1"/>
  <c r="Y477" i="1"/>
  <c r="AA445" i="1"/>
  <c r="V445" i="1"/>
  <c r="AB445" i="1"/>
  <c r="V446" i="1"/>
  <c r="AB446" i="1"/>
  <c r="Z446" i="1"/>
  <c r="Z456" i="1"/>
  <c r="U456" i="1"/>
  <c r="AA456" i="1"/>
  <c r="U460" i="1"/>
  <c r="AA460" i="1"/>
  <c r="Z460" i="1"/>
  <c r="V475" i="1"/>
  <c r="AB475" i="1"/>
  <c r="Y475" i="1"/>
  <c r="Z494" i="1"/>
  <c r="U494" i="1"/>
  <c r="AA494" i="1"/>
  <c r="AD429" i="1"/>
  <c r="AJ429" i="1"/>
  <c r="AE422" i="1"/>
  <c r="AK422" i="1"/>
  <c r="Z453" i="1"/>
  <c r="U453" i="1"/>
  <c r="AA453" i="1"/>
  <c r="Z455" i="1"/>
  <c r="V464" i="1"/>
  <c r="AB464" i="1"/>
  <c r="Z465" i="1"/>
  <c r="U465" i="1"/>
  <c r="AA465" i="1"/>
  <c r="S470" i="1"/>
  <c r="AC426" i="1"/>
  <c r="S460" i="1"/>
  <c r="V497" i="1"/>
  <c r="AB497" i="1"/>
  <c r="Y497" i="1"/>
  <c r="V448" i="1"/>
  <c r="AB448" i="1"/>
  <c r="AC448" i="1"/>
  <c r="V471" i="1"/>
  <c r="V484" i="1"/>
  <c r="AB484" i="1"/>
  <c r="V490" i="1"/>
  <c r="AB490" i="1"/>
  <c r="AB539" i="1"/>
  <c r="AC539" i="1"/>
  <c r="AD539" i="1"/>
  <c r="W539" i="1"/>
  <c r="Z449" i="1"/>
  <c r="U449" i="1"/>
  <c r="V452" i="1"/>
  <c r="S468" i="1"/>
  <c r="Z484" i="1"/>
  <c r="S493" i="1"/>
  <c r="S495" i="1"/>
  <c r="Z501" i="1"/>
  <c r="U501" i="1"/>
  <c r="AA501" i="1"/>
  <c r="S478" i="1"/>
  <c r="V479" i="1"/>
  <c r="AB479" i="1"/>
  <c r="Y479" i="1"/>
  <c r="Z482" i="1"/>
  <c r="U482" i="1"/>
  <c r="AA482" i="1"/>
  <c r="Z486" i="1"/>
  <c r="U486" i="1"/>
  <c r="AA486" i="1"/>
  <c r="W480" i="1"/>
  <c r="Y481" i="1"/>
  <c r="S482" i="1"/>
  <c r="Y483" i="1"/>
  <c r="Z497" i="1"/>
  <c r="S474" i="1"/>
  <c r="Y489" i="1"/>
  <c r="U499" i="1"/>
  <c r="AA499" i="1"/>
  <c r="U503" i="1"/>
  <c r="AA503" i="1"/>
  <c r="Y500" i="1"/>
  <c r="Y504" i="1"/>
  <c r="AB529" i="1"/>
  <c r="AC529" i="1"/>
  <c r="AD529" i="1"/>
  <c r="W529" i="1"/>
  <c r="U498" i="1"/>
  <c r="AA498" i="1"/>
  <c r="W528" i="1"/>
  <c r="AB506" i="1"/>
  <c r="AC506" i="1"/>
  <c r="AD506" i="1"/>
  <c r="W506" i="1"/>
  <c r="AD28" i="1"/>
  <c r="AJ28" i="1"/>
  <c r="AE28" i="1"/>
  <c r="AK28" i="1"/>
  <c r="AE5" i="1"/>
  <c r="AK5" i="1"/>
  <c r="AI5" i="1"/>
  <c r="AD5" i="1"/>
  <c r="AJ5" i="1"/>
  <c r="AI73" i="1"/>
  <c r="AD73" i="1"/>
  <c r="AE73" i="1"/>
  <c r="AK73" i="1"/>
  <c r="V281" i="1"/>
  <c r="AB281" i="1"/>
  <c r="AB180" i="1"/>
  <c r="AC180" i="1"/>
  <c r="W458" i="1"/>
  <c r="V341" i="1"/>
  <c r="AB341" i="1"/>
  <c r="AI440" i="1"/>
  <c r="W386" i="1"/>
  <c r="V385" i="1"/>
  <c r="AB385" i="1"/>
  <c r="AC385" i="1"/>
  <c r="W150" i="1"/>
  <c r="AC18" i="1"/>
  <c r="AI18" i="1"/>
  <c r="AI146" i="1"/>
  <c r="W246" i="1"/>
  <c r="W142" i="1"/>
  <c r="AC40" i="1"/>
  <c r="W40" i="1"/>
  <c r="V413" i="1"/>
  <c r="AB413" i="1"/>
  <c r="AC413" i="1"/>
  <c r="AD413" i="1"/>
  <c r="AJ413" i="1"/>
  <c r="W10" i="1"/>
  <c r="W65" i="1"/>
  <c r="AE9" i="1"/>
  <c r="AK9" i="1"/>
  <c r="V269" i="1"/>
  <c r="AB269" i="1"/>
  <c r="AI80" i="1"/>
  <c r="AI94" i="1"/>
  <c r="AD94" i="1"/>
  <c r="AJ94" i="1"/>
  <c r="W227" i="1"/>
  <c r="AD419" i="1"/>
  <c r="AJ419" i="1"/>
  <c r="AC227" i="1"/>
  <c r="AD227" i="1"/>
  <c r="AB182" i="1"/>
  <c r="AC182" i="1"/>
  <c r="V500" i="1"/>
  <c r="AB500" i="1"/>
  <c r="AD143" i="1"/>
  <c r="AC160" i="1"/>
  <c r="AE160" i="1"/>
  <c r="AK160" i="1"/>
  <c r="AI140" i="1"/>
  <c r="V167" i="1"/>
  <c r="AB167" i="1"/>
  <c r="AC167" i="1"/>
  <c r="AC162" i="1"/>
  <c r="AE162" i="1"/>
  <c r="AK162" i="1"/>
  <c r="AE432" i="1"/>
  <c r="AK432" i="1"/>
  <c r="V280" i="1"/>
  <c r="W301" i="1"/>
  <c r="AI427" i="1"/>
  <c r="AB51" i="1"/>
  <c r="W254" i="1"/>
  <c r="AD205" i="1"/>
  <c r="AJ205" i="1"/>
  <c r="AC247" i="1"/>
  <c r="AI247" i="1"/>
  <c r="W113" i="1"/>
  <c r="AC480" i="1"/>
  <c r="W36" i="1"/>
  <c r="W124" i="1"/>
  <c r="AD104" i="1"/>
  <c r="AJ104" i="1"/>
  <c r="AE140" i="1"/>
  <c r="AK140" i="1"/>
  <c r="AC455" i="1"/>
  <c r="AD455" i="1"/>
  <c r="AJ455" i="1"/>
  <c r="AD432" i="1"/>
  <c r="AJ432" i="1"/>
  <c r="W78" i="1"/>
  <c r="AI58" i="1"/>
  <c r="AA255" i="1"/>
  <c r="V187" i="1"/>
  <c r="AD112" i="1"/>
  <c r="AJ112" i="1"/>
  <c r="W222" i="1"/>
  <c r="AB183" i="1"/>
  <c r="AC183" i="1"/>
  <c r="AC396" i="1"/>
  <c r="AD396" i="1"/>
  <c r="AJ396" i="1"/>
  <c r="V186" i="1"/>
  <c r="AB186" i="1"/>
  <c r="AC269" i="1"/>
  <c r="AI269" i="1"/>
  <c r="AD123" i="1"/>
  <c r="V462" i="1"/>
  <c r="AB462" i="1"/>
  <c r="AC137" i="1"/>
  <c r="AI137" i="1"/>
  <c r="AE58" i="1"/>
  <c r="AK58" i="1"/>
  <c r="W255" i="1"/>
  <c r="AC245" i="1"/>
  <c r="AI245" i="1"/>
  <c r="AI112" i="1"/>
  <c r="W404" i="1"/>
  <c r="AC89" i="1"/>
  <c r="AI89" i="1"/>
  <c r="AC216" i="1"/>
  <c r="AD216" i="1"/>
  <c r="AC490" i="1"/>
  <c r="V477" i="1"/>
  <c r="AB477" i="1"/>
  <c r="AC477" i="1"/>
  <c r="AI477" i="1"/>
  <c r="V398" i="1"/>
  <c r="AB398" i="1"/>
  <c r="AB201" i="1"/>
  <c r="AC178" i="1"/>
  <c r="AI178" i="1"/>
  <c r="AA222" i="1"/>
  <c r="AC141" i="1"/>
  <c r="AE141" i="1"/>
  <c r="AK141" i="1"/>
  <c r="W112" i="1"/>
  <c r="W111" i="1"/>
  <c r="W17" i="1"/>
  <c r="W232" i="1"/>
  <c r="AC287" i="1"/>
  <c r="AI287" i="1"/>
  <c r="AC320" i="1"/>
  <c r="AI320" i="1"/>
  <c r="AI143" i="1"/>
  <c r="AC232" i="1"/>
  <c r="AE232" i="1"/>
  <c r="AK232" i="1"/>
  <c r="W217" i="1"/>
  <c r="AE80" i="1"/>
  <c r="AK80" i="1"/>
  <c r="V473" i="1"/>
  <c r="AB473" i="1"/>
  <c r="AC473" i="1"/>
  <c r="AI473" i="1"/>
  <c r="V502" i="1"/>
  <c r="AB502" i="1"/>
  <c r="AC378" i="1"/>
  <c r="AI378" i="1"/>
  <c r="AC44" i="1"/>
  <c r="AC210" i="1"/>
  <c r="AE210" i="1"/>
  <c r="AK210" i="1"/>
  <c r="W414" i="1"/>
  <c r="W408" i="1"/>
  <c r="W210" i="1"/>
  <c r="AC192" i="1"/>
  <c r="AI192" i="1"/>
  <c r="AC394" i="1"/>
  <c r="AI394" i="1"/>
  <c r="V157" i="1"/>
  <c r="AB157" i="1"/>
  <c r="AC157" i="1"/>
  <c r="AD157" i="1"/>
  <c r="AJ157" i="1"/>
  <c r="AC114" i="1"/>
  <c r="AI114" i="1"/>
  <c r="AD139" i="1"/>
  <c r="AB55" i="1"/>
  <c r="AC55" i="1"/>
  <c r="V170" i="1"/>
  <c r="V405" i="1"/>
  <c r="AB405" i="1"/>
  <c r="AC405" i="1"/>
  <c r="AC196" i="1"/>
  <c r="AE196" i="1"/>
  <c r="AK196" i="1"/>
  <c r="AE94" i="1"/>
  <c r="AK94" i="1"/>
  <c r="W61" i="1"/>
  <c r="W226" i="1"/>
  <c r="AC399" i="1"/>
  <c r="AD399" i="1"/>
  <c r="AJ399" i="1"/>
  <c r="AC75" i="1"/>
  <c r="AI75" i="1"/>
  <c r="AC6" i="1"/>
  <c r="AD6" i="1"/>
  <c r="AJ6" i="1"/>
  <c r="AC23" i="1"/>
  <c r="AD23" i="1"/>
  <c r="AJ23" i="1"/>
  <c r="AC237" i="1"/>
  <c r="AI237" i="1"/>
  <c r="AC233" i="1"/>
  <c r="AE233" i="1"/>
  <c r="AK233" i="1"/>
  <c r="AC103" i="1"/>
  <c r="AD103" i="1"/>
  <c r="AJ103" i="1"/>
  <c r="AD50" i="1"/>
  <c r="AI50" i="1"/>
  <c r="AE50" i="1"/>
  <c r="AK50" i="1"/>
  <c r="AI40" i="1"/>
  <c r="AE40" i="1"/>
  <c r="AK40" i="1"/>
  <c r="AI77" i="1"/>
  <c r="AE77" i="1"/>
  <c r="AK77" i="1"/>
  <c r="AD77" i="1"/>
  <c r="AC68" i="1"/>
  <c r="AE68" i="1"/>
  <c r="AK68" i="1"/>
  <c r="AD52" i="1"/>
  <c r="AC97" i="1"/>
  <c r="AE97" i="1"/>
  <c r="AK97" i="1"/>
  <c r="W488" i="1"/>
  <c r="W96" i="1"/>
  <c r="W189" i="1"/>
  <c r="V297" i="1"/>
  <c r="AB297" i="1"/>
  <c r="AC186" i="1"/>
  <c r="AD186" i="1"/>
  <c r="AJ186" i="1"/>
  <c r="V190" i="1"/>
  <c r="W190" i="1"/>
  <c r="AI123" i="1"/>
  <c r="W103" i="1"/>
  <c r="AB118" i="1"/>
  <c r="AC118" i="1"/>
  <c r="W118" i="1"/>
  <c r="AE145" i="1"/>
  <c r="AK145" i="1"/>
  <c r="AD146" i="1"/>
  <c r="AD436" i="1"/>
  <c r="AJ436" i="1"/>
  <c r="AA391" i="1"/>
  <c r="W244" i="1"/>
  <c r="AE127" i="1"/>
  <c r="AK127" i="1"/>
  <c r="W85" i="1"/>
  <c r="AC297" i="1"/>
  <c r="AI297" i="1"/>
  <c r="AD127" i="1"/>
  <c r="AE427" i="1"/>
  <c r="AK427" i="1"/>
  <c r="W99" i="1"/>
  <c r="AC159" i="1"/>
  <c r="AD159" i="1"/>
  <c r="AJ159" i="1"/>
  <c r="AI253" i="1"/>
  <c r="W132" i="1"/>
  <c r="V261" i="1"/>
  <c r="Y261" i="1"/>
  <c r="AD425" i="1"/>
  <c r="AJ425" i="1"/>
  <c r="V390" i="1"/>
  <c r="AB390" i="1"/>
  <c r="AC390" i="1"/>
  <c r="W417" i="1"/>
  <c r="W354" i="1"/>
  <c r="V309" i="1"/>
  <c r="AB309" i="1"/>
  <c r="V342" i="1"/>
  <c r="AB342" i="1"/>
  <c r="W293" i="1"/>
  <c r="V289" i="1"/>
  <c r="AB289" i="1"/>
  <c r="AD31" i="1"/>
  <c r="AJ31" i="1"/>
  <c r="V162" i="1"/>
  <c r="W162" i="1"/>
  <c r="AD253" i="1"/>
  <c r="AJ253" i="1"/>
  <c r="V168" i="1"/>
  <c r="AB168" i="1"/>
  <c r="AC168" i="1"/>
  <c r="AI168" i="1"/>
  <c r="AC81" i="1"/>
  <c r="AD81" i="1"/>
  <c r="AJ81" i="1"/>
  <c r="V32" i="1"/>
  <c r="W80" i="1"/>
  <c r="W25" i="1"/>
  <c r="AD145" i="1"/>
  <c r="AE31" i="1"/>
  <c r="AK31" i="1"/>
  <c r="AC218" i="1"/>
  <c r="AD218" i="1"/>
  <c r="AC222" i="1"/>
  <c r="W159" i="1"/>
  <c r="AC29" i="1"/>
  <c r="AE29" i="1"/>
  <c r="AK29" i="1"/>
  <c r="AC88" i="1"/>
  <c r="AA340" i="1"/>
  <c r="AC340" i="1"/>
  <c r="AD340" i="1"/>
  <c r="AJ340" i="1"/>
  <c r="W297" i="1"/>
  <c r="AC121" i="1"/>
  <c r="AI121" i="1"/>
  <c r="AC239" i="1"/>
  <c r="AD239" i="1"/>
  <c r="W91" i="1"/>
  <c r="AI28" i="1"/>
  <c r="AC47" i="1"/>
  <c r="AC101" i="1"/>
  <c r="AC107" i="1"/>
  <c r="AD107" i="1"/>
  <c r="AJ107" i="1"/>
  <c r="AC105" i="1"/>
  <c r="AD105" i="1"/>
  <c r="AJ105" i="1"/>
  <c r="W7" i="1"/>
  <c r="AA293" i="1"/>
  <c r="AC293" i="1"/>
  <c r="AA496" i="1"/>
  <c r="AC496" i="1"/>
  <c r="AD496" i="1"/>
  <c r="AJ496" i="1"/>
  <c r="AC464" i="1"/>
  <c r="AI464" i="1"/>
  <c r="AC446" i="1"/>
  <c r="AD434" i="1"/>
  <c r="AJ434" i="1"/>
  <c r="W394" i="1"/>
  <c r="V451" i="1"/>
  <c r="AB451" i="1"/>
  <c r="AC451" i="1"/>
  <c r="W409" i="1"/>
  <c r="V291" i="1"/>
  <c r="AB291" i="1"/>
  <c r="AC291" i="1"/>
  <c r="AC51" i="1"/>
  <c r="AD51" i="1"/>
  <c r="AE17" i="1"/>
  <c r="AK17" i="1"/>
  <c r="W263" i="1"/>
  <c r="V392" i="1"/>
  <c r="AB392" i="1"/>
  <c r="AC392" i="1"/>
  <c r="AI392" i="1"/>
  <c r="AB133" i="1"/>
  <c r="AC133" i="1"/>
  <c r="AC404" i="1"/>
  <c r="AI404" i="1"/>
  <c r="AC21" i="1"/>
  <c r="AD21" i="1"/>
  <c r="AJ21" i="1"/>
  <c r="W75" i="1"/>
  <c r="W101" i="1"/>
  <c r="V179" i="1"/>
  <c r="AC263" i="1"/>
  <c r="W234" i="1"/>
  <c r="AE430" i="1"/>
  <c r="AK430" i="1"/>
  <c r="W496" i="1"/>
  <c r="AA417" i="1"/>
  <c r="AC417" i="1"/>
  <c r="AD417" i="1"/>
  <c r="AJ417" i="1"/>
  <c r="W455" i="1"/>
  <c r="V447" i="1"/>
  <c r="AB447" i="1"/>
  <c r="AE441" i="1"/>
  <c r="AK441" i="1"/>
  <c r="AI434" i="1"/>
  <c r="W395" i="1"/>
  <c r="W13" i="1"/>
  <c r="AC207" i="1"/>
  <c r="AI207" i="1"/>
  <c r="AD430" i="1"/>
  <c r="AJ430" i="1"/>
  <c r="AC144" i="1"/>
  <c r="AB242" i="1"/>
  <c r="AC242" i="1"/>
  <c r="AE242" i="1"/>
  <c r="AK242" i="1"/>
  <c r="V169" i="1"/>
  <c r="AB169" i="1"/>
  <c r="AC169" i="1"/>
  <c r="AE107" i="1"/>
  <c r="AK107" i="1"/>
  <c r="AI107" i="1"/>
  <c r="AI119" i="1"/>
  <c r="AE119" i="1"/>
  <c r="AK119" i="1"/>
  <c r="AD119" i="1"/>
  <c r="AD43" i="1"/>
  <c r="AE43" i="1"/>
  <c r="AK43" i="1"/>
  <c r="AI43" i="1"/>
  <c r="AB215" i="1"/>
  <c r="AC215" i="1"/>
  <c r="W215" i="1"/>
  <c r="AE437" i="1"/>
  <c r="AK437" i="1"/>
  <c r="W466" i="1"/>
  <c r="AC484" i="1"/>
  <c r="AD484" i="1"/>
  <c r="AJ484" i="1"/>
  <c r="W446" i="1"/>
  <c r="AC406" i="1"/>
  <c r="AD406" i="1"/>
  <c r="AJ406" i="1"/>
  <c r="AC61" i="1"/>
  <c r="AD61" i="1"/>
  <c r="AI134" i="1"/>
  <c r="AI9" i="1"/>
  <c r="AD46" i="1"/>
  <c r="AC241" i="1"/>
  <c r="AC213" i="1"/>
  <c r="AI213" i="1"/>
  <c r="V373" i="1"/>
  <c r="AC36" i="1"/>
  <c r="AD36" i="1"/>
  <c r="AJ36" i="1"/>
  <c r="AC111" i="1"/>
  <c r="AD111" i="1"/>
  <c r="AJ111" i="1"/>
  <c r="AB138" i="1"/>
  <c r="AC138" i="1"/>
  <c r="AD138" i="1"/>
  <c r="W138" i="1"/>
  <c r="W72" i="1"/>
  <c r="W23" i="1"/>
  <c r="AC115" i="1"/>
  <c r="AD115" i="1"/>
  <c r="AJ115" i="1"/>
  <c r="W467" i="1"/>
  <c r="AC398" i="1"/>
  <c r="AI398" i="1"/>
  <c r="W381" i="1"/>
  <c r="AC381" i="1"/>
  <c r="AD381" i="1"/>
  <c r="AJ381" i="1"/>
  <c r="AC255" i="1"/>
  <c r="AD255" i="1"/>
  <c r="AJ255" i="1"/>
  <c r="AD154" i="1"/>
  <c r="AC219" i="1"/>
  <c r="AD219" i="1"/>
  <c r="AI224" i="1"/>
  <c r="V191" i="1"/>
  <c r="AC201" i="1"/>
  <c r="AD201" i="1"/>
  <c r="AJ201" i="1"/>
  <c r="AI139" i="1"/>
  <c r="AI205" i="1"/>
  <c r="AB161" i="1"/>
  <c r="AC161" i="1"/>
  <c r="W161" i="1"/>
  <c r="AC72" i="1"/>
  <c r="AC95" i="1"/>
  <c r="AD95" i="1"/>
  <c r="AJ95" i="1"/>
  <c r="W107" i="1"/>
  <c r="V377" i="1"/>
  <c r="AB377" i="1"/>
  <c r="AC377" i="1"/>
  <c r="AI377" i="1"/>
  <c r="AI63" i="1"/>
  <c r="AE114" i="1"/>
  <c r="AK114" i="1"/>
  <c r="AE154" i="1"/>
  <c r="AK154" i="1"/>
  <c r="AD68" i="1"/>
  <c r="AC249" i="1"/>
  <c r="AD249" i="1"/>
  <c r="AC226" i="1"/>
  <c r="AD226" i="1"/>
  <c r="AE224" i="1"/>
  <c r="AK224" i="1"/>
  <c r="V324" i="1"/>
  <c r="AB324" i="1"/>
  <c r="AC324" i="1"/>
  <c r="AD40" i="1"/>
  <c r="AJ40" i="1"/>
  <c r="AC244" i="1"/>
  <c r="AE244" i="1"/>
  <c r="AK244" i="1"/>
  <c r="AI425" i="1"/>
  <c r="AC120" i="1"/>
  <c r="AE120" i="1"/>
  <c r="AK120" i="1"/>
  <c r="AB34" i="1"/>
  <c r="AC34" i="1"/>
  <c r="W34" i="1"/>
  <c r="V195" i="1"/>
  <c r="W28" i="1"/>
  <c r="W95" i="1"/>
  <c r="AE52" i="1"/>
  <c r="AK52" i="1"/>
  <c r="AE142" i="1"/>
  <c r="AK142" i="1"/>
  <c r="AD142" i="1"/>
  <c r="AB129" i="1"/>
  <c r="AC129" i="1"/>
  <c r="W129" i="1"/>
  <c r="W484" i="1"/>
  <c r="Y492" i="1"/>
  <c r="AC492" i="1"/>
  <c r="AI492" i="1"/>
  <c r="V453" i="1"/>
  <c r="AB453" i="1"/>
  <c r="AC453" i="1"/>
  <c r="V476" i="1"/>
  <c r="AB476" i="1"/>
  <c r="V355" i="1"/>
  <c r="AB355" i="1"/>
  <c r="AI101" i="1"/>
  <c r="W115" i="1"/>
  <c r="W196" i="1"/>
  <c r="V258" i="1"/>
  <c r="AB258" i="1"/>
  <c r="AC258" i="1"/>
  <c r="AD258" i="1"/>
  <c r="AJ258" i="1"/>
  <c r="AC172" i="1"/>
  <c r="AD172" i="1"/>
  <c r="AJ172" i="1"/>
  <c r="AC90" i="1"/>
  <c r="V403" i="1"/>
  <c r="AB403" i="1"/>
  <c r="W114" i="1"/>
  <c r="W43" i="1"/>
  <c r="V454" i="1"/>
  <c r="W224" i="1"/>
  <c r="V229" i="1"/>
  <c r="W90" i="1"/>
  <c r="W105" i="1"/>
  <c r="V198" i="1"/>
  <c r="AB198" i="1"/>
  <c r="AC198" i="1"/>
  <c r="AE198" i="1"/>
  <c r="AK198" i="1"/>
  <c r="W184" i="1"/>
  <c r="AE216" i="1"/>
  <c r="AK216" i="1"/>
  <c r="W32" i="1"/>
  <c r="AB32" i="1"/>
  <c r="AC32" i="1"/>
  <c r="W21" i="1"/>
  <c r="AC248" i="1"/>
  <c r="AI216" i="1"/>
  <c r="AD59" i="1"/>
  <c r="AB100" i="1"/>
  <c r="AC100" i="1"/>
  <c r="AD100" i="1"/>
  <c r="AJ100" i="1"/>
  <c r="W100" i="1"/>
  <c r="AI103" i="1"/>
  <c r="W500" i="1"/>
  <c r="V489" i="1"/>
  <c r="AB489" i="1"/>
  <c r="W406" i="1"/>
  <c r="V388" i="1"/>
  <c r="AB388" i="1"/>
  <c r="AC289" i="1"/>
  <c r="AD289" i="1"/>
  <c r="AJ289" i="1"/>
  <c r="AI104" i="1"/>
  <c r="V163" i="1"/>
  <c r="AB163" i="1"/>
  <c r="AC163" i="1"/>
  <c r="AD163" i="1"/>
  <c r="AJ163" i="1"/>
  <c r="W211" i="1"/>
  <c r="AE59" i="1"/>
  <c r="AK59" i="1"/>
  <c r="AC102" i="1"/>
  <c r="AD422" i="1"/>
  <c r="AJ422" i="1"/>
  <c r="W504" i="1"/>
  <c r="AE103" i="1"/>
  <c r="AK103" i="1"/>
  <c r="W237" i="1"/>
  <c r="W47" i="1"/>
  <c r="AI242" i="1"/>
  <c r="AI157" i="1"/>
  <c r="AD196" i="1"/>
  <c r="AJ196" i="1"/>
  <c r="AI209" i="1"/>
  <c r="AD209" i="1"/>
  <c r="AJ209" i="1"/>
  <c r="AE209" i="1"/>
  <c r="AK209" i="1"/>
  <c r="AI458" i="1"/>
  <c r="AD458" i="1"/>
  <c r="AJ458" i="1"/>
  <c r="V483" i="1"/>
  <c r="W497" i="1"/>
  <c r="W445" i="1"/>
  <c r="AC389" i="1"/>
  <c r="AD389" i="1"/>
  <c r="AJ389" i="1"/>
  <c r="AI53" i="1"/>
  <c r="AC70" i="1"/>
  <c r="AD70" i="1"/>
  <c r="AC306" i="1"/>
  <c r="AI306" i="1"/>
  <c r="AI131" i="1"/>
  <c r="V204" i="1"/>
  <c r="AB204" i="1"/>
  <c r="AC204" i="1"/>
  <c r="V165" i="1"/>
  <c r="AB165" i="1"/>
  <c r="AC165" i="1"/>
  <c r="W245" i="1"/>
  <c r="W166" i="1"/>
  <c r="W192" i="1"/>
  <c r="W168" i="1"/>
  <c r="W102" i="1"/>
  <c r="V295" i="1"/>
  <c r="W81" i="1"/>
  <c r="W88" i="1"/>
  <c r="W39" i="1"/>
  <c r="AB39" i="1"/>
  <c r="AC39" i="1"/>
  <c r="AC96" i="1"/>
  <c r="AI96" i="1"/>
  <c r="AA206" i="1"/>
  <c r="AC206" i="1"/>
  <c r="W206" i="1"/>
  <c r="AC113" i="1"/>
  <c r="AD113" i="1"/>
  <c r="AJ113" i="1"/>
  <c r="W448" i="1"/>
  <c r="AC445" i="1"/>
  <c r="AI445" i="1"/>
  <c r="W403" i="1"/>
  <c r="AI428" i="1"/>
  <c r="W469" i="1"/>
  <c r="AE443" i="1"/>
  <c r="AK443" i="1"/>
  <c r="W450" i="1"/>
  <c r="V387" i="1"/>
  <c r="AB387" i="1"/>
  <c r="AC388" i="1"/>
  <c r="AD388" i="1"/>
  <c r="AJ388" i="1"/>
  <c r="AD63" i="1"/>
  <c r="AD131" i="1"/>
  <c r="AA481" i="1"/>
  <c r="W481" i="1"/>
  <c r="V353" i="1"/>
  <c r="W26" i="1"/>
  <c r="AC403" i="1"/>
  <c r="V220" i="1"/>
  <c r="AB220" i="1"/>
  <c r="AA220" i="1"/>
  <c r="W214" i="1"/>
  <c r="AB299" i="1"/>
  <c r="AC299" i="1"/>
  <c r="AI299" i="1"/>
  <c r="W299" i="1"/>
  <c r="W29" i="1"/>
  <c r="W144" i="1"/>
  <c r="AC24" i="1"/>
  <c r="W239" i="1"/>
  <c r="W213" i="1"/>
  <c r="W253" i="1"/>
  <c r="V272" i="1"/>
  <c r="W272" i="1"/>
  <c r="AC301" i="1"/>
  <c r="AD301" i="1"/>
  <c r="AJ301" i="1"/>
  <c r="AC260" i="1"/>
  <c r="V177" i="1"/>
  <c r="AB177" i="1"/>
  <c r="AC177" i="1"/>
  <c r="AB8" i="1"/>
  <c r="AC8" i="1"/>
  <c r="W8" i="1"/>
  <c r="AC150" i="1"/>
  <c r="AI150" i="1"/>
  <c r="AA256" i="1"/>
  <c r="V256" i="1"/>
  <c r="AB256" i="1"/>
  <c r="W320" i="1"/>
  <c r="W205" i="1"/>
  <c r="AC476" i="1"/>
  <c r="AD476" i="1"/>
  <c r="AJ476" i="1"/>
  <c r="AC450" i="1"/>
  <c r="AI450" i="1"/>
  <c r="V402" i="1"/>
  <c r="AB402" i="1"/>
  <c r="AC402" i="1"/>
  <c r="AD269" i="1"/>
  <c r="AJ269" i="1"/>
  <c r="W384" i="1"/>
  <c r="W308" i="1"/>
  <c r="W152" i="1"/>
  <c r="AD114" i="1"/>
  <c r="AJ114" i="1"/>
  <c r="W178" i="1"/>
  <c r="AC243" i="1"/>
  <c r="AD243" i="1"/>
  <c r="AB279" i="1"/>
  <c r="AC279" i="1"/>
  <c r="W279" i="1"/>
  <c r="W269" i="1"/>
  <c r="W84" i="1"/>
  <c r="AD29" i="1"/>
  <c r="AJ29" i="1"/>
  <c r="AI120" i="1"/>
  <c r="AD120" i="1"/>
  <c r="AC37" i="1"/>
  <c r="W24" i="1"/>
  <c r="AI419" i="1"/>
  <c r="AI144" i="1"/>
  <c r="AE144" i="1"/>
  <c r="AK144" i="1"/>
  <c r="AD144" i="1"/>
  <c r="W399" i="1"/>
  <c r="AD394" i="1"/>
  <c r="AJ394" i="1"/>
  <c r="W339" i="1"/>
  <c r="V374" i="1"/>
  <c r="AB374" i="1"/>
  <c r="AC188" i="1"/>
  <c r="AD188" i="1"/>
  <c r="AJ188" i="1"/>
  <c r="W219" i="1"/>
  <c r="V379" i="1"/>
  <c r="AB379" i="1"/>
  <c r="AC379" i="1"/>
  <c r="AB16" i="1"/>
  <c r="AC16" i="1"/>
  <c r="W16" i="1"/>
  <c r="W236" i="1"/>
  <c r="AB236" i="1"/>
  <c r="AC236" i="1"/>
  <c r="AB20" i="1"/>
  <c r="AC20" i="1"/>
  <c r="W20" i="1"/>
  <c r="W37" i="1"/>
  <c r="AB126" i="1"/>
  <c r="AC126" i="1"/>
  <c r="W126" i="1"/>
  <c r="W12" i="1"/>
  <c r="V175" i="1"/>
  <c r="V498" i="1"/>
  <c r="AB498" i="1"/>
  <c r="AC498" i="1"/>
  <c r="AD437" i="1"/>
  <c r="AJ437" i="1"/>
  <c r="AC401" i="1"/>
  <c r="AI401" i="1"/>
  <c r="AC152" i="1"/>
  <c r="AE152" i="1"/>
  <c r="AK152" i="1"/>
  <c r="AD97" i="1"/>
  <c r="AJ97" i="1"/>
  <c r="AI17" i="1"/>
  <c r="V262" i="1"/>
  <c r="W27" i="1"/>
  <c r="V240" i="1"/>
  <c r="W223" i="1"/>
  <c r="AA361" i="1"/>
  <c r="V361" i="1"/>
  <c r="AC214" i="1"/>
  <c r="AC84" i="1"/>
  <c r="W141" i="1"/>
  <c r="V158" i="1"/>
  <c r="AD130" i="1"/>
  <c r="AI130" i="1"/>
  <c r="AC26" i="1"/>
  <c r="AD26" i="1"/>
  <c r="AJ26" i="1"/>
  <c r="V501" i="1"/>
  <c r="AB501" i="1"/>
  <c r="AC501" i="1"/>
  <c r="W490" i="1"/>
  <c r="AC447" i="1"/>
  <c r="AD447" i="1"/>
  <c r="AJ447" i="1"/>
  <c r="V499" i="1"/>
  <c r="AB499" i="1"/>
  <c r="AC499" i="1"/>
  <c r="AD499" i="1"/>
  <c r="AJ499" i="1"/>
  <c r="V371" i="1"/>
  <c r="AB371" i="1"/>
  <c r="V368" i="1"/>
  <c r="AB368" i="1"/>
  <c r="AC368" i="1"/>
  <c r="AC391" i="1"/>
  <c r="AD391" i="1"/>
  <c r="AJ391" i="1"/>
  <c r="W70" i="1"/>
  <c r="W218" i="1"/>
  <c r="AC223" i="1"/>
  <c r="AE223" i="1"/>
  <c r="AK223" i="1"/>
  <c r="V376" i="1"/>
  <c r="AA185" i="1"/>
  <c r="V185" i="1"/>
  <c r="AB185" i="1"/>
  <c r="V277" i="1"/>
  <c r="AB277" i="1"/>
  <c r="AC277" i="1"/>
  <c r="AI277" i="1"/>
  <c r="W241" i="1"/>
  <c r="W287" i="1"/>
  <c r="W340" i="1"/>
  <c r="W121" i="1"/>
  <c r="V230" i="1"/>
  <c r="AI490" i="1"/>
  <c r="AD490" i="1"/>
  <c r="AJ490" i="1"/>
  <c r="AD414" i="1"/>
  <c r="AJ414" i="1"/>
  <c r="AI414" i="1"/>
  <c r="AI303" i="1"/>
  <c r="AD303" i="1"/>
  <c r="AJ303" i="1"/>
  <c r="AD92" i="1"/>
  <c r="AJ92" i="1"/>
  <c r="AI92" i="1"/>
  <c r="AE92" i="1"/>
  <c r="AK92" i="1"/>
  <c r="AI148" i="1"/>
  <c r="AE148" i="1"/>
  <c r="AK148" i="1"/>
  <c r="AD148" i="1"/>
  <c r="AE64" i="1"/>
  <c r="AK64" i="1"/>
  <c r="AI64" i="1"/>
  <c r="AD64" i="1"/>
  <c r="AI226" i="1"/>
  <c r="AE226" i="1"/>
  <c r="AK226" i="1"/>
  <c r="AD245" i="1"/>
  <c r="AE245" i="1"/>
  <c r="AK245" i="1"/>
  <c r="AD190" i="1"/>
  <c r="AJ190" i="1"/>
  <c r="AI190" i="1"/>
  <c r="AE190" i="1"/>
  <c r="AK190" i="1"/>
  <c r="AD464" i="1"/>
  <c r="AJ464" i="1"/>
  <c r="AE49" i="1"/>
  <c r="AK49" i="1"/>
  <c r="AD49" i="1"/>
  <c r="AI49" i="1"/>
  <c r="AI249" i="1"/>
  <c r="AD171" i="1"/>
  <c r="AJ171" i="1"/>
  <c r="AI171" i="1"/>
  <c r="AE171" i="1"/>
  <c r="AK171" i="1"/>
  <c r="AD248" i="1"/>
  <c r="AI248" i="1"/>
  <c r="AE248" i="1"/>
  <c r="AK248" i="1"/>
  <c r="AD71" i="1"/>
  <c r="AE71" i="1"/>
  <c r="AK71" i="1"/>
  <c r="AI71" i="1"/>
  <c r="AI30" i="1"/>
  <c r="AE30" i="1"/>
  <c r="AK30" i="1"/>
  <c r="AD30" i="1"/>
  <c r="AJ30" i="1"/>
  <c r="AI448" i="1"/>
  <c r="AD448" i="1"/>
  <c r="AJ448" i="1"/>
  <c r="AD184" i="1"/>
  <c r="AJ184" i="1"/>
  <c r="AI184" i="1"/>
  <c r="AE184" i="1"/>
  <c r="AK184" i="1"/>
  <c r="AD241" i="1"/>
  <c r="AI241" i="1"/>
  <c r="AE241" i="1"/>
  <c r="AK241" i="1"/>
  <c r="AD108" i="1"/>
  <c r="AJ108" i="1"/>
  <c r="AE108" i="1"/>
  <c r="AK108" i="1"/>
  <c r="AI108" i="1"/>
  <c r="AI211" i="1"/>
  <c r="AE211" i="1"/>
  <c r="AK211" i="1"/>
  <c r="AD211" i="1"/>
  <c r="AJ211" i="1"/>
  <c r="AI308" i="1"/>
  <c r="AD308" i="1"/>
  <c r="AJ308" i="1"/>
  <c r="AD147" i="1"/>
  <c r="AI147" i="1"/>
  <c r="AE147" i="1"/>
  <c r="AK147" i="1"/>
  <c r="AE61" i="1"/>
  <c r="AK61" i="1"/>
  <c r="AE188" i="1"/>
  <c r="AK188" i="1"/>
  <c r="AB93" i="1"/>
  <c r="AC93" i="1"/>
  <c r="W93" i="1"/>
  <c r="AE102" i="1"/>
  <c r="AK102" i="1"/>
  <c r="AI102" i="1"/>
  <c r="V358" i="1"/>
  <c r="AB358" i="1"/>
  <c r="Y358" i="1"/>
  <c r="V347" i="1"/>
  <c r="AB347" i="1"/>
  <c r="Y347" i="1"/>
  <c r="AB82" i="1"/>
  <c r="AC82" i="1"/>
  <c r="W82" i="1"/>
  <c r="AD235" i="1"/>
  <c r="AI235" i="1"/>
  <c r="AE235" i="1"/>
  <c r="AK235" i="1"/>
  <c r="AD182" i="1"/>
  <c r="AJ182" i="1"/>
  <c r="AI182" i="1"/>
  <c r="AC481" i="1"/>
  <c r="AI481" i="1"/>
  <c r="Y468" i="1"/>
  <c r="V468" i="1"/>
  <c r="AB468" i="1"/>
  <c r="AB471" i="1"/>
  <c r="AC471" i="1"/>
  <c r="W471" i="1"/>
  <c r="V456" i="1"/>
  <c r="AD469" i="1"/>
  <c r="AJ469" i="1"/>
  <c r="W489" i="1"/>
  <c r="AI443" i="1"/>
  <c r="AE439" i="1"/>
  <c r="AK439" i="1"/>
  <c r="AD439" i="1"/>
  <c r="AJ439" i="1"/>
  <c r="V465" i="1"/>
  <c r="AB465" i="1"/>
  <c r="AC465" i="1"/>
  <c r="W401" i="1"/>
  <c r="AI386" i="1"/>
  <c r="W389" i="1"/>
  <c r="W341" i="1"/>
  <c r="V338" i="1"/>
  <c r="AB338" i="1"/>
  <c r="AC338" i="1"/>
  <c r="AA317" i="1"/>
  <c r="AC317" i="1"/>
  <c r="AD317" i="1"/>
  <c r="AJ317" i="1"/>
  <c r="W317" i="1"/>
  <c r="AC408" i="1"/>
  <c r="AI408" i="1"/>
  <c r="AB271" i="1"/>
  <c r="AC271" i="1"/>
  <c r="AD271" i="1"/>
  <c r="AJ271" i="1"/>
  <c r="W271" i="1"/>
  <c r="AC384" i="1"/>
  <c r="AD384" i="1"/>
  <c r="AJ384" i="1"/>
  <c r="W342" i="1"/>
  <c r="AC409" i="1"/>
  <c r="AD287" i="1"/>
  <c r="AJ287" i="1"/>
  <c r="V318" i="1"/>
  <c r="AB318" i="1"/>
  <c r="Y318" i="1"/>
  <c r="Y294" i="1"/>
  <c r="V294" i="1"/>
  <c r="AB294" i="1"/>
  <c r="V351" i="1"/>
  <c r="AB351" i="1"/>
  <c r="Y351" i="1"/>
  <c r="AD48" i="1"/>
  <c r="AI48" i="1"/>
  <c r="V300" i="1"/>
  <c r="AB300" i="1"/>
  <c r="AC300" i="1"/>
  <c r="Y370" i="1"/>
  <c r="V370" i="1"/>
  <c r="AB370" i="1"/>
  <c r="AD53" i="1"/>
  <c r="AD135" i="1"/>
  <c r="AI135" i="1"/>
  <c r="W106" i="1"/>
  <c r="AI153" i="1"/>
  <c r="W83" i="1"/>
  <c r="AD57" i="1"/>
  <c r="W289" i="1"/>
  <c r="AB109" i="1"/>
  <c r="AC109" i="1"/>
  <c r="W109" i="1"/>
  <c r="W38" i="1"/>
  <c r="V259" i="1"/>
  <c r="AB259" i="1"/>
  <c r="AC259" i="1"/>
  <c r="AI7" i="1"/>
  <c r="AE7" i="1"/>
  <c r="AK7" i="1"/>
  <c r="AD7" i="1"/>
  <c r="AJ7" i="1"/>
  <c r="AI251" i="1"/>
  <c r="AE251" i="1"/>
  <c r="AK251" i="1"/>
  <c r="AD251" i="1"/>
  <c r="AJ251" i="1"/>
  <c r="W228" i="1"/>
  <c r="AA228" i="1"/>
  <c r="AD178" i="1"/>
  <c r="AJ178" i="1"/>
  <c r="W225" i="1"/>
  <c r="AA225" i="1"/>
  <c r="W188" i="1"/>
  <c r="AE172" i="1"/>
  <c r="AK172" i="1"/>
  <c r="W164" i="1"/>
  <c r="Y330" i="1"/>
  <c r="V330" i="1"/>
  <c r="AB330" i="1"/>
  <c r="AA203" i="1"/>
  <c r="AI201" i="1"/>
  <c r="AC497" i="1"/>
  <c r="AD497" i="1"/>
  <c r="AJ497" i="1"/>
  <c r="AI426" i="1"/>
  <c r="AD426" i="1"/>
  <c r="AJ426" i="1"/>
  <c r="AE426" i="1"/>
  <c r="AK426" i="1"/>
  <c r="W402" i="1"/>
  <c r="Y412" i="1"/>
  <c r="V412" i="1"/>
  <c r="AB412" i="1"/>
  <c r="Y274" i="1"/>
  <c r="V274" i="1"/>
  <c r="AB274" i="1"/>
  <c r="AC371" i="1"/>
  <c r="AA315" i="1"/>
  <c r="AC315" i="1"/>
  <c r="W315" i="1"/>
  <c r="AD428" i="1"/>
  <c r="AJ428" i="1"/>
  <c r="AB312" i="1"/>
  <c r="AC312" i="1"/>
  <c r="W312" i="1"/>
  <c r="Y350" i="1"/>
  <c r="V350" i="1"/>
  <c r="AB350" i="1"/>
  <c r="Y326" i="1"/>
  <c r="V326" i="1"/>
  <c r="AB326" i="1"/>
  <c r="Y319" i="1"/>
  <c r="V319" i="1"/>
  <c r="AB319" i="1"/>
  <c r="Y362" i="1"/>
  <c r="V362" i="1"/>
  <c r="AB362" i="1"/>
  <c r="Y328" i="1"/>
  <c r="V328" i="1"/>
  <c r="AB328" i="1"/>
  <c r="V349" i="1"/>
  <c r="AB349" i="1"/>
  <c r="Y349" i="1"/>
  <c r="W281" i="1"/>
  <c r="V313" i="1"/>
  <c r="AB313" i="1"/>
  <c r="AC313" i="1"/>
  <c r="AD313" i="1"/>
  <c r="AJ313" i="1"/>
  <c r="W147" i="1"/>
  <c r="AE87" i="1"/>
  <c r="AK87" i="1"/>
  <c r="AD87" i="1"/>
  <c r="AJ87" i="1"/>
  <c r="AI87" i="1"/>
  <c r="AB33" i="1"/>
  <c r="W33" i="1"/>
  <c r="AC10" i="1"/>
  <c r="AE10" i="1"/>
  <c r="AK10" i="1"/>
  <c r="AC106" i="1"/>
  <c r="AD106" i="1"/>
  <c r="AJ106" i="1"/>
  <c r="AC83" i="1"/>
  <c r="AC54" i="1"/>
  <c r="AE13" i="1"/>
  <c r="AK13" i="1"/>
  <c r="AD13" i="1"/>
  <c r="AJ13" i="1"/>
  <c r="AI13" i="1"/>
  <c r="AD15" i="1"/>
  <c r="AJ15" i="1"/>
  <c r="AI15" i="1"/>
  <c r="AE85" i="1"/>
  <c r="AK85" i="1"/>
  <c r="AD85" i="1"/>
  <c r="AJ85" i="1"/>
  <c r="V199" i="1"/>
  <c r="AB199" i="1"/>
  <c r="AA199" i="1"/>
  <c r="W208" i="1"/>
  <c r="AC11" i="1"/>
  <c r="AI11" i="1"/>
  <c r="AD200" i="1"/>
  <c r="AJ200" i="1"/>
  <c r="AI200" i="1"/>
  <c r="AE200" i="1"/>
  <c r="AK200" i="1"/>
  <c r="AA173" i="1"/>
  <c r="V173" i="1"/>
  <c r="AB173" i="1"/>
  <c r="V238" i="1"/>
  <c r="AB238" i="1"/>
  <c r="AA238" i="1"/>
  <c r="AC164" i="1"/>
  <c r="AE164" i="1"/>
  <c r="AK164" i="1"/>
  <c r="AE201" i="1"/>
  <c r="AK201" i="1"/>
  <c r="AI160" i="1"/>
  <c r="AE234" i="1"/>
  <c r="AK234" i="1"/>
  <c r="AD234" i="1"/>
  <c r="Y478" i="1"/>
  <c r="V478" i="1"/>
  <c r="AB478" i="1"/>
  <c r="AB400" i="1"/>
  <c r="AC400" i="1"/>
  <c r="W400" i="1"/>
  <c r="Y487" i="1"/>
  <c r="V487" i="1"/>
  <c r="AB487" i="1"/>
  <c r="Y364" i="1"/>
  <c r="V364" i="1"/>
  <c r="AB364" i="1"/>
  <c r="AE56" i="1"/>
  <c r="AK56" i="1"/>
  <c r="AD56" i="1"/>
  <c r="AI56" i="1"/>
  <c r="AD34" i="1"/>
  <c r="AJ34" i="1"/>
  <c r="AE34" i="1"/>
  <c r="AK34" i="1"/>
  <c r="AC228" i="1"/>
  <c r="AC225" i="1"/>
  <c r="AC489" i="1"/>
  <c r="AD489" i="1"/>
  <c r="AJ489" i="1"/>
  <c r="W479" i="1"/>
  <c r="AB452" i="1"/>
  <c r="AC452" i="1"/>
  <c r="W452" i="1"/>
  <c r="V494" i="1"/>
  <c r="W477" i="1"/>
  <c r="W462" i="1"/>
  <c r="AI423" i="1"/>
  <c r="AD423" i="1"/>
  <c r="AJ423" i="1"/>
  <c r="V503" i="1"/>
  <c r="AB503" i="1"/>
  <c r="AC503" i="1"/>
  <c r="AC467" i="1"/>
  <c r="AD467" i="1"/>
  <c r="AJ467" i="1"/>
  <c r="V416" i="1"/>
  <c r="AB416" i="1"/>
  <c r="AC416" i="1"/>
  <c r="AB397" i="1"/>
  <c r="AC397" i="1"/>
  <c r="W397" i="1"/>
  <c r="Y459" i="1"/>
  <c r="V459" i="1"/>
  <c r="AB459" i="1"/>
  <c r="V382" i="1"/>
  <c r="AB382" i="1"/>
  <c r="AC382" i="1"/>
  <c r="AA283" i="1"/>
  <c r="AC283" i="1"/>
  <c r="W283" i="1"/>
  <c r="Y383" i="1"/>
  <c r="V383" i="1"/>
  <c r="AB383" i="1"/>
  <c r="V276" i="1"/>
  <c r="AB276" i="1"/>
  <c r="Y276" i="1"/>
  <c r="V268" i="1"/>
  <c r="AB268" i="1"/>
  <c r="Y268" i="1"/>
  <c r="AC339" i="1"/>
  <c r="AD339" i="1"/>
  <c r="AJ339" i="1"/>
  <c r="AD378" i="1"/>
  <c r="AJ378" i="1"/>
  <c r="Y372" i="1"/>
  <c r="V372" i="1"/>
  <c r="AB372" i="1"/>
  <c r="W391" i="1"/>
  <c r="W314" i="1"/>
  <c r="AI128" i="1"/>
  <c r="AE128" i="1"/>
  <c r="AK128" i="1"/>
  <c r="AD128" i="1"/>
  <c r="Y357" i="1"/>
  <c r="V357" i="1"/>
  <c r="AB357" i="1"/>
  <c r="V410" i="1"/>
  <c r="AB410" i="1"/>
  <c r="AC410" i="1"/>
  <c r="AD410" i="1"/>
  <c r="AJ410" i="1"/>
  <c r="V292" i="1"/>
  <c r="AC281" i="1"/>
  <c r="AD281" i="1"/>
  <c r="AJ281" i="1"/>
  <c r="W149" i="1"/>
  <c r="W92" i="1"/>
  <c r="AI32" i="1"/>
  <c r="AE32" i="1"/>
  <c r="AK32" i="1"/>
  <c r="AD32" i="1"/>
  <c r="AJ32" i="1"/>
  <c r="AC33" i="1"/>
  <c r="W108" i="1"/>
  <c r="AE263" i="1"/>
  <c r="AK263" i="1"/>
  <c r="AI263" i="1"/>
  <c r="AD263" i="1"/>
  <c r="AJ263" i="1"/>
  <c r="AC65" i="1"/>
  <c r="AD153" i="1"/>
  <c r="AI97" i="1"/>
  <c r="W54" i="1"/>
  <c r="AB66" i="1"/>
  <c r="AC66" i="1"/>
  <c r="W66" i="1"/>
  <c r="AE15" i="1"/>
  <c r="AK15" i="1"/>
  <c r="AI85" i="1"/>
  <c r="AE75" i="1"/>
  <c r="AK75" i="1"/>
  <c r="W207" i="1"/>
  <c r="AC38" i="1"/>
  <c r="AI38" i="1"/>
  <c r="AA194" i="1"/>
  <c r="AE55" i="1"/>
  <c r="AK55" i="1"/>
  <c r="AI55" i="1"/>
  <c r="AD55" i="1"/>
  <c r="W11" i="1"/>
  <c r="W248" i="1"/>
  <c r="AE159" i="1"/>
  <c r="AK159" i="1"/>
  <c r="AI159" i="1"/>
  <c r="W172" i="1"/>
  <c r="W156" i="1"/>
  <c r="Y474" i="1"/>
  <c r="V474" i="1"/>
  <c r="AB474" i="1"/>
  <c r="Y460" i="1"/>
  <c r="V460" i="1"/>
  <c r="AB460" i="1"/>
  <c r="AC502" i="1"/>
  <c r="AD502" i="1"/>
  <c r="AJ502" i="1"/>
  <c r="AA321" i="1"/>
  <c r="V486" i="1"/>
  <c r="AB486" i="1"/>
  <c r="AC486" i="1"/>
  <c r="AI480" i="1"/>
  <c r="AD480" i="1"/>
  <c r="AJ480" i="1"/>
  <c r="Y495" i="1"/>
  <c r="V495" i="1"/>
  <c r="AB495" i="1"/>
  <c r="W464" i="1"/>
  <c r="AC462" i="1"/>
  <c r="AI462" i="1"/>
  <c r="AC466" i="1"/>
  <c r="AD466" i="1"/>
  <c r="AJ466" i="1"/>
  <c r="AA411" i="1"/>
  <c r="V411" i="1"/>
  <c r="AB411" i="1"/>
  <c r="AC411" i="1"/>
  <c r="AA270" i="1"/>
  <c r="AA309" i="1"/>
  <c r="W309" i="1"/>
  <c r="AC355" i="1"/>
  <c r="AI355" i="1"/>
  <c r="W388" i="1"/>
  <c r="Y336" i="1"/>
  <c r="V336" i="1"/>
  <c r="AB336" i="1"/>
  <c r="AC314" i="1"/>
  <c r="AI314" i="1"/>
  <c r="Y348" i="1"/>
  <c r="V348" i="1"/>
  <c r="AB348" i="1"/>
  <c r="AB316" i="1"/>
  <c r="AC316" i="1"/>
  <c r="AD316" i="1"/>
  <c r="AJ316" i="1"/>
  <c r="W316" i="1"/>
  <c r="V337" i="1"/>
  <c r="AB337" i="1"/>
  <c r="Y337" i="1"/>
  <c r="V335" i="1"/>
  <c r="AB335" i="1"/>
  <c r="Y335" i="1"/>
  <c r="AI45" i="1"/>
  <c r="AE45" i="1"/>
  <c r="AK45" i="1"/>
  <c r="AB76" i="1"/>
  <c r="AC76" i="1"/>
  <c r="W76" i="1"/>
  <c r="AE260" i="1"/>
  <c r="AK260" i="1"/>
  <c r="AD260" i="1"/>
  <c r="AJ260" i="1"/>
  <c r="AD62" i="1"/>
  <c r="AE62" i="1"/>
  <c r="AK62" i="1"/>
  <c r="AI91" i="1"/>
  <c r="AE91" i="1"/>
  <c r="AK91" i="1"/>
  <c r="AD91" i="1"/>
  <c r="AJ91" i="1"/>
  <c r="AB252" i="1"/>
  <c r="AC252" i="1"/>
  <c r="W252" i="1"/>
  <c r="AB19" i="1"/>
  <c r="AC19" i="1"/>
  <c r="AE19" i="1"/>
  <c r="AK19" i="1"/>
  <c r="W19" i="1"/>
  <c r="AI260" i="1"/>
  <c r="AE208" i="1"/>
  <c r="AK208" i="1"/>
  <c r="AD168" i="1"/>
  <c r="AJ168" i="1"/>
  <c r="AE168" i="1"/>
  <c r="AK168" i="1"/>
  <c r="Y491" i="1"/>
  <c r="V491" i="1"/>
  <c r="AB491" i="1"/>
  <c r="V331" i="1"/>
  <c r="AB331" i="1"/>
  <c r="Y331" i="1"/>
  <c r="AI254" i="1"/>
  <c r="AD254" i="1"/>
  <c r="AJ254" i="1"/>
  <c r="AC504" i="1"/>
  <c r="AD504" i="1"/>
  <c r="AJ504" i="1"/>
  <c r="AC500" i="1"/>
  <c r="AD500" i="1"/>
  <c r="AJ500" i="1"/>
  <c r="W486" i="1"/>
  <c r="AC479" i="1"/>
  <c r="AD479" i="1"/>
  <c r="AJ479" i="1"/>
  <c r="AA449" i="1"/>
  <c r="V449" i="1"/>
  <c r="AI488" i="1"/>
  <c r="Y470" i="1"/>
  <c r="V470" i="1"/>
  <c r="AB470" i="1"/>
  <c r="AC472" i="1"/>
  <c r="AI472" i="1"/>
  <c r="AI435" i="1"/>
  <c r="W413" i="1"/>
  <c r="AI395" i="1"/>
  <c r="AD395" i="1"/>
  <c r="AJ395" i="1"/>
  <c r="AB284" i="1"/>
  <c r="AC284" i="1"/>
  <c r="W284" i="1"/>
  <c r="V270" i="1"/>
  <c r="AB270" i="1"/>
  <c r="AB375" i="1"/>
  <c r="AC375" i="1"/>
  <c r="W375" i="1"/>
  <c r="AA273" i="1"/>
  <c r="AC273" i="1"/>
  <c r="AD273" i="1"/>
  <c r="AJ273" i="1"/>
  <c r="W273" i="1"/>
  <c r="AB275" i="1"/>
  <c r="AC275" i="1"/>
  <c r="W275" i="1"/>
  <c r="W307" i="1"/>
  <c r="AA307" i="1"/>
  <c r="AC307" i="1"/>
  <c r="AD307" i="1"/>
  <c r="AJ307" i="1"/>
  <c r="V267" i="1"/>
  <c r="AB267" i="1"/>
  <c r="AC267" i="1"/>
  <c r="W374" i="1"/>
  <c r="AB322" i="1"/>
  <c r="AC322" i="1"/>
  <c r="W322" i="1"/>
  <c r="V356" i="1"/>
  <c r="AB356" i="1"/>
  <c r="Y356" i="1"/>
  <c r="Y346" i="1"/>
  <c r="V346" i="1"/>
  <c r="AB346" i="1"/>
  <c r="AA365" i="1"/>
  <c r="V365" i="1"/>
  <c r="Y311" i="1"/>
  <c r="V311" i="1"/>
  <c r="AB311" i="1"/>
  <c r="Y352" i="1"/>
  <c r="V352" i="1"/>
  <c r="AB352" i="1"/>
  <c r="AC149" i="1"/>
  <c r="AD149" i="1"/>
  <c r="V290" i="1"/>
  <c r="AB290" i="1"/>
  <c r="AC290" i="1"/>
  <c r="AD290" i="1"/>
  <c r="AJ290" i="1"/>
  <c r="AE78" i="1"/>
  <c r="AK78" i="1"/>
  <c r="AD78" i="1"/>
  <c r="AI78" i="1"/>
  <c r="AI88" i="1"/>
  <c r="AE88" i="1"/>
  <c r="AK88" i="1"/>
  <c r="AD88" i="1"/>
  <c r="AJ88" i="1"/>
  <c r="AD129" i="1"/>
  <c r="AE129" i="1"/>
  <c r="AK129" i="1"/>
  <c r="AI129" i="1"/>
  <c r="W306" i="1"/>
  <c r="V333" i="1"/>
  <c r="AB333" i="1"/>
  <c r="Y333" i="1"/>
  <c r="AD75" i="1"/>
  <c r="AI116" i="1"/>
  <c r="AE35" i="1"/>
  <c r="AK35" i="1"/>
  <c r="AD35" i="1"/>
  <c r="AJ35" i="1"/>
  <c r="AI208" i="1"/>
  <c r="AC217" i="1"/>
  <c r="V171" i="1"/>
  <c r="W171" i="1"/>
  <c r="AE246" i="1"/>
  <c r="AK246" i="1"/>
  <c r="AD246" i="1"/>
  <c r="AI246" i="1"/>
  <c r="AE227" i="1"/>
  <c r="AK227" i="1"/>
  <c r="AI227" i="1"/>
  <c r="AD160" i="1"/>
  <c r="AJ160" i="1"/>
  <c r="AC166" i="1"/>
  <c r="AC475" i="1"/>
  <c r="AD475" i="1"/>
  <c r="AJ475" i="1"/>
  <c r="AE420" i="1"/>
  <c r="AK420" i="1"/>
  <c r="AD420" i="1"/>
  <c r="AJ420" i="1"/>
  <c r="AB272" i="1"/>
  <c r="AC272" i="1"/>
  <c r="Y360" i="1"/>
  <c r="V360" i="1"/>
  <c r="AB360" i="1"/>
  <c r="AB483" i="1"/>
  <c r="AC483" i="1"/>
  <c r="W483" i="1"/>
  <c r="W492" i="1"/>
  <c r="AB286" i="1"/>
  <c r="AC286" i="1"/>
  <c r="W286" i="1"/>
  <c r="Y266" i="1"/>
  <c r="V266" i="1"/>
  <c r="AB266" i="1"/>
  <c r="AA304" i="1"/>
  <c r="AC304" i="1"/>
  <c r="W304" i="1"/>
  <c r="AC354" i="1"/>
  <c r="AD354" i="1"/>
  <c r="AJ354" i="1"/>
  <c r="AA265" i="1"/>
  <c r="AC265" i="1"/>
  <c r="W265" i="1"/>
  <c r="AA288" i="1"/>
  <c r="Y298" i="1"/>
  <c r="V298" i="1"/>
  <c r="AB298" i="1"/>
  <c r="AA366" i="1"/>
  <c r="AC366" i="1"/>
  <c r="W366" i="1"/>
  <c r="V327" i="1"/>
  <c r="AB327" i="1"/>
  <c r="Y327" i="1"/>
  <c r="Y334" i="1"/>
  <c r="V334" i="1"/>
  <c r="AB334" i="1"/>
  <c r="AB110" i="1"/>
  <c r="AC110" i="1"/>
  <c r="W110" i="1"/>
  <c r="AB67" i="1"/>
  <c r="AC67" i="1"/>
  <c r="W67" i="1"/>
  <c r="AD320" i="1"/>
  <c r="AJ320" i="1"/>
  <c r="V329" i="1"/>
  <c r="AB329" i="1"/>
  <c r="Y329" i="1"/>
  <c r="AI42" i="1"/>
  <c r="AD42" i="1"/>
  <c r="W4" i="1"/>
  <c r="AE122" i="1"/>
  <c r="AK122" i="1"/>
  <c r="AI122" i="1"/>
  <c r="AI51" i="1"/>
  <c r="AD152" i="1"/>
  <c r="AI152" i="1"/>
  <c r="AD125" i="1"/>
  <c r="AI125" i="1"/>
  <c r="AE125" i="1"/>
  <c r="AK125" i="1"/>
  <c r="AE57" i="1"/>
  <c r="AK57" i="1"/>
  <c r="AC25" i="1"/>
  <c r="AD25" i="1"/>
  <c r="AJ25" i="1"/>
  <c r="W267" i="1"/>
  <c r="AI44" i="1"/>
  <c r="AE44" i="1"/>
  <c r="AK44" i="1"/>
  <c r="AD44" i="1"/>
  <c r="AE69" i="1"/>
  <c r="AK69" i="1"/>
  <c r="AI69" i="1"/>
  <c r="AD69" i="1"/>
  <c r="AD116" i="1"/>
  <c r="AJ116" i="1"/>
  <c r="AC27" i="1"/>
  <c r="AD27" i="1"/>
  <c r="AJ27" i="1"/>
  <c r="AA181" i="1"/>
  <c r="AC181" i="1"/>
  <c r="V181" i="1"/>
  <c r="W181" i="1"/>
  <c r="W249" i="1"/>
  <c r="V203" i="1"/>
  <c r="AB203" i="1"/>
  <c r="AC156" i="1"/>
  <c r="AI156" i="1"/>
  <c r="AE182" i="1"/>
  <c r="AK182" i="1"/>
  <c r="AD222" i="1"/>
  <c r="AI222" i="1"/>
  <c r="AE222" i="1"/>
  <c r="AK222" i="1"/>
  <c r="AD180" i="1"/>
  <c r="AJ180" i="1"/>
  <c r="AI180" i="1"/>
  <c r="AE180" i="1"/>
  <c r="AK180" i="1"/>
  <c r="Y482" i="1"/>
  <c r="V482" i="1"/>
  <c r="AB482" i="1"/>
  <c r="V363" i="1"/>
  <c r="AB363" i="1"/>
  <c r="Y363" i="1"/>
  <c r="W176" i="1"/>
  <c r="AA176" i="1"/>
  <c r="AC176" i="1"/>
  <c r="V493" i="1"/>
  <c r="AB493" i="1"/>
  <c r="Y493" i="1"/>
  <c r="AB415" i="1"/>
  <c r="AC415" i="1"/>
  <c r="W415" i="1"/>
  <c r="V282" i="1"/>
  <c r="AB282" i="1"/>
  <c r="AA282" i="1"/>
  <c r="W475" i="1"/>
  <c r="V463" i="1"/>
  <c r="AB463" i="1"/>
  <c r="Y463" i="1"/>
  <c r="AI420" i="1"/>
  <c r="AB461" i="1"/>
  <c r="AC461" i="1"/>
  <c r="W461" i="1"/>
  <c r="AE435" i="1"/>
  <c r="AK435" i="1"/>
  <c r="W502" i="1"/>
  <c r="AA407" i="1"/>
  <c r="V407" i="1"/>
  <c r="V288" i="1"/>
  <c r="AB288" i="1"/>
  <c r="AB280" i="1"/>
  <c r="AC280" i="1"/>
  <c r="W280" i="1"/>
  <c r="AC387" i="1"/>
  <c r="W285" i="1"/>
  <c r="AB285" i="1"/>
  <c r="AC285" i="1"/>
  <c r="AC341" i="1"/>
  <c r="AD341" i="1"/>
  <c r="AJ341" i="1"/>
  <c r="W302" i="1"/>
  <c r="AA302" i="1"/>
  <c r="AC302" i="1"/>
  <c r="AA278" i="1"/>
  <c r="AC278" i="1"/>
  <c r="W278" i="1"/>
  <c r="AC342" i="1"/>
  <c r="AI342" i="1"/>
  <c r="AC374" i="1"/>
  <c r="V321" i="1"/>
  <c r="AB321" i="1"/>
  <c r="AB310" i="1"/>
  <c r="AC310" i="1"/>
  <c r="W310" i="1"/>
  <c r="Y343" i="1"/>
  <c r="V343" i="1"/>
  <c r="AB343" i="1"/>
  <c r="W313" i="1"/>
  <c r="V345" i="1"/>
  <c r="AB345" i="1"/>
  <c r="Y345" i="1"/>
  <c r="AA296" i="1"/>
  <c r="AC296" i="1"/>
  <c r="W296" i="1"/>
  <c r="AD12" i="1"/>
  <c r="AJ12" i="1"/>
  <c r="AE12" i="1"/>
  <c r="AK12" i="1"/>
  <c r="AI12" i="1"/>
  <c r="V369" i="1"/>
  <c r="AB369" i="1"/>
  <c r="AC369" i="1"/>
  <c r="Y332" i="1"/>
  <c r="V332" i="1"/>
  <c r="AB332" i="1"/>
  <c r="W303" i="1"/>
  <c r="Y344" i="1"/>
  <c r="V344" i="1"/>
  <c r="AB344" i="1"/>
  <c r="AE121" i="1"/>
  <c r="AK121" i="1"/>
  <c r="AD121" i="1"/>
  <c r="AI34" i="1"/>
  <c r="AB14" i="1"/>
  <c r="AC14" i="1"/>
  <c r="W14" i="1"/>
  <c r="AB86" i="1"/>
  <c r="AC86" i="1"/>
  <c r="W86" i="1"/>
  <c r="AD102" i="1"/>
  <c r="AJ102" i="1"/>
  <c r="AE48" i="1"/>
  <c r="AK48" i="1"/>
  <c r="Y323" i="1"/>
  <c r="V323" i="1"/>
  <c r="AB323" i="1"/>
  <c r="AD137" i="1"/>
  <c r="AE137" i="1"/>
  <c r="AK137" i="1"/>
  <c r="AE18" i="1"/>
  <c r="AK18" i="1"/>
  <c r="AA202" i="1"/>
  <c r="V202" i="1"/>
  <c r="AC99" i="1"/>
  <c r="AB197" i="1"/>
  <c r="AC197" i="1"/>
  <c r="W197" i="1"/>
  <c r="AE254" i="1"/>
  <c r="AK254" i="1"/>
  <c r="W221" i="1"/>
  <c r="AB221" i="1"/>
  <c r="AC221" i="1"/>
  <c r="W187" i="1"/>
  <c r="AB187" i="1"/>
  <c r="AC187" i="1"/>
  <c r="V194" i="1"/>
  <c r="AB194" i="1"/>
  <c r="AC189" i="1"/>
  <c r="AD189" i="1"/>
  <c r="AJ189" i="1"/>
  <c r="AD183" i="1"/>
  <c r="AJ183" i="1"/>
  <c r="AI183" i="1"/>
  <c r="AE183" i="1"/>
  <c r="AK183" i="1"/>
  <c r="AE167" i="1"/>
  <c r="AK167" i="1"/>
  <c r="AI167" i="1"/>
  <c r="AD167" i="1"/>
  <c r="AJ167" i="1"/>
  <c r="AD398" i="1"/>
  <c r="AJ398" i="1"/>
  <c r="W385" i="1"/>
  <c r="W371" i="1"/>
  <c r="AD207" i="1"/>
  <c r="AJ207" i="1"/>
  <c r="AI381" i="1"/>
  <c r="AI138" i="1"/>
  <c r="AE157" i="1"/>
  <c r="AK157" i="1"/>
  <c r="W157" i="1"/>
  <c r="AI23" i="1"/>
  <c r="W398" i="1"/>
  <c r="AD247" i="1"/>
  <c r="W377" i="1"/>
  <c r="AE207" i="1"/>
  <c r="AK207" i="1"/>
  <c r="AE138" i="1"/>
  <c r="AK138" i="1"/>
  <c r="AE100" i="1"/>
  <c r="AK100" i="1"/>
  <c r="AI244" i="1"/>
  <c r="AI396" i="1"/>
  <c r="W405" i="1"/>
  <c r="W387" i="1"/>
  <c r="W499" i="1"/>
  <c r="AI162" i="1"/>
  <c r="AI406" i="1"/>
  <c r="AI100" i="1"/>
  <c r="AE178" i="1"/>
  <c r="AK178" i="1"/>
  <c r="W186" i="1"/>
  <c r="AE237" i="1"/>
  <c r="AK237" i="1"/>
  <c r="AD404" i="1"/>
  <c r="AJ404" i="1"/>
  <c r="AD18" i="1"/>
  <c r="AJ18" i="1"/>
  <c r="AD192" i="1"/>
  <c r="AJ192" i="1"/>
  <c r="AE247" i="1"/>
  <c r="AK247" i="1"/>
  <c r="W204" i="1"/>
  <c r="AI223" i="1"/>
  <c r="AD162" i="1"/>
  <c r="AJ162" i="1"/>
  <c r="AI455" i="1"/>
  <c r="AI289" i="1"/>
  <c r="AE23" i="1"/>
  <c r="AK23" i="1"/>
  <c r="AD237" i="1"/>
  <c r="AE192" i="1"/>
  <c r="AK192" i="1"/>
  <c r="AD223" i="1"/>
  <c r="AD377" i="1"/>
  <c r="AJ377" i="1"/>
  <c r="AI196" i="1"/>
  <c r="W167" i="1"/>
  <c r="W324" i="1"/>
  <c r="AC220" i="1"/>
  <c r="AI220" i="1"/>
  <c r="AD297" i="1"/>
  <c r="AJ297" i="1"/>
  <c r="W473" i="1"/>
  <c r="W392" i="1"/>
  <c r="AI293" i="1"/>
  <c r="AD293" i="1"/>
  <c r="AJ293" i="1"/>
  <c r="W459" i="1"/>
  <c r="AE218" i="1"/>
  <c r="AK218" i="1"/>
  <c r="AD141" i="1"/>
  <c r="AI484" i="1"/>
  <c r="AD89" i="1"/>
  <c r="AJ89" i="1"/>
  <c r="W291" i="1"/>
  <c r="AI218" i="1"/>
  <c r="AI388" i="1"/>
  <c r="AI141" i="1"/>
  <c r="AE89" i="1"/>
  <c r="AK89" i="1"/>
  <c r="AE243" i="1"/>
  <c r="AK243" i="1"/>
  <c r="AI417" i="1"/>
  <c r="AI232" i="1"/>
  <c r="AE255" i="1"/>
  <c r="AK255" i="1"/>
  <c r="AI186" i="1"/>
  <c r="W163" i="1"/>
  <c r="AI399" i="1"/>
  <c r="AI210" i="1"/>
  <c r="W382" i="1"/>
  <c r="AD232" i="1"/>
  <c r="AI255" i="1"/>
  <c r="AE186" i="1"/>
  <c r="AK186" i="1"/>
  <c r="AE239" i="1"/>
  <c r="AK239" i="1"/>
  <c r="AD210" i="1"/>
  <c r="AJ210" i="1"/>
  <c r="AD392" i="1"/>
  <c r="AJ392" i="1"/>
  <c r="AI233" i="1"/>
  <c r="AI172" i="1"/>
  <c r="AI239" i="1"/>
  <c r="AE95" i="1"/>
  <c r="AK95" i="1"/>
  <c r="AD233" i="1"/>
  <c r="AI21" i="1"/>
  <c r="AI451" i="1"/>
  <c r="AD451" i="1"/>
  <c r="AJ451" i="1"/>
  <c r="AC288" i="1"/>
  <c r="AI288" i="1"/>
  <c r="AE163" i="1"/>
  <c r="AK163" i="1"/>
  <c r="W498" i="1"/>
  <c r="AE213" i="1"/>
  <c r="AK213" i="1"/>
  <c r="AI68" i="1"/>
  <c r="AD492" i="1"/>
  <c r="AJ492" i="1"/>
  <c r="W259" i="1"/>
  <c r="W390" i="1"/>
  <c r="AD213" i="1"/>
  <c r="AE6" i="1"/>
  <c r="AK6" i="1"/>
  <c r="W170" i="1"/>
  <c r="AB170" i="1"/>
  <c r="AC170" i="1"/>
  <c r="AI70" i="1"/>
  <c r="AD10" i="1"/>
  <c r="AJ10" i="1"/>
  <c r="AE70" i="1"/>
  <c r="AK70" i="1"/>
  <c r="AD299" i="1"/>
  <c r="AJ299" i="1"/>
  <c r="AI105" i="1"/>
  <c r="W169" i="1"/>
  <c r="AI149" i="1"/>
  <c r="W451" i="1"/>
  <c r="AI6" i="1"/>
  <c r="AD390" i="1"/>
  <c r="AJ390" i="1"/>
  <c r="AI390" i="1"/>
  <c r="AE169" i="1"/>
  <c r="AK169" i="1"/>
  <c r="AI169" i="1"/>
  <c r="AD169" i="1"/>
  <c r="AJ169" i="1"/>
  <c r="AI189" i="1"/>
  <c r="AI25" i="1"/>
  <c r="AE51" i="1"/>
  <c r="AK51" i="1"/>
  <c r="AI475" i="1"/>
  <c r="AI479" i="1"/>
  <c r="AC309" i="1"/>
  <c r="AD309" i="1"/>
  <c r="AJ309" i="1"/>
  <c r="AE11" i="1"/>
  <c r="AK11" i="1"/>
  <c r="AI61" i="1"/>
  <c r="AI29" i="1"/>
  <c r="AD242" i="1"/>
  <c r="AI36" i="1"/>
  <c r="W476" i="1"/>
  <c r="AE189" i="1"/>
  <c r="AK189" i="1"/>
  <c r="W410" i="1"/>
  <c r="AI502" i="1"/>
  <c r="W465" i="1"/>
  <c r="AD445" i="1"/>
  <c r="AJ445" i="1"/>
  <c r="AE249" i="1"/>
  <c r="AK249" i="1"/>
  <c r="AI389" i="1"/>
  <c r="AI163" i="1"/>
  <c r="AI340" i="1"/>
  <c r="AE105" i="1"/>
  <c r="AK105" i="1"/>
  <c r="AD133" i="1"/>
  <c r="AE133" i="1"/>
  <c r="AK133" i="1"/>
  <c r="AI133" i="1"/>
  <c r="AI476" i="1"/>
  <c r="AI301" i="1"/>
  <c r="AI496" i="1"/>
  <c r="AE81" i="1"/>
  <c r="AK81" i="1"/>
  <c r="AE21" i="1"/>
  <c r="AK21" i="1"/>
  <c r="AE219" i="1"/>
  <c r="AK219" i="1"/>
  <c r="AI81" i="1"/>
  <c r="W355" i="1"/>
  <c r="AD101" i="1"/>
  <c r="AJ101" i="1"/>
  <c r="AE101" i="1"/>
  <c r="AK101" i="1"/>
  <c r="AI219" i="1"/>
  <c r="AI95" i="1"/>
  <c r="W179" i="1"/>
  <c r="AB179" i="1"/>
  <c r="AC179" i="1"/>
  <c r="AI446" i="1"/>
  <c r="AD446" i="1"/>
  <c r="AJ446" i="1"/>
  <c r="AE47" i="1"/>
  <c r="AK47" i="1"/>
  <c r="AD47" i="1"/>
  <c r="AI47" i="1"/>
  <c r="AB261" i="1"/>
  <c r="AC261" i="1"/>
  <c r="W261" i="1"/>
  <c r="AD462" i="1"/>
  <c r="AJ462" i="1"/>
  <c r="AE118" i="1"/>
  <c r="AK118" i="1"/>
  <c r="AD118" i="1"/>
  <c r="AI118" i="1"/>
  <c r="AI453" i="1"/>
  <c r="AD453" i="1"/>
  <c r="AJ453" i="1"/>
  <c r="AE215" i="1"/>
  <c r="AK215" i="1"/>
  <c r="AD215" i="1"/>
  <c r="AI215" i="1"/>
  <c r="AI161" i="1"/>
  <c r="AE161" i="1"/>
  <c r="AK161" i="1"/>
  <c r="AD161" i="1"/>
  <c r="AJ161" i="1"/>
  <c r="AI503" i="1"/>
  <c r="AD503" i="1"/>
  <c r="AJ503" i="1"/>
  <c r="AI324" i="1"/>
  <c r="AD324" i="1"/>
  <c r="AJ324" i="1"/>
  <c r="AI82" i="1"/>
  <c r="AD82" i="1"/>
  <c r="AJ82" i="1"/>
  <c r="W493" i="1"/>
  <c r="W334" i="1"/>
  <c r="AI504" i="1"/>
  <c r="W270" i="1"/>
  <c r="W238" i="1"/>
  <c r="AD11" i="1"/>
  <c r="AJ11" i="1"/>
  <c r="W258" i="1"/>
  <c r="AD450" i="1"/>
  <c r="AJ450" i="1"/>
  <c r="AD306" i="1"/>
  <c r="AJ306" i="1"/>
  <c r="AD244" i="1"/>
  <c r="W195" i="1"/>
  <c r="AB195" i="1"/>
  <c r="AC195" i="1"/>
  <c r="AI195" i="1"/>
  <c r="AE115" i="1"/>
  <c r="AK115" i="1"/>
  <c r="W333" i="1"/>
  <c r="AC238" i="1"/>
  <c r="AI238" i="1"/>
  <c r="W347" i="1"/>
  <c r="AI188" i="1"/>
  <c r="AI391" i="1"/>
  <c r="AD90" i="1"/>
  <c r="AJ90" i="1"/>
  <c r="AE90" i="1"/>
  <c r="AK90" i="1"/>
  <c r="AI90" i="1"/>
  <c r="AI115" i="1"/>
  <c r="AE36" i="1"/>
  <c r="AK36" i="1"/>
  <c r="AI111" i="1"/>
  <c r="AE111" i="1"/>
  <c r="AK111" i="1"/>
  <c r="AI198" i="1"/>
  <c r="W379" i="1"/>
  <c r="AB373" i="1"/>
  <c r="AC373" i="1"/>
  <c r="W373" i="1"/>
  <c r="AD198" i="1"/>
  <c r="AJ198" i="1"/>
  <c r="AI113" i="1"/>
  <c r="W229" i="1"/>
  <c r="AB229" i="1"/>
  <c r="AC229" i="1"/>
  <c r="W191" i="1"/>
  <c r="AB191" i="1"/>
  <c r="AC191" i="1"/>
  <c r="W332" i="1"/>
  <c r="AE25" i="1"/>
  <c r="AK25" i="1"/>
  <c r="W198" i="1"/>
  <c r="AI10" i="1"/>
  <c r="W185" i="1"/>
  <c r="W453" i="1"/>
  <c r="W276" i="1"/>
  <c r="AB454" i="1"/>
  <c r="AC454" i="1"/>
  <c r="W454" i="1"/>
  <c r="AE72" i="1"/>
  <c r="AK72" i="1"/>
  <c r="AI72" i="1"/>
  <c r="AD72" i="1"/>
  <c r="AI243" i="1"/>
  <c r="AD342" i="1"/>
  <c r="AJ342" i="1"/>
  <c r="AI500" i="1"/>
  <c r="AE165" i="1"/>
  <c r="AK165" i="1"/>
  <c r="AD165" i="1"/>
  <c r="AJ165" i="1"/>
  <c r="AI165" i="1"/>
  <c r="AI483" i="1"/>
  <c r="AD483" i="1"/>
  <c r="AJ483" i="1"/>
  <c r="AE126" i="1"/>
  <c r="AK126" i="1"/>
  <c r="AD126" i="1"/>
  <c r="AI126" i="1"/>
  <c r="AD300" i="1"/>
  <c r="AJ300" i="1"/>
  <c r="AI300" i="1"/>
  <c r="AD285" i="1"/>
  <c r="AJ285" i="1"/>
  <c r="AI285" i="1"/>
  <c r="AI501" i="1"/>
  <c r="AD501" i="1"/>
  <c r="AJ501" i="1"/>
  <c r="AI379" i="1"/>
  <c r="AD379" i="1"/>
  <c r="AJ379" i="1"/>
  <c r="AD368" i="1"/>
  <c r="AJ368" i="1"/>
  <c r="AI368" i="1"/>
  <c r="AD498" i="1"/>
  <c r="AJ498" i="1"/>
  <c r="AI498" i="1"/>
  <c r="AI177" i="1"/>
  <c r="AD177" i="1"/>
  <c r="AJ177" i="1"/>
  <c r="AE177" i="1"/>
  <c r="AK177" i="1"/>
  <c r="AD156" i="1"/>
  <c r="AJ156" i="1"/>
  <c r="AI413" i="1"/>
  <c r="AI19" i="1"/>
  <c r="W337" i="1"/>
  <c r="AD314" i="1"/>
  <c r="AJ314" i="1"/>
  <c r="W350" i="1"/>
  <c r="W358" i="1"/>
  <c r="AD401" i="1"/>
  <c r="AJ401" i="1"/>
  <c r="AE26" i="1"/>
  <c r="AK26" i="1"/>
  <c r="AD20" i="1"/>
  <c r="AJ20" i="1"/>
  <c r="AE20" i="1"/>
  <c r="AK20" i="1"/>
  <c r="AD8" i="1"/>
  <c r="AJ8" i="1"/>
  <c r="AI8" i="1"/>
  <c r="AE8" i="1"/>
  <c r="AK8" i="1"/>
  <c r="AI24" i="1"/>
  <c r="AE24" i="1"/>
  <c r="AK24" i="1"/>
  <c r="AD24" i="1"/>
  <c r="AJ24" i="1"/>
  <c r="AE220" i="1"/>
  <c r="AK220" i="1"/>
  <c r="W368" i="1"/>
  <c r="W491" i="1"/>
  <c r="W487" i="1"/>
  <c r="AD481" i="1"/>
  <c r="AJ481" i="1"/>
  <c r="W277" i="1"/>
  <c r="AE37" i="1"/>
  <c r="AK37" i="1"/>
  <c r="AD37" i="1"/>
  <c r="AJ37" i="1"/>
  <c r="AI37" i="1"/>
  <c r="AI317" i="1"/>
  <c r="W282" i="1"/>
  <c r="W327" i="1"/>
  <c r="W411" i="1"/>
  <c r="AC321" i="1"/>
  <c r="AI321" i="1"/>
  <c r="W338" i="1"/>
  <c r="AC185" i="1"/>
  <c r="AD214" i="1"/>
  <c r="AI214" i="1"/>
  <c r="AE214" i="1"/>
  <c r="AK214" i="1"/>
  <c r="W256" i="1"/>
  <c r="W220" i="1"/>
  <c r="AB353" i="1"/>
  <c r="AC353" i="1"/>
  <c r="W353" i="1"/>
  <c r="AI206" i="1"/>
  <c r="AD206" i="1"/>
  <c r="AJ206" i="1"/>
  <c r="AE206" i="1"/>
  <c r="AK206" i="1"/>
  <c r="AB295" i="1"/>
  <c r="AC295" i="1"/>
  <c r="W295" i="1"/>
  <c r="AD84" i="1"/>
  <c r="AJ84" i="1"/>
  <c r="AI84" i="1"/>
  <c r="AE84" i="1"/>
  <c r="AK84" i="1"/>
  <c r="AD403" i="1"/>
  <c r="AJ403" i="1"/>
  <c r="AI403" i="1"/>
  <c r="W463" i="1"/>
  <c r="AI290" i="1"/>
  <c r="AI354" i="1"/>
  <c r="W335" i="1"/>
  <c r="W177" i="1"/>
  <c r="AI447" i="1"/>
  <c r="AI39" i="1"/>
  <c r="AD39" i="1"/>
  <c r="AJ39" i="1"/>
  <c r="AE39" i="1"/>
  <c r="AK39" i="1"/>
  <c r="AB262" i="1"/>
  <c r="AC262" i="1"/>
  <c r="W262" i="1"/>
  <c r="AB175" i="1"/>
  <c r="AC175" i="1"/>
  <c r="W175" i="1"/>
  <c r="AI279" i="1"/>
  <c r="AD279" i="1"/>
  <c r="AJ279" i="1"/>
  <c r="AC256" i="1"/>
  <c r="AD96" i="1"/>
  <c r="AJ96" i="1"/>
  <c r="AI16" i="1"/>
  <c r="AD16" i="1"/>
  <c r="AJ16" i="1"/>
  <c r="AE16" i="1"/>
  <c r="AK16" i="1"/>
  <c r="W300" i="1"/>
  <c r="AD355" i="1"/>
  <c r="AJ355" i="1"/>
  <c r="W383" i="1"/>
  <c r="W326" i="1"/>
  <c r="AD477" i="1"/>
  <c r="AJ477" i="1"/>
  <c r="AD277" i="1"/>
  <c r="AJ277" i="1"/>
  <c r="W457" i="1"/>
  <c r="AB158" i="1"/>
  <c r="AC158" i="1"/>
  <c r="W158" i="1"/>
  <c r="AD19" i="1"/>
  <c r="AJ19" i="1"/>
  <c r="AB376" i="1"/>
  <c r="AC376" i="1"/>
  <c r="W376" i="1"/>
  <c r="AI26" i="1"/>
  <c r="AB361" i="1"/>
  <c r="AC361" i="1"/>
  <c r="W361" i="1"/>
  <c r="AE236" i="1"/>
  <c r="AK236" i="1"/>
  <c r="AI236" i="1"/>
  <c r="AD236" i="1"/>
  <c r="AD150" i="1"/>
  <c r="AE150" i="1"/>
  <c r="AK150" i="1"/>
  <c r="AE113" i="1"/>
  <c r="AK113" i="1"/>
  <c r="AE96" i="1"/>
  <c r="AK96" i="1"/>
  <c r="W230" i="1"/>
  <c r="AB230" i="1"/>
  <c r="AC230" i="1"/>
  <c r="AB240" i="1"/>
  <c r="AC240" i="1"/>
  <c r="W240" i="1"/>
  <c r="AE82" i="1"/>
  <c r="AK82" i="1"/>
  <c r="W323" i="1"/>
  <c r="W343" i="1"/>
  <c r="W360" i="1"/>
  <c r="W346" i="1"/>
  <c r="W331" i="1"/>
  <c r="W503" i="1"/>
  <c r="W460" i="1"/>
  <c r="W364" i="1"/>
  <c r="W328" i="1"/>
  <c r="AI20" i="1"/>
  <c r="W501" i="1"/>
  <c r="W165" i="1"/>
  <c r="AE14" i="1"/>
  <c r="AK14" i="1"/>
  <c r="AD14" i="1"/>
  <c r="AJ14" i="1"/>
  <c r="AI14" i="1"/>
  <c r="AD415" i="1"/>
  <c r="AJ415" i="1"/>
  <c r="AI415" i="1"/>
  <c r="AD304" i="1"/>
  <c r="AJ304" i="1"/>
  <c r="AI304" i="1"/>
  <c r="AI284" i="1"/>
  <c r="AD284" i="1"/>
  <c r="AJ284" i="1"/>
  <c r="AD486" i="1"/>
  <c r="AJ486" i="1"/>
  <c r="AI486" i="1"/>
  <c r="AD310" i="1"/>
  <c r="AJ310" i="1"/>
  <c r="AI310" i="1"/>
  <c r="AD302" i="1"/>
  <c r="AJ302" i="1"/>
  <c r="AI302" i="1"/>
  <c r="AD457" i="1"/>
  <c r="AJ457" i="1"/>
  <c r="AI76" i="1"/>
  <c r="AE76" i="1"/>
  <c r="AK76" i="1"/>
  <c r="AD76" i="1"/>
  <c r="AD283" i="1"/>
  <c r="AJ283" i="1"/>
  <c r="AI283" i="1"/>
  <c r="AI315" i="1"/>
  <c r="AD315" i="1"/>
  <c r="AJ315" i="1"/>
  <c r="AI382" i="1"/>
  <c r="AD382" i="1"/>
  <c r="AJ382" i="1"/>
  <c r="AE176" i="1"/>
  <c r="AK176" i="1"/>
  <c r="AD176" i="1"/>
  <c r="AJ176" i="1"/>
  <c r="AI176" i="1"/>
  <c r="AD465" i="1"/>
  <c r="AJ465" i="1"/>
  <c r="AI465" i="1"/>
  <c r="AD267" i="1"/>
  <c r="AJ267" i="1"/>
  <c r="AI267" i="1"/>
  <c r="AD265" i="1"/>
  <c r="AJ265" i="1"/>
  <c r="AI265" i="1"/>
  <c r="AD86" i="1"/>
  <c r="AJ86" i="1"/>
  <c r="AI86" i="1"/>
  <c r="AE86" i="1"/>
  <c r="AK86" i="1"/>
  <c r="AD312" i="1"/>
  <c r="AJ312" i="1"/>
  <c r="AI312" i="1"/>
  <c r="AD416" i="1"/>
  <c r="AJ416" i="1"/>
  <c r="AI416" i="1"/>
  <c r="AI275" i="1"/>
  <c r="AD275" i="1"/>
  <c r="AJ275" i="1"/>
  <c r="AI338" i="1"/>
  <c r="AD338" i="1"/>
  <c r="AJ338" i="1"/>
  <c r="AD296" i="1"/>
  <c r="AJ296" i="1"/>
  <c r="AI296" i="1"/>
  <c r="AC356" i="1"/>
  <c r="AI356" i="1"/>
  <c r="AD187" i="1"/>
  <c r="AJ187" i="1"/>
  <c r="AE187" i="1"/>
  <c r="AK187" i="1"/>
  <c r="AI187" i="1"/>
  <c r="AD221" i="1"/>
  <c r="AI221" i="1"/>
  <c r="AE221" i="1"/>
  <c r="AK221" i="1"/>
  <c r="AI341" i="1"/>
  <c r="AC282" i="1"/>
  <c r="AC482" i="1"/>
  <c r="AI482" i="1"/>
  <c r="AE156" i="1"/>
  <c r="AK156" i="1"/>
  <c r="W288" i="1"/>
  <c r="AD217" i="1"/>
  <c r="AI217" i="1"/>
  <c r="AE217" i="1"/>
  <c r="AK217" i="1"/>
  <c r="W352" i="1"/>
  <c r="AI307" i="1"/>
  <c r="AC470" i="1"/>
  <c r="AI470" i="1"/>
  <c r="AE66" i="1"/>
  <c r="AK66" i="1"/>
  <c r="AI66" i="1"/>
  <c r="AD66" i="1"/>
  <c r="W336" i="1"/>
  <c r="AC270" i="1"/>
  <c r="AI466" i="1"/>
  <c r="AC495" i="1"/>
  <c r="AD495" i="1"/>
  <c r="AJ495" i="1"/>
  <c r="W194" i="1"/>
  <c r="AI316" i="1"/>
  <c r="AI467" i="1"/>
  <c r="AD164" i="1"/>
  <c r="AJ164" i="1"/>
  <c r="W173" i="1"/>
  <c r="W199" i="1"/>
  <c r="AC319" i="1"/>
  <c r="AI319" i="1"/>
  <c r="AC412" i="1"/>
  <c r="AD412" i="1"/>
  <c r="AJ412" i="1"/>
  <c r="W294" i="1"/>
  <c r="AI384" i="1"/>
  <c r="W468" i="1"/>
  <c r="AC347" i="1"/>
  <c r="AI347" i="1"/>
  <c r="AC266" i="1"/>
  <c r="AI266" i="1"/>
  <c r="AD411" i="1"/>
  <c r="AJ411" i="1"/>
  <c r="AI411" i="1"/>
  <c r="AC463" i="1"/>
  <c r="AI463" i="1"/>
  <c r="AE99" i="1"/>
  <c r="AK99" i="1"/>
  <c r="AI99" i="1"/>
  <c r="AD99" i="1"/>
  <c r="AJ99" i="1"/>
  <c r="AC323" i="1"/>
  <c r="AD323" i="1"/>
  <c r="AJ323" i="1"/>
  <c r="W345" i="1"/>
  <c r="AI110" i="1"/>
  <c r="AD110" i="1"/>
  <c r="AJ110" i="1"/>
  <c r="AE110" i="1"/>
  <c r="AK110" i="1"/>
  <c r="AI375" i="1"/>
  <c r="AD375" i="1"/>
  <c r="AJ375" i="1"/>
  <c r="AD385" i="1"/>
  <c r="AJ385" i="1"/>
  <c r="AI385" i="1"/>
  <c r="AC352" i="1"/>
  <c r="AI352" i="1"/>
  <c r="AC336" i="1"/>
  <c r="AD336" i="1"/>
  <c r="AJ336" i="1"/>
  <c r="AE38" i="1"/>
  <c r="AK38" i="1"/>
  <c r="AI452" i="1"/>
  <c r="AD452" i="1"/>
  <c r="AJ452" i="1"/>
  <c r="AC468" i="1"/>
  <c r="AD468" i="1"/>
  <c r="AJ468" i="1"/>
  <c r="AE93" i="1"/>
  <c r="AK93" i="1"/>
  <c r="AI93" i="1"/>
  <c r="AD93" i="1"/>
  <c r="AJ93" i="1"/>
  <c r="AB365" i="1"/>
  <c r="AC365" i="1"/>
  <c r="W365" i="1"/>
  <c r="AD366" i="1"/>
  <c r="AJ366" i="1"/>
  <c r="AI366" i="1"/>
  <c r="AI54" i="1"/>
  <c r="AE54" i="1"/>
  <c r="AK54" i="1"/>
  <c r="AD54" i="1"/>
  <c r="AB202" i="1"/>
  <c r="AC202" i="1"/>
  <c r="W202" i="1"/>
  <c r="AC332" i="1"/>
  <c r="AI332" i="1"/>
  <c r="AC345" i="1"/>
  <c r="AI345" i="1"/>
  <c r="AC343" i="1"/>
  <c r="AI343" i="1"/>
  <c r="AI181" i="1"/>
  <c r="AD181" i="1"/>
  <c r="AJ181" i="1"/>
  <c r="AE181" i="1"/>
  <c r="AK181" i="1"/>
  <c r="W329" i="1"/>
  <c r="W298" i="1"/>
  <c r="W369" i="1"/>
  <c r="W311" i="1"/>
  <c r="AC346" i="1"/>
  <c r="AI346" i="1"/>
  <c r="AI273" i="1"/>
  <c r="AB449" i="1"/>
  <c r="AC449" i="1"/>
  <c r="W449" i="1"/>
  <c r="AC491" i="1"/>
  <c r="AI491" i="1"/>
  <c r="W290" i="1"/>
  <c r="AI410" i="1"/>
  <c r="W348" i="1"/>
  <c r="AD38" i="1"/>
  <c r="AJ38" i="1"/>
  <c r="AI313" i="1"/>
  <c r="W357" i="1"/>
  <c r="AI339" i="1"/>
  <c r="AC459" i="1"/>
  <c r="AI459" i="1"/>
  <c r="AC487" i="1"/>
  <c r="AD487" i="1"/>
  <c r="AJ487" i="1"/>
  <c r="AI164" i="1"/>
  <c r="AI83" i="1"/>
  <c r="AD83" i="1"/>
  <c r="AJ83" i="1"/>
  <c r="AE83" i="1"/>
  <c r="AK83" i="1"/>
  <c r="W349" i="1"/>
  <c r="AC328" i="1"/>
  <c r="AD328" i="1"/>
  <c r="AJ328" i="1"/>
  <c r="AI271" i="1"/>
  <c r="AC294" i="1"/>
  <c r="AD294" i="1"/>
  <c r="AJ294" i="1"/>
  <c r="AI258" i="1"/>
  <c r="AC327" i="1"/>
  <c r="AD327" i="1"/>
  <c r="AJ327" i="1"/>
  <c r="W344" i="1"/>
  <c r="AD369" i="1"/>
  <c r="AJ369" i="1"/>
  <c r="AI369" i="1"/>
  <c r="AD461" i="1"/>
  <c r="AJ461" i="1"/>
  <c r="AI461" i="1"/>
  <c r="W363" i="1"/>
  <c r="AI27" i="1"/>
  <c r="AC329" i="1"/>
  <c r="AI329" i="1"/>
  <c r="AC334" i="1"/>
  <c r="AD334" i="1"/>
  <c r="AJ334" i="1"/>
  <c r="W266" i="1"/>
  <c r="AE149" i="1"/>
  <c r="AK149" i="1"/>
  <c r="AD472" i="1"/>
  <c r="AJ472" i="1"/>
  <c r="AC348" i="1"/>
  <c r="AD348" i="1"/>
  <c r="AJ348" i="1"/>
  <c r="AI33" i="1"/>
  <c r="AD33" i="1"/>
  <c r="AJ33" i="1"/>
  <c r="AE33" i="1"/>
  <c r="AK33" i="1"/>
  <c r="AC357" i="1"/>
  <c r="AI357" i="1"/>
  <c r="W268" i="1"/>
  <c r="AC383" i="1"/>
  <c r="AI383" i="1"/>
  <c r="AI489" i="1"/>
  <c r="AI106" i="1"/>
  <c r="AC349" i="1"/>
  <c r="AI349" i="1"/>
  <c r="W362" i="1"/>
  <c r="AC326" i="1"/>
  <c r="AD326" i="1"/>
  <c r="AJ326" i="1"/>
  <c r="W274" i="1"/>
  <c r="AI497" i="1"/>
  <c r="AC203" i="1"/>
  <c r="W318" i="1"/>
  <c r="AI409" i="1"/>
  <c r="AD409" i="1"/>
  <c r="AJ409" i="1"/>
  <c r="W416" i="1"/>
  <c r="AE258" i="1"/>
  <c r="AK258" i="1"/>
  <c r="AC358" i="1"/>
  <c r="AI358" i="1"/>
  <c r="AE197" i="1"/>
  <c r="AK197" i="1"/>
  <c r="AD197" i="1"/>
  <c r="AJ197" i="1"/>
  <c r="AI197" i="1"/>
  <c r="AD278" i="1"/>
  <c r="AJ278" i="1"/>
  <c r="AI278" i="1"/>
  <c r="AI499" i="1"/>
  <c r="AC363" i="1"/>
  <c r="AI363" i="1"/>
  <c r="AE27" i="1"/>
  <c r="AK27" i="1"/>
  <c r="AC298" i="1"/>
  <c r="AI298" i="1"/>
  <c r="AD286" i="1"/>
  <c r="AJ286" i="1"/>
  <c r="AI286" i="1"/>
  <c r="AC360" i="1"/>
  <c r="AD360" i="1"/>
  <c r="AJ360" i="1"/>
  <c r="AC311" i="1"/>
  <c r="AI311" i="1"/>
  <c r="AD291" i="1"/>
  <c r="AJ291" i="1"/>
  <c r="AI291" i="1"/>
  <c r="AI204" i="1"/>
  <c r="AE204" i="1"/>
  <c r="AK204" i="1"/>
  <c r="AD204" i="1"/>
  <c r="AJ204" i="1"/>
  <c r="AC460" i="1"/>
  <c r="AI460" i="1"/>
  <c r="AI281" i="1"/>
  <c r="AC268" i="1"/>
  <c r="AD268" i="1"/>
  <c r="AJ268" i="1"/>
  <c r="AD400" i="1"/>
  <c r="AJ400" i="1"/>
  <c r="AI400" i="1"/>
  <c r="AE106" i="1"/>
  <c r="AK106" i="1"/>
  <c r="W203" i="1"/>
  <c r="AC318" i="1"/>
  <c r="AI318" i="1"/>
  <c r="AD408" i="1"/>
  <c r="AJ408" i="1"/>
  <c r="AB456" i="1"/>
  <c r="AC456" i="1"/>
  <c r="W456" i="1"/>
  <c r="AC331" i="1"/>
  <c r="AI331" i="1"/>
  <c r="AC337" i="1"/>
  <c r="AI337" i="1"/>
  <c r="AD397" i="1"/>
  <c r="AJ397" i="1"/>
  <c r="AI397" i="1"/>
  <c r="AC364" i="1"/>
  <c r="AD364" i="1"/>
  <c r="AJ364" i="1"/>
  <c r="AE238" i="1"/>
  <c r="AK238" i="1"/>
  <c r="AE109" i="1"/>
  <c r="AK109" i="1"/>
  <c r="AD109" i="1"/>
  <c r="AJ109" i="1"/>
  <c r="AI109" i="1"/>
  <c r="AC362" i="1"/>
  <c r="AI362" i="1"/>
  <c r="AC274" i="1"/>
  <c r="AD274" i="1"/>
  <c r="AJ274" i="1"/>
  <c r="W351" i="1"/>
  <c r="AD387" i="1"/>
  <c r="AJ387" i="1"/>
  <c r="AI387" i="1"/>
  <c r="AC333" i="1"/>
  <c r="AI333" i="1"/>
  <c r="AB407" i="1"/>
  <c r="AC407" i="1"/>
  <c r="W407" i="1"/>
  <c r="AI4" i="1"/>
  <c r="AD4" i="1"/>
  <c r="AJ4" i="1"/>
  <c r="AD322" i="1"/>
  <c r="AJ322" i="1"/>
  <c r="AI322" i="1"/>
  <c r="AD473" i="1"/>
  <c r="AJ473" i="1"/>
  <c r="AD252" i="1"/>
  <c r="AJ252" i="1"/>
  <c r="AE252" i="1"/>
  <c r="AK252" i="1"/>
  <c r="AI252" i="1"/>
  <c r="AC335" i="1"/>
  <c r="AD335" i="1"/>
  <c r="AJ335" i="1"/>
  <c r="W321" i="1"/>
  <c r="W474" i="1"/>
  <c r="AD65" i="1"/>
  <c r="AE65" i="1"/>
  <c r="AK65" i="1"/>
  <c r="AI65" i="1"/>
  <c r="AC372" i="1"/>
  <c r="AD372" i="1"/>
  <c r="AJ372" i="1"/>
  <c r="AE225" i="1"/>
  <c r="AK225" i="1"/>
  <c r="AD225" i="1"/>
  <c r="AI225" i="1"/>
  <c r="W478" i="1"/>
  <c r="AC199" i="1"/>
  <c r="AC350" i="1"/>
  <c r="AD350" i="1"/>
  <c r="AJ350" i="1"/>
  <c r="AC330" i="1"/>
  <c r="AI330" i="1"/>
  <c r="W370" i="1"/>
  <c r="AC351" i="1"/>
  <c r="AI351" i="1"/>
  <c r="AI471" i="1"/>
  <c r="AD471" i="1"/>
  <c r="AJ471" i="1"/>
  <c r="AC344" i="1"/>
  <c r="AD344" i="1"/>
  <c r="AJ344" i="1"/>
  <c r="AI405" i="1"/>
  <c r="AD405" i="1"/>
  <c r="AJ405" i="1"/>
  <c r="AI374" i="1"/>
  <c r="AD374" i="1"/>
  <c r="AJ374" i="1"/>
  <c r="AI280" i="1"/>
  <c r="AD280" i="1"/>
  <c r="AJ280" i="1"/>
  <c r="AC493" i="1"/>
  <c r="AI493" i="1"/>
  <c r="W482" i="1"/>
  <c r="AE67" i="1"/>
  <c r="AK67" i="1"/>
  <c r="AD67" i="1"/>
  <c r="AI67" i="1"/>
  <c r="AI272" i="1"/>
  <c r="AD272" i="1"/>
  <c r="AJ272" i="1"/>
  <c r="AI166" i="1"/>
  <c r="AD166" i="1"/>
  <c r="AJ166" i="1"/>
  <c r="AE166" i="1"/>
  <c r="AK166" i="1"/>
  <c r="W356" i="1"/>
  <c r="W470" i="1"/>
  <c r="AE259" i="1"/>
  <c r="AK259" i="1"/>
  <c r="AD259" i="1"/>
  <c r="AJ259" i="1"/>
  <c r="AI259" i="1"/>
  <c r="W495" i="1"/>
  <c r="AC474" i="1"/>
  <c r="AD474" i="1"/>
  <c r="AJ474" i="1"/>
  <c r="AC194" i="1"/>
  <c r="AB292" i="1"/>
  <c r="AC292" i="1"/>
  <c r="W292" i="1"/>
  <c r="W372" i="1"/>
  <c r="AC276" i="1"/>
  <c r="AI276" i="1"/>
  <c r="AI402" i="1"/>
  <c r="AD402" i="1"/>
  <c r="AJ402" i="1"/>
  <c r="AB494" i="1"/>
  <c r="AC494" i="1"/>
  <c r="W494" i="1"/>
  <c r="AI228" i="1"/>
  <c r="AD228" i="1"/>
  <c r="AE228" i="1"/>
  <c r="AK228" i="1"/>
  <c r="AC478" i="1"/>
  <c r="AD478" i="1"/>
  <c r="AJ478" i="1"/>
  <c r="AC173" i="1"/>
  <c r="W319" i="1"/>
  <c r="AI371" i="1"/>
  <c r="AD371" i="1"/>
  <c r="AJ371" i="1"/>
  <c r="W412" i="1"/>
  <c r="W330" i="1"/>
  <c r="AC370" i="1"/>
  <c r="AI370" i="1"/>
  <c r="AD220" i="1"/>
  <c r="AI309" i="1"/>
  <c r="AI372" i="1"/>
  <c r="AD238" i="1"/>
  <c r="AI348" i="1"/>
  <c r="AI474" i="1"/>
  <c r="AI344" i="1"/>
  <c r="AD337" i="1"/>
  <c r="AJ337" i="1"/>
  <c r="AE170" i="1"/>
  <c r="AK170" i="1"/>
  <c r="AD170" i="1"/>
  <c r="AJ170" i="1"/>
  <c r="AI170" i="1"/>
  <c r="AD311" i="1"/>
  <c r="AJ311" i="1"/>
  <c r="AI468" i="1"/>
  <c r="AI274" i="1"/>
  <c r="AD491" i="1"/>
  <c r="AJ491" i="1"/>
  <c r="AD288" i="1"/>
  <c r="AJ288" i="1"/>
  <c r="AI327" i="1"/>
  <c r="AD276" i="1"/>
  <c r="AJ276" i="1"/>
  <c r="AD298" i="1"/>
  <c r="AJ298" i="1"/>
  <c r="AE179" i="1"/>
  <c r="AK179" i="1"/>
  <c r="AI179" i="1"/>
  <c r="AD179" i="1"/>
  <c r="AJ179" i="1"/>
  <c r="AD261" i="1"/>
  <c r="AJ261" i="1"/>
  <c r="AE261" i="1"/>
  <c r="AK261" i="1"/>
  <c r="AI261" i="1"/>
  <c r="AI412" i="1"/>
  <c r="AD318" i="1"/>
  <c r="AJ318" i="1"/>
  <c r="AD460" i="1"/>
  <c r="AJ460" i="1"/>
  <c r="AD329" i="1"/>
  <c r="AJ329" i="1"/>
  <c r="AI323" i="1"/>
  <c r="AD356" i="1"/>
  <c r="AJ356" i="1"/>
  <c r="AD321" i="1"/>
  <c r="AJ321" i="1"/>
  <c r="AE229" i="1"/>
  <c r="AK229" i="1"/>
  <c r="AD229" i="1"/>
  <c r="AI229" i="1"/>
  <c r="AI326" i="1"/>
  <c r="AD383" i="1"/>
  <c r="AJ383" i="1"/>
  <c r="AD330" i="1"/>
  <c r="AJ330" i="1"/>
  <c r="AD195" i="1"/>
  <c r="AJ195" i="1"/>
  <c r="AI478" i="1"/>
  <c r="AI335" i="1"/>
  <c r="AE195" i="1"/>
  <c r="AK195" i="1"/>
  <c r="AD349" i="1"/>
  <c r="AJ349" i="1"/>
  <c r="AD357" i="1"/>
  <c r="AJ357" i="1"/>
  <c r="AD463" i="1"/>
  <c r="AJ463" i="1"/>
  <c r="AD373" i="1"/>
  <c r="AJ373" i="1"/>
  <c r="AI373" i="1"/>
  <c r="AI350" i="1"/>
  <c r="AI268" i="1"/>
  <c r="AI487" i="1"/>
  <c r="AD343" i="1"/>
  <c r="AJ343" i="1"/>
  <c r="AI454" i="1"/>
  <c r="AD454" i="1"/>
  <c r="AJ454" i="1"/>
  <c r="AE191" i="1"/>
  <c r="AK191" i="1"/>
  <c r="AD191" i="1"/>
  <c r="AJ191" i="1"/>
  <c r="AI191" i="1"/>
  <c r="AD361" i="1"/>
  <c r="AJ361" i="1"/>
  <c r="AI361" i="1"/>
  <c r="AD333" i="1"/>
  <c r="AJ333" i="1"/>
  <c r="AI334" i="1"/>
  <c r="AI294" i="1"/>
  <c r="AI336" i="1"/>
  <c r="AD347" i="1"/>
  <c r="AJ347" i="1"/>
  <c r="AD230" i="1"/>
  <c r="AI230" i="1"/>
  <c r="AE230" i="1"/>
  <c r="AK230" i="1"/>
  <c r="AD158" i="1"/>
  <c r="AJ158" i="1"/>
  <c r="AI158" i="1"/>
  <c r="AE158" i="1"/>
  <c r="AK158" i="1"/>
  <c r="AD353" i="1"/>
  <c r="AJ353" i="1"/>
  <c r="AI353" i="1"/>
  <c r="AI328" i="1"/>
  <c r="AI262" i="1"/>
  <c r="AE262" i="1"/>
  <c r="AK262" i="1"/>
  <c r="AD262" i="1"/>
  <c r="AJ262" i="1"/>
  <c r="AD295" i="1"/>
  <c r="AJ295" i="1"/>
  <c r="AI295" i="1"/>
  <c r="AD175" i="1"/>
  <c r="AJ175" i="1"/>
  <c r="AE175" i="1"/>
  <c r="AK175" i="1"/>
  <c r="AI175" i="1"/>
  <c r="AD376" i="1"/>
  <c r="AJ376" i="1"/>
  <c r="AI376" i="1"/>
  <c r="AI256" i="1"/>
  <c r="AD256" i="1"/>
  <c r="AJ256" i="1"/>
  <c r="AE256" i="1"/>
  <c r="AK256" i="1"/>
  <c r="AD351" i="1"/>
  <c r="AJ351" i="1"/>
  <c r="AI364" i="1"/>
  <c r="AD363" i="1"/>
  <c r="AJ363" i="1"/>
  <c r="AD358" i="1"/>
  <c r="AJ358" i="1"/>
  <c r="AI495" i="1"/>
  <c r="AD470" i="1"/>
  <c r="AJ470" i="1"/>
  <c r="AE185" i="1"/>
  <c r="AK185" i="1"/>
  <c r="AD185" i="1"/>
  <c r="AJ185" i="1"/>
  <c r="AI185" i="1"/>
  <c r="AE240" i="1"/>
  <c r="AK240" i="1"/>
  <c r="AD240" i="1"/>
  <c r="AI240" i="1"/>
  <c r="AD365" i="1"/>
  <c r="AJ365" i="1"/>
  <c r="AI365" i="1"/>
  <c r="AI407" i="1"/>
  <c r="AD407" i="1"/>
  <c r="AJ407" i="1"/>
  <c r="AI449" i="1"/>
  <c r="AD449" i="1"/>
  <c r="AJ449" i="1"/>
  <c r="AI360" i="1"/>
  <c r="AE203" i="1"/>
  <c r="AK203" i="1"/>
  <c r="AI203" i="1"/>
  <c r="AD203" i="1"/>
  <c r="AJ203" i="1"/>
  <c r="AI282" i="1"/>
  <c r="AD282" i="1"/>
  <c r="AJ282" i="1"/>
  <c r="AD370" i="1"/>
  <c r="AJ370" i="1"/>
  <c r="AD173" i="1"/>
  <c r="AJ173" i="1"/>
  <c r="AI173" i="1"/>
  <c r="AE173" i="1"/>
  <c r="AK173" i="1"/>
  <c r="AI494" i="1"/>
  <c r="AD494" i="1"/>
  <c r="AJ494" i="1"/>
  <c r="AD362" i="1"/>
  <c r="AJ362" i="1"/>
  <c r="AD202" i="1"/>
  <c r="AJ202" i="1"/>
  <c r="AE202" i="1"/>
  <c r="AK202" i="1"/>
  <c r="AI202" i="1"/>
  <c r="AD319" i="1"/>
  <c r="AJ319" i="1"/>
  <c r="AI194" i="1"/>
  <c r="AD194" i="1"/>
  <c r="AJ194" i="1"/>
  <c r="AE194" i="1"/>
  <c r="AK194" i="1"/>
  <c r="AD331" i="1"/>
  <c r="AJ331" i="1"/>
  <c r="AD345" i="1"/>
  <c r="AJ345" i="1"/>
  <c r="AD493" i="1"/>
  <c r="AJ493" i="1"/>
  <c r="AI199" i="1"/>
  <c r="AE199" i="1"/>
  <c r="AK199" i="1"/>
  <c r="AD199" i="1"/>
  <c r="AJ199" i="1"/>
  <c r="AD459" i="1"/>
  <c r="AJ459" i="1"/>
  <c r="AD346" i="1"/>
  <c r="AJ346" i="1"/>
  <c r="AD332" i="1"/>
  <c r="AJ332" i="1"/>
  <c r="AD352" i="1"/>
  <c r="AJ352" i="1"/>
  <c r="AD266" i="1"/>
  <c r="AJ266" i="1"/>
  <c r="AD482" i="1"/>
  <c r="AJ482" i="1"/>
  <c r="AI456" i="1"/>
  <c r="AD456" i="1"/>
  <c r="AJ456" i="1"/>
  <c r="AI270" i="1"/>
  <c r="AD270" i="1"/>
  <c r="AJ270" i="1"/>
  <c r="AD292" i="1"/>
  <c r="AJ292" i="1"/>
  <c r="AI292" i="1"/>
  <c r="AI677" i="1"/>
  <c r="AJ677" i="1"/>
  <c r="AV677" i="1"/>
  <c r="BB677" i="1"/>
</calcChain>
</file>

<file path=xl/sharedStrings.xml><?xml version="1.0" encoding="utf-8"?>
<sst xmlns="http://schemas.openxmlformats.org/spreadsheetml/2006/main" count="4860" uniqueCount="352">
  <si>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</si>
  <si>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</si>
  <si>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</si>
  <si>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</si>
  <si>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</si>
  <si>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</si>
  <si>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</si>
  <si>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</si>
  <si>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</si>
  <si>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</si>
  <si>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</si>
  <si>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</si>
  <si>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</si>
  <si>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</si>
  <si>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</si>
  <si>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</si>
  <si>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</si>
  <si>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</si>
  <si>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PsbA</t>
  </si>
  <si>
    <t>Fcp6</t>
  </si>
  <si>
    <t>Ftsh</t>
  </si>
  <si>
    <t>RbcL</t>
  </si>
  <si>
    <t>Proteins_Samples_update_Dany_Johann</t>
  </si>
  <si>
    <t>PsbAandFcp6</t>
  </si>
  <si>
    <t>FtsHandRbcL</t>
  </si>
  <si>
    <t>20191203PsbAblot5a</t>
  </si>
  <si>
    <t>20191203Fcp6blot5b</t>
  </si>
  <si>
    <t>20191203RbcLblot5c</t>
  </si>
  <si>
    <t>20191203FtsHblot5d</t>
  </si>
  <si>
    <t>Vial1</t>
  </si>
  <si>
    <t>Vial2</t>
  </si>
  <si>
    <t>20191213PsbAblot6a</t>
  </si>
  <si>
    <t>20191213Fcp6blot6b</t>
  </si>
  <si>
    <t>20191213RbcLblot6c_local_bckgrd</t>
  </si>
  <si>
    <t>20191213FtsHblot6d</t>
  </si>
  <si>
    <t>20191219Fcp6blot7a_local_bckgrd</t>
  </si>
  <si>
    <t>20191219Fcp6blot7b_localbckgrd</t>
  </si>
  <si>
    <t>NfGrowth_IceCamp_Total_Protein_Results</t>
  </si>
  <si>
    <t>NA</t>
  </si>
  <si>
    <t>PsbA_Fcp6_19</t>
  </si>
  <si>
    <t>20191120Fcp6blot3b</t>
  </si>
  <si>
    <t>20191120PsbAblot3a</t>
  </si>
  <si>
    <t>PsbA_Fcp6_21</t>
  </si>
  <si>
    <t>FtsH_RbcL_19</t>
  </si>
  <si>
    <t>20191120Ftshblot3d</t>
  </si>
  <si>
    <t>FtsH_RbcL_20</t>
  </si>
  <si>
    <t>20191120RbcLblot3c</t>
  </si>
  <si>
    <t>20191122PsbAblot4a</t>
  </si>
  <si>
    <t>20191122Fcp6blot4b</t>
  </si>
  <si>
    <t>20191122FtsHblot4d</t>
  </si>
  <si>
    <t>20191122RbcLblot4c</t>
  </si>
  <si>
    <t>FtsH</t>
  </si>
  <si>
    <t>DTT_uL</t>
  </si>
  <si>
    <t>Sample</t>
  </si>
  <si>
    <t>Nf_Growthvs.IceCamp</t>
  </si>
  <si>
    <t>Wellnotintact,lookslikeloadspilledintowell13</t>
  </si>
  <si>
    <t>TotalChlaSheetName</t>
  </si>
  <si>
    <t>TotalChlaFileName</t>
  </si>
  <si>
    <t>ExtractVolume_uL</t>
  </si>
  <si>
    <t>ExtractionDate</t>
  </si>
  <si>
    <t>TotalChlaExtract_ug_uL</t>
  </si>
  <si>
    <t>#UserDefined</t>
  </si>
  <si>
    <t>#Calculated</t>
  </si>
  <si>
    <t>Rep1TotalProteinExtract_ug_uL</t>
  </si>
  <si>
    <t>Rep2TotalProteinExtract_ug_uL</t>
  </si>
  <si>
    <t>Rep3TotalProteinExtract_ug_uL</t>
  </si>
  <si>
    <t>AverageTotalProteinExtract_ug_uL</t>
  </si>
  <si>
    <t>TotalProteinExtractFileName</t>
  </si>
  <si>
    <t>GelVialName</t>
  </si>
  <si>
    <t>GelVialDatePrepared</t>
  </si>
  <si>
    <t>TargetProtein</t>
  </si>
  <si>
    <t>TargetLoadChla_ug</t>
  </si>
  <si>
    <t>ExtractMastermix_uL</t>
  </si>
  <si>
    <t>DTTmastermix_uL</t>
  </si>
  <si>
    <t>VolumeCheckMastermix_uL</t>
  </si>
  <si>
    <t>ChlaMastermix_ug_uL</t>
  </si>
  <si>
    <t>BlotId</t>
  </si>
  <si>
    <t>BlotLane</t>
  </si>
  <si>
    <t>LoadVolume_uL</t>
  </si>
  <si>
    <t>ExtractLoaded_uL</t>
  </si>
  <si>
    <t>SamplePrepComments</t>
  </si>
  <si>
    <t>BlotComments</t>
  </si>
  <si>
    <t>MastermixMultiplier</t>
  </si>
  <si>
    <t>SB1Xmastermix_uL</t>
  </si>
  <si>
    <t>SB4Xmastermix_uL</t>
  </si>
  <si>
    <t>SB1X_uL</t>
  </si>
  <si>
    <t>SB4X_uL</t>
  </si>
  <si>
    <t>PrepVolume_uL</t>
  </si>
  <si>
    <t>ExtractPrep_uL</t>
  </si>
  <si>
    <t>PrepVolumeCheck_uL</t>
  </si>
  <si>
    <t>TotalProteinMastermix_ug_uL</t>
  </si>
  <si>
    <t>LightStress_IceCamp_mimic</t>
  </si>
  <si>
    <t>P31</t>
  </si>
  <si>
    <t>P32</t>
  </si>
  <si>
    <t>P33</t>
  </si>
  <si>
    <t>P34</t>
  </si>
  <si>
    <t>P35</t>
  </si>
  <si>
    <t>P36</t>
  </si>
  <si>
    <t>P37</t>
  </si>
  <si>
    <t>P38</t>
  </si>
  <si>
    <t>P47</t>
  </si>
  <si>
    <t>P48</t>
  </si>
  <si>
    <t>P49</t>
  </si>
  <si>
    <t>P50</t>
  </si>
  <si>
    <t>P51</t>
  </si>
  <si>
    <t>P52</t>
  </si>
  <si>
    <t>P53</t>
  </si>
  <si>
    <t>P54</t>
  </si>
  <si>
    <t>P63</t>
  </si>
  <si>
    <t>P64</t>
  </si>
  <si>
    <t>P65</t>
  </si>
  <si>
    <t>P66</t>
  </si>
  <si>
    <t>P67</t>
  </si>
  <si>
    <t>P68</t>
  </si>
  <si>
    <t>P69</t>
  </si>
  <si>
    <t>P70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</si>
  <si>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</si>
  <si>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</si>
  <si>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</si>
  <si>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</si>
  <si>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</si>
  <si>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</si>
  <si>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</si>
  <si>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</si>
  <si>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</si>
  <si>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</si>
  <si>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</si>
  <si>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</si>
  <si>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</si>
  <si>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</si>
  <si>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</si>
  <si>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</si>
  <si>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</si>
  <si>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</si>
  <si>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</si>
  <si>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</si>
  <si>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</si>
  <si>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</si>
  <si>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</si>
  <si>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</si>
  <si>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used P354 ChlA results to calc. vol. extr. To load</t>
  </si>
  <si>
    <t>P376</t>
  </si>
  <si>
    <t>P377</t>
  </si>
  <si>
    <t>P378</t>
  </si>
  <si>
    <t>P379</t>
  </si>
  <si>
    <t>P380</t>
  </si>
  <si>
    <t>P381</t>
  </si>
  <si>
    <t>P382</t>
  </si>
  <si>
    <t>used P381 ChlA results to calc. vol. extr. To load</t>
  </si>
  <si>
    <t>P383</t>
  </si>
  <si>
    <t>P384</t>
  </si>
  <si>
    <t>P385</t>
  </si>
  <si>
    <t>P386</t>
  </si>
  <si>
    <t>P387</t>
  </si>
  <si>
    <t>TotalChlaDany_ug</t>
  </si>
  <si>
    <t>Sample prepared incorrectly SB is not 25 percent. Water was added in place of 1XSB</t>
  </si>
  <si>
    <t>Sample prepared incorrectly SB is not 25 percent. Water was added in place of 1XSB.</t>
  </si>
  <si>
    <t>1 hour incubationwith primary antibody at room temperature</t>
  </si>
  <si>
    <t>Not enough extract So prepped less than ChlA target for PsbA and Fcp6</t>
  </si>
  <si>
    <t>Not enough extract So prepped half of ChlA target for PsbA and Fcp6</t>
  </si>
  <si>
    <t>1 hour incubation with primary antibody</t>
  </si>
  <si>
    <t>over night incubation with primary antibody</t>
  </si>
  <si>
    <t>loaded maxium uL extract allowed in 30uL</t>
  </si>
  <si>
    <t xml:space="preserve">No visible band but dark bckgrd </t>
  </si>
  <si>
    <t>small bubble on band</t>
  </si>
  <si>
    <t>small bubble on corner of band</t>
  </si>
  <si>
    <t>Small bubble near band, not in band</t>
  </si>
  <si>
    <t>band appears to be greater than lowest standard</t>
  </si>
  <si>
    <t>over night incubation with primary antibody -bubble on band</t>
  </si>
  <si>
    <t>over night incubation with primary antibody-bubble near band</t>
  </si>
  <si>
    <t>1 hour incubationwith primary antibody at room temperature-No band</t>
  </si>
  <si>
    <t>Sample prepared incorrectly SB is not 25 percent. Water was added in place of 1XSB.loaded maxium uL extract allowed in 30uL.Vials heated for 9minutes</t>
  </si>
  <si>
    <t>PsbA_27</t>
  </si>
  <si>
    <t>Sample dropped. No sample extract</t>
  </si>
  <si>
    <t>Fcp6_02</t>
  </si>
  <si>
    <t>Below detection -redo @ 10X more</t>
  </si>
  <si>
    <t>Problem with transfer-redo 10X more</t>
  </si>
  <si>
    <t>blocked 1hr @RT between primary and secondary incubation</t>
  </si>
  <si>
    <t>20200529PsbAblot8a</t>
  </si>
  <si>
    <t>20200529PsbAblot8b</t>
  </si>
  <si>
    <t>20200529PsbAblot8c</t>
  </si>
  <si>
    <t>20200604Fcp6blot9a</t>
  </si>
  <si>
    <t>20200604Fcp6blot9b</t>
  </si>
  <si>
    <t>20200604Fcp6blot9c</t>
  </si>
  <si>
    <t>20200604Fcp6blot9d</t>
  </si>
  <si>
    <t>20200604Fcp6blot9c_local_bckgrd</t>
  </si>
  <si>
    <t>Fcp6_08</t>
  </si>
  <si>
    <t>PsbA_08</t>
  </si>
  <si>
    <t>reversed the +and - prongs for ~1min. Load appeared to have floated upwards. Repeat?</t>
  </si>
  <si>
    <t>Fcp6_11</t>
  </si>
  <si>
    <t>PsbA_11</t>
  </si>
  <si>
    <t>P27</t>
  </si>
  <si>
    <t>P28</t>
  </si>
  <si>
    <t>P29</t>
  </si>
  <si>
    <t>P30</t>
  </si>
  <si>
    <t>P39</t>
  </si>
  <si>
    <t>P40</t>
  </si>
  <si>
    <t>P41</t>
  </si>
  <si>
    <t>P42</t>
  </si>
  <si>
    <t>P43</t>
  </si>
  <si>
    <t>P44</t>
  </si>
  <si>
    <t>P45</t>
  </si>
  <si>
    <t>P46</t>
  </si>
  <si>
    <t>Natalie analyzed Oct 2018</t>
  </si>
  <si>
    <t>Natalie extracted and prepped Oct 2018</t>
  </si>
  <si>
    <t>Natalie extracted and prepped Oct 2019</t>
  </si>
  <si>
    <t>Natalie extracted and prepped Oct 2020</t>
  </si>
  <si>
    <t>Natalie extracted and prepped Oct 2021</t>
  </si>
  <si>
    <t>Natalie extracted and prepped Oct 2022</t>
  </si>
  <si>
    <t>Natalie extracted and prepped Oct 2023</t>
  </si>
  <si>
    <t>Natalie extracted and prepped Oct 2024</t>
  </si>
  <si>
    <t>Natalie extracted and prepped Oct 2025</t>
  </si>
  <si>
    <t>Natalie extracted and prepped Oct 2026</t>
  </si>
  <si>
    <t>Natalie extracted and prepped Oct 2027</t>
  </si>
  <si>
    <t>Natalie extracted and prepped Oct 2028</t>
  </si>
  <si>
    <t>Natalie extracted and prepped Oct 2029</t>
  </si>
  <si>
    <t>drop out on band</t>
  </si>
  <si>
    <t>20200610PsbAblot10a</t>
  </si>
  <si>
    <t>20200610PsbAblot10b</t>
  </si>
  <si>
    <t>20200610Fcp6blot10c</t>
  </si>
  <si>
    <t>20200612Fcp6blot11c_local_bckgrd</t>
  </si>
  <si>
    <t>20200612Fcp6blot11d_local_bckgrd</t>
  </si>
  <si>
    <t>20200612PsbAblot11a</t>
  </si>
  <si>
    <t>20200612PsbAblot11b</t>
  </si>
  <si>
    <t xml:space="preserve">Loaded max uL of extract allowed </t>
  </si>
  <si>
    <t>Most fall outside cal curve -redo</t>
  </si>
  <si>
    <t>Not enough extract, added what we had</t>
  </si>
  <si>
    <t>PsbA_22</t>
  </si>
  <si>
    <t>20200623PsbAblot12a</t>
  </si>
  <si>
    <t>20200623PsbAblot12b</t>
  </si>
  <si>
    <t>20200623PsbAblot12c</t>
  </si>
  <si>
    <t>20200623PsbAblot12d</t>
  </si>
  <si>
    <t>20200623PsbAblot12e</t>
  </si>
  <si>
    <t>E9 error on power pack @ 13 min remaining. Resolved.  Did not appear to affect migration.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</si>
  <si>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</si>
  <si>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</si>
  <si>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</si>
  <si>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</si>
  <si>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</si>
  <si>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</si>
  <si>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</si>
  <si>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</si>
  <si>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</si>
  <si>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</si>
  <si>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</si>
  <si>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</si>
  <si>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</si>
  <si>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</si>
  <si>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</si>
  <si>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</si>
  <si>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</si>
  <si>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</si>
  <si>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</si>
  <si>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</si>
  <si>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</si>
  <si>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</si>
  <si>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</si>
  <si>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</si>
  <si>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</si>
  <si>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</si>
  <si>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</si>
  <si>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</si>
  <si>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</si>
  <si>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</si>
  <si>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</si>
  <si>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</si>
  <si>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</si>
  <si>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</si>
  <si>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</si>
  <si>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</si>
  <si>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</si>
  <si>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</si>
  <si>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</si>
  <si>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</si>
  <si>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</si>
  <si>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</si>
  <si>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</si>
  <si>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</si>
  <si>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</si>
  <si>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</si>
  <si>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</si>
  <si>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</si>
  <si>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Nf_Sp_pannel</t>
  </si>
  <si>
    <t>Used ug Chla for P338 to calc. load extract as this is an outlier</t>
  </si>
  <si>
    <t>Used ug Chla for P362 to calc. load extract as this is an outlier</t>
  </si>
  <si>
    <t>20181002Fcp6blot6Natalie</t>
  </si>
  <si>
    <t>20181002PsbAblot4aNatalie</t>
  </si>
  <si>
    <t>ManualTotalProteinLoaded_ug</t>
  </si>
  <si>
    <t>ManualChlaLoaded_ug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</si>
  <si>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</si>
  <si>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</si>
  <si>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</si>
  <si>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</si>
  <si>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</si>
  <si>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</si>
  <si>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</si>
  <si>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</si>
  <si>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</si>
  <si>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</si>
  <si>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</si>
  <si>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</si>
  <si>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</si>
  <si>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</si>
  <si>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</si>
  <si>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</si>
  <si>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</si>
  <si>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</si>
  <si>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</si>
  <si>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</si>
  <si>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</si>
  <si>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</si>
  <si>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</si>
  <si>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</si>
  <si>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</si>
  <si>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</si>
  <si>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</si>
  <si>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</si>
  <si>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</si>
  <si>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</si>
  <si>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</si>
  <si>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</si>
  <si>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</si>
  <si>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</si>
  <si>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</si>
  <si>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</si>
  <si>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Cn_Sp_pannel</t>
  </si>
  <si>
    <t>Load max uL of extract allowed</t>
  </si>
  <si>
    <t>load max extract vol. allowed</t>
  </si>
  <si>
    <t>FilterComments</t>
  </si>
  <si>
    <t>PsbA_7_7</t>
  </si>
  <si>
    <t>TargetLoadProtein_ug</t>
  </si>
  <si>
    <t>20200708PsbAblot13a</t>
  </si>
  <si>
    <t>20200708Fcp6blot13b</t>
  </si>
  <si>
    <t>20200708RbcLblot13b</t>
  </si>
  <si>
    <t>Very wet-added ~70uL to extract volume of 400uL</t>
  </si>
  <si>
    <t>VolLeft</t>
  </si>
  <si>
    <t>fracSBExtract</t>
  </si>
  <si>
    <t>fracSBExtractAdj</t>
  </si>
  <si>
    <t>fracSBNeeded</t>
  </si>
  <si>
    <t>AllTargets_13</t>
  </si>
  <si>
    <t>Lhcx6</t>
  </si>
  <si>
    <t>20200714PsbAblot14a</t>
  </si>
  <si>
    <t>20200714PsbAblot14b</t>
  </si>
  <si>
    <t>20200714Fcp6blot14e</t>
  </si>
  <si>
    <t>20200714Fcp6blot14f</t>
  </si>
  <si>
    <t>20200714Lhcx6blot14g</t>
  </si>
  <si>
    <t>20200714Lhcx6blot14h</t>
  </si>
  <si>
    <t>20200714FtsHblot14d</t>
  </si>
  <si>
    <t>20200714RbcLblot14c</t>
  </si>
  <si>
    <t>20200716RbcLblot15a</t>
  </si>
  <si>
    <t>above std curve</t>
  </si>
  <si>
    <t>Bad blot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</si>
</sst>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yyyy\-mm\-dd;@"/>
    <numFmt numFmtId="167" formatCode="0.0000"/>
    <numFmt numFmtId="168" formatCode="0.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MT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5" fillId="2" borderId="0" applyNumberFormat="0" applyBorder="0" applyAlignment="0" applyProtection="0"/>
  </cellStyleXfs>
  <cellXfs count="53">
    <xf numFmtId="0" fontId="0" fillId="0" borderId="0" xfId="0"/>
    <xf numFmtId="0" fontId="3" fillId="0" borderId="0" xfId="0" applyFont="1" applyFill="1" applyBorder="1"/>
    <xf numFmtId="2" fontId="3" fillId="0" borderId="0" xfId="0" applyNumberFormat="1" applyFont="1" applyFill="1" applyBorder="1"/>
    <xf numFmtId="164" fontId="3" fillId="0" borderId="0" xfId="0" applyNumberFormat="1" applyFont="1" applyFill="1" applyBorder="1"/>
    <xf numFmtId="165" fontId="3" fillId="0" borderId="0" xfId="0" applyNumberFormat="1" applyFont="1" applyFill="1" applyBorder="1"/>
    <xf numFmtId="1" fontId="3" fillId="0" borderId="0" xfId="0" applyNumberFormat="1" applyFont="1" applyFill="1" applyBorder="1"/>
    <xf numFmtId="1" fontId="3" fillId="0" borderId="0" xfId="1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167" fontId="1" fillId="0" borderId="0" xfId="0" applyNumberFormat="1" applyFont="1" applyFill="1" applyBorder="1"/>
    <xf numFmtId="167" fontId="3" fillId="0" borderId="0" xfId="0" applyNumberFormat="1" applyFont="1" applyFill="1" applyBorder="1"/>
    <xf numFmtId="16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0" xfId="0" applyFont="1" applyFill="1"/>
    <xf numFmtId="167" fontId="6" fillId="0" borderId="0" xfId="2" applyNumberFormat="1" applyFont="1" applyFill="1"/>
    <xf numFmtId="168" fontId="1" fillId="0" borderId="0" xfId="0" applyNumberFormat="1" applyFont="1" applyFill="1"/>
    <xf numFmtId="2" fontId="3" fillId="0" borderId="0" xfId="0" applyNumberFormat="1" applyFont="1" applyFill="1"/>
    <xf numFmtId="0" fontId="3" fillId="0" borderId="0" xfId="0" applyFont="1" applyFill="1"/>
    <xf numFmtId="14" fontId="3" fillId="0" borderId="0" xfId="0" applyNumberFormat="1" applyFont="1" applyFill="1"/>
    <xf numFmtId="167" fontId="1" fillId="0" borderId="0" xfId="0" applyNumberFormat="1" applyFont="1" applyFill="1"/>
    <xf numFmtId="16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/>
    <xf numFmtId="166" fontId="3" fillId="0" borderId="0" xfId="0" applyNumberFormat="1" applyFont="1" applyFill="1"/>
    <xf numFmtId="1" fontId="3" fillId="0" borderId="0" xfId="0" applyNumberFormat="1" applyFont="1" applyFill="1"/>
    <xf numFmtId="167" fontId="3" fillId="0" borderId="0" xfId="0" applyNumberFormat="1" applyFont="1" applyFill="1"/>
    <xf numFmtId="0" fontId="0" fillId="0" borderId="0" xfId="0" applyFill="1"/>
    <xf numFmtId="1" fontId="3" fillId="0" borderId="0" xfId="1" applyNumberFormat="1" applyFont="1" applyFill="1"/>
    <xf numFmtId="165" fontId="3" fillId="0" borderId="0" xfId="0" applyNumberFormat="1" applyFont="1" applyFill="1"/>
    <xf numFmtId="164" fontId="1" fillId="0" borderId="0" xfId="0" applyNumberFormat="1" applyFont="1" applyFill="1"/>
    <xf numFmtId="167" fontId="1" fillId="0" borderId="0" xfId="0" applyNumberFormat="1" applyFont="1" applyFill="1" applyAlignment="1">
      <alignment horizontal="right"/>
    </xf>
    <xf numFmtId="2" fontId="1" fillId="0" borderId="0" xfId="0" applyNumberFormat="1" applyFont="1" applyFill="1"/>
    <xf numFmtId="166" fontId="1" fillId="0" borderId="0" xfId="0" applyNumberFormat="1" applyFont="1" applyFill="1"/>
    <xf numFmtId="164" fontId="6" fillId="0" borderId="0" xfId="2" applyNumberFormat="1" applyFont="1" applyFill="1"/>
    <xf numFmtId="0" fontId="1" fillId="0" borderId="0" xfId="0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0" fontId="1" fillId="0" borderId="1" xfId="0" applyFont="1" applyFill="1" applyBorder="1"/>
    <xf numFmtId="0" fontId="1" fillId="0" borderId="0" xfId="0" applyFont="1"/>
    <xf numFmtId="167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 applyAlignment="1">
      <alignment horizontal="right"/>
    </xf>
    <xf numFmtId="168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 applyFill="1" applyBorder="1"/>
    <xf numFmtId="2" fontId="0" fillId="0" borderId="0" xfId="0" applyNumberFormat="1"/>
  </cellXfs>
  <cellStyles count="3">
    <cellStyle name="Neutral" xfId="2" builtinId="28"/>
    <cellStyle name="Normal" xfId="0" builtinId="0"/>
    <cellStyle name="Normal 2" xfId="1" xr:uid="{44A4849B-98CB-4673-BD3B-6AEE0B9ABF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128F-9919-43DF-B835-0087BB6AD32F}">
  <dimension ref="A1:BB708"/>
  <sheetViews>
    <sheetView tabSelected="1" zoomScale="85" zoomScaleNormal="85" workbookViewId="0">
      <pane xSplit="1" ySplit="2" topLeftCell="AD690" activePane="bottomRight" state="frozen"/>
      <selection pane="topRight" activeCell="B1" sqref="B1"/>
      <selection pane="bottomLeft" activeCell="A3" sqref="A3"/>
      <selection pane="bottomRight" activeCell="AH700" sqref="AH700"/>
    </sheetView>
  </sheetViews>
  <sheetFormatPr defaultColWidth="9.140625" defaultRowHeight="15.75"/>
  <cols>
    <col min="1" max="1" width="11.85546875" style="9" customWidth="1"/>
    <col min="2" max="2" width="14.140625" style="1" customWidth="1"/>
    <col min="3" max="4" width="19.140625" style="1" customWidth="1"/>
    <col min="5" max="6" width="19.42578125" style="1" customWidth="1"/>
    <col min="7" max="10" width="14.42578125" style="3" customWidth="1"/>
    <col min="11" max="11" width="18.42578125" style="3" customWidth="1"/>
    <col min="12" max="12" width="18.85546875" style="3" customWidth="1"/>
    <col min="13" max="13" width="14.42578125" style="3" customWidth="1"/>
    <col min="14" max="14" width="21.42578125" style="3" customWidth="1"/>
    <col min="15" max="15" width="16.85546875" style="8" customWidth="1"/>
    <col min="16" max="16" width="21.140625" style="3" customWidth="1"/>
    <col min="17" max="17" width="21.140625" style="2" customWidth="1"/>
    <col min="18" max="18" width="13.42578125" style="1" customWidth="1"/>
    <col min="19" max="19" width="17.42578125" style="1" customWidth="1"/>
    <col min="20" max="21" width="8.42578125" style="1" customWidth="1"/>
    <col min="22" max="22" width="11.85546875" style="1" customWidth="1"/>
    <col min="23" max="23" width="15.7109375" style="5" customWidth="1"/>
    <col min="24" max="24" width="18.42578125" style="1" customWidth="1"/>
    <col min="25" max="25" width="14.42578125" style="1" customWidth="1"/>
    <col min="26" max="27" width="17.42578125" style="1" customWidth="1"/>
    <col min="28" max="28" width="15.42578125" style="1" customWidth="1"/>
    <col min="29" max="29" width="16.28515625" style="1" customWidth="1"/>
    <col min="30" max="30" width="11.85546875" style="13" customWidth="1"/>
    <col min="31" max="31" width="11.85546875" style="1" customWidth="1"/>
    <col min="32" max="32" width="30.85546875" style="1" customWidth="1"/>
    <col min="33" max="33" width="11.85546875" style="5" customWidth="1"/>
    <col min="34" max="34" width="12.85546875" style="1" customWidth="1"/>
    <col min="35" max="35" width="18.7109375" style="1" customWidth="1"/>
    <col min="36" max="36" width="9.140625" style="1"/>
    <col min="37" max="37" width="19.28515625" style="1" customWidth="1"/>
    <col min="38" max="38" width="28" style="1" customWidth="1"/>
    <col min="39" max="39" width="19.28515625" style="1" customWidth="1"/>
    <col min="40" max="16384" width="9.140625" style="1"/>
  </cols>
  <sheetData>
    <row r="1" spans="1:54">
      <c r="A1" s="9" t="s">
        <v>53</v>
      </c>
      <c r="B1" s="9" t="s">
        <v>154</v>
      </c>
      <c r="C1" s="9" t="s">
        <v>57</v>
      </c>
      <c r="D1" s="9" t="s">
        <v>56</v>
      </c>
      <c r="E1" s="9" t="s">
        <v>58</v>
      </c>
      <c r="F1" s="9" t="s">
        <v>59</v>
      </c>
      <c r="G1" s="10" t="s">
        <v>60</v>
      </c>
      <c r="H1" s="10" t="s">
        <v>63</v>
      </c>
      <c r="I1" s="10" t="s">
        <v>64</v>
      </c>
      <c r="J1" s="10" t="s">
        <v>65</v>
      </c>
      <c r="K1" s="10" t="s">
        <v>66</v>
      </c>
      <c r="L1" s="10" t="s">
        <v>67</v>
      </c>
      <c r="M1" s="9" t="s">
        <v>68</v>
      </c>
      <c r="N1" s="9" t="s">
        <v>69</v>
      </c>
      <c r="O1" s="14" t="s">
        <v>70</v>
      </c>
      <c r="P1" s="10" t="s">
        <v>71</v>
      </c>
      <c r="Q1" s="51" t="s">
        <v>330</v>
      </c>
      <c r="R1" s="9" t="s">
        <v>87</v>
      </c>
      <c r="S1" s="9" t="s">
        <v>88</v>
      </c>
      <c r="T1" s="1" t="s">
        <v>52</v>
      </c>
      <c r="U1" s="9" t="s">
        <v>86</v>
      </c>
      <c r="V1" s="9" t="s">
        <v>85</v>
      </c>
      <c r="W1" s="11" t="s">
        <v>89</v>
      </c>
      <c r="X1" s="9" t="s">
        <v>82</v>
      </c>
      <c r="Y1" s="9" t="s">
        <v>72</v>
      </c>
      <c r="Z1" s="9" t="s">
        <v>73</v>
      </c>
      <c r="AA1" s="9" t="s">
        <v>84</v>
      </c>
      <c r="AB1" s="9" t="s">
        <v>83</v>
      </c>
      <c r="AC1" s="9" t="s">
        <v>74</v>
      </c>
      <c r="AD1" s="12" t="s">
        <v>75</v>
      </c>
      <c r="AE1" s="9" t="s">
        <v>90</v>
      </c>
      <c r="AF1" s="9" t="s">
        <v>76</v>
      </c>
      <c r="AG1" s="11" t="s">
        <v>77</v>
      </c>
      <c r="AH1" s="9" t="s">
        <v>78</v>
      </c>
      <c r="AI1" s="9" t="s">
        <v>79</v>
      </c>
      <c r="AJ1" s="9" t="s">
        <v>288</v>
      </c>
      <c r="AK1" s="9" t="s">
        <v>287</v>
      </c>
      <c r="AL1" s="9" t="s">
        <v>80</v>
      </c>
      <c r="AM1" s="9" t="s">
        <v>81</v>
      </c>
      <c r="AN1" s="9" t="s">
        <v>328</v>
      </c>
      <c r="AV1" s="9" t="s">
        <v>335</v>
      </c>
      <c r="AW1" s="9" t="s">
        <v>336</v>
      </c>
      <c r="AY1" s="9" t="s">
        <v>338</v>
      </c>
      <c r="BB1" s="9" t="s">
        <v>337</v>
      </c>
    </row>
    <row r="2" spans="1:54">
      <c r="A2" s="9" t="s">
        <v>61</v>
      </c>
      <c r="B2" s="9" t="s">
        <v>61</v>
      </c>
      <c r="C2" s="9" t="s">
        <v>61</v>
      </c>
      <c r="D2" s="9" t="s">
        <v>61</v>
      </c>
      <c r="E2" s="9" t="s">
        <v>61</v>
      </c>
      <c r="F2" s="9" t="s">
        <v>61</v>
      </c>
      <c r="G2" s="9" t="s">
        <v>62</v>
      </c>
      <c r="H2" s="9" t="s">
        <v>61</v>
      </c>
      <c r="I2" s="9" t="s">
        <v>61</v>
      </c>
      <c r="J2" s="9" t="s">
        <v>61</v>
      </c>
      <c r="K2" s="9" t="s">
        <v>61</v>
      </c>
      <c r="L2" s="9" t="s">
        <v>61</v>
      </c>
      <c r="M2" s="9" t="s">
        <v>61</v>
      </c>
      <c r="N2" s="9" t="s">
        <v>61</v>
      </c>
      <c r="O2" s="15" t="s">
        <v>61</v>
      </c>
      <c r="P2" s="9" t="s">
        <v>61</v>
      </c>
      <c r="Q2" s="51" t="s">
        <v>61</v>
      </c>
      <c r="R2" s="9" t="s">
        <v>61</v>
      </c>
      <c r="S2" s="9" t="s">
        <v>62</v>
      </c>
      <c r="T2" s="9" t="s">
        <v>62</v>
      </c>
      <c r="U2" s="9" t="s">
        <v>62</v>
      </c>
      <c r="V2" s="9" t="s">
        <v>62</v>
      </c>
      <c r="W2" s="9" t="s">
        <v>62</v>
      </c>
      <c r="X2" s="9" t="s">
        <v>61</v>
      </c>
      <c r="Y2" s="9" t="s">
        <v>62</v>
      </c>
      <c r="Z2" s="9" t="s">
        <v>62</v>
      </c>
      <c r="AA2" s="9" t="s">
        <v>62</v>
      </c>
      <c r="AB2" s="9" t="s">
        <v>62</v>
      </c>
      <c r="AC2" s="9" t="s">
        <v>62</v>
      </c>
      <c r="AD2" s="12" t="s">
        <v>62</v>
      </c>
      <c r="AE2" s="9" t="s">
        <v>62</v>
      </c>
      <c r="AF2" s="9" t="s">
        <v>61</v>
      </c>
      <c r="AG2" s="9" t="s">
        <v>61</v>
      </c>
      <c r="AH2" s="9" t="s">
        <v>61</v>
      </c>
      <c r="AI2" s="9" t="s">
        <v>62</v>
      </c>
      <c r="AJ2" s="9" t="s">
        <v>62</v>
      </c>
      <c r="AK2" s="9" t="s">
        <v>62</v>
      </c>
      <c r="AL2" s="9" t="s">
        <v>61</v>
      </c>
      <c r="AM2" s="9" t="s">
        <v>61</v>
      </c>
    </row>
    <row r="4" spans="1:54" s="24" customFormat="1">
      <c r="A4" s="20" t="s">
        <v>0</v>
      </c>
      <c r="B4" s="23">
        <v>5.1835191570694255</v>
      </c>
      <c r="C4" s="23" t="s">
        <v>22</v>
      </c>
      <c r="D4" s="23" t="s">
        <v>54</v>
      </c>
      <c r="E4" s="24">
        <v>400</v>
      </c>
      <c r="F4" s="25">
        <v>43784</v>
      </c>
      <c r="G4" s="26">
        <f t="shared" ref="G4:G67" si="0">$B4/$E4</f>
        <v>1.2958797892673563E-2</v>
      </c>
      <c r="H4" s="27" t="s">
        <v>38</v>
      </c>
      <c r="I4" s="27">
        <v>0.16699781023693733</v>
      </c>
      <c r="J4" s="27">
        <v>0.18972098974009896</v>
      </c>
      <c r="K4" s="27">
        <f>AVERAGE($H4:$J4)</f>
        <v>0.17835939998851813</v>
      </c>
      <c r="L4" s="28" t="s">
        <v>37</v>
      </c>
      <c r="M4" s="28" t="s">
        <v>39</v>
      </c>
      <c r="N4" s="29">
        <v>43788</v>
      </c>
      <c r="O4" s="27" t="s">
        <v>18</v>
      </c>
      <c r="P4" s="28">
        <v>0.05</v>
      </c>
      <c r="Q4" s="23"/>
      <c r="R4" s="24">
        <v>20</v>
      </c>
      <c r="S4" s="23">
        <f t="shared" ref="S4:S40" si="1">($P4/$G4)</f>
        <v>3.8583825763860551</v>
      </c>
      <c r="T4" s="23">
        <f t="shared" ref="T4:T40" si="2">$R4*0.1</f>
        <v>2</v>
      </c>
      <c r="U4" s="23">
        <v>5</v>
      </c>
      <c r="V4" s="23">
        <f t="shared" ref="V4:V40" si="3">$R4-($S4+$T4+$U4)</f>
        <v>9.141617423613944</v>
      </c>
      <c r="W4" s="30">
        <f>SUM($S4:$V4)</f>
        <v>20</v>
      </c>
      <c r="X4" s="23">
        <v>4</v>
      </c>
      <c r="Y4" s="23">
        <f t="shared" ref="Y4:Y21" si="4">$S4*$X4</f>
        <v>15.43353030554422</v>
      </c>
      <c r="Z4" s="23">
        <f>$T4*$X4</f>
        <v>8</v>
      </c>
      <c r="AA4" s="23">
        <f>$U4*$X4</f>
        <v>20</v>
      </c>
      <c r="AB4" s="23">
        <f t="shared" ref="AB4:AB40" si="5">$V4*$X4</f>
        <v>36.566469694455776</v>
      </c>
      <c r="AC4" s="23">
        <f>SUM($Y4:$AB4)</f>
        <v>80</v>
      </c>
      <c r="AD4" s="31">
        <f>$G4*$Y4/$AC4</f>
        <v>2.5000000000000001E-3</v>
      </c>
      <c r="AE4" s="31">
        <f>$K4*$Y4/$AC4</f>
        <v>3.4408940062518475E-2</v>
      </c>
      <c r="AF4" s="32" t="s">
        <v>41</v>
      </c>
      <c r="AG4" s="30">
        <v>2</v>
      </c>
      <c r="AH4" s="24">
        <v>20</v>
      </c>
      <c r="AI4" s="23">
        <f>$Y4*($AH4/$AC4)</f>
        <v>3.8583825763860551</v>
      </c>
      <c r="AJ4" s="28">
        <f>$AD4*$AH4</f>
        <v>0.05</v>
      </c>
      <c r="AK4" s="28">
        <f>$AE4*$AH4</f>
        <v>0.68817880125036957</v>
      </c>
      <c r="AL4" s="20" t="s">
        <v>155</v>
      </c>
    </row>
    <row r="5" spans="1:54" s="24" customFormat="1">
      <c r="A5" s="20" t="s">
        <v>1</v>
      </c>
      <c r="B5" s="23">
        <v>4.9795432157616943</v>
      </c>
      <c r="C5" s="23" t="s">
        <v>22</v>
      </c>
      <c r="D5" s="23" t="s">
        <v>54</v>
      </c>
      <c r="E5" s="24">
        <v>400</v>
      </c>
      <c r="F5" s="25">
        <v>43784</v>
      </c>
      <c r="G5" s="26">
        <f t="shared" si="0"/>
        <v>1.2448858039404235E-2</v>
      </c>
      <c r="H5" s="27" t="s">
        <v>38</v>
      </c>
      <c r="I5" s="27">
        <v>0.11209019855492047</v>
      </c>
      <c r="J5" s="27">
        <v>0.12599904864226494</v>
      </c>
      <c r="K5" s="27">
        <f t="shared" ref="K5:K21" si="6">AVERAGE($H5:$J5)</f>
        <v>0.11904462359859271</v>
      </c>
      <c r="L5" s="28" t="s">
        <v>37</v>
      </c>
      <c r="M5" s="28" t="s">
        <v>39</v>
      </c>
      <c r="N5" s="29">
        <v>43788</v>
      </c>
      <c r="O5" s="27" t="s">
        <v>18</v>
      </c>
      <c r="P5" s="28">
        <v>0.05</v>
      </c>
      <c r="Q5" s="23"/>
      <c r="R5" s="24">
        <v>20</v>
      </c>
      <c r="S5" s="23">
        <f t="shared" si="1"/>
        <v>4.0164326592636481</v>
      </c>
      <c r="T5" s="23">
        <f t="shared" si="2"/>
        <v>2</v>
      </c>
      <c r="U5" s="23">
        <v>5</v>
      </c>
      <c r="V5" s="23">
        <f t="shared" si="3"/>
        <v>8.9835673407363519</v>
      </c>
      <c r="W5" s="30">
        <f t="shared" ref="W5:W40" si="7">SUM($S5:$V5)</f>
        <v>20</v>
      </c>
      <c r="X5" s="23">
        <v>4</v>
      </c>
      <c r="Y5" s="23">
        <f t="shared" si="4"/>
        <v>16.065730637054592</v>
      </c>
      <c r="Z5" s="23">
        <f t="shared" ref="Z5:Z40" si="8">$T5*$X5</f>
        <v>8</v>
      </c>
      <c r="AA5" s="23">
        <f t="shared" ref="AA5:AA40" si="9">$U5*$X5</f>
        <v>20</v>
      </c>
      <c r="AB5" s="23">
        <f t="shared" si="5"/>
        <v>35.934269362945408</v>
      </c>
      <c r="AC5" s="23">
        <f t="shared" ref="AC5:AC40" si="10">SUM($Y5:$AB5)</f>
        <v>80</v>
      </c>
      <c r="AD5" s="31">
        <f t="shared" ref="AD5:AD40" si="11">$G5*$Y5/$AC5</f>
        <v>2.4999999999999996E-3</v>
      </c>
      <c r="AE5" s="31">
        <f t="shared" ref="AE5:AE21" si="12">$K5*$Y5/$AC5</f>
        <v>2.3906735706556787E-2</v>
      </c>
      <c r="AF5" s="32" t="s">
        <v>41</v>
      </c>
      <c r="AG5" s="30">
        <v>3</v>
      </c>
      <c r="AH5" s="24">
        <v>20</v>
      </c>
      <c r="AI5" s="23">
        <f t="shared" ref="AI5:AI20" si="13">$Y5*($AH5/$AC5)</f>
        <v>4.0164326592636481</v>
      </c>
      <c r="AJ5" s="28">
        <f t="shared" ref="AJ5:AJ21" si="14">$AD5*$AH5</f>
        <v>4.9999999999999989E-2</v>
      </c>
      <c r="AK5" s="28">
        <f t="shared" ref="AK5:AK21" si="15">$AE5*$AH5</f>
        <v>0.47813471413113573</v>
      </c>
      <c r="AL5" s="24" t="s">
        <v>155</v>
      </c>
    </row>
    <row r="6" spans="1:54" s="24" customFormat="1">
      <c r="A6" s="20" t="s">
        <v>2</v>
      </c>
      <c r="B6" s="23">
        <v>5.5172765667095245</v>
      </c>
      <c r="C6" s="23" t="s">
        <v>22</v>
      </c>
      <c r="D6" s="23" t="s">
        <v>54</v>
      </c>
      <c r="E6" s="33">
        <v>400</v>
      </c>
      <c r="F6" s="25">
        <v>43784</v>
      </c>
      <c r="G6" s="26">
        <f t="shared" si="0"/>
        <v>1.3793191416773811E-2</v>
      </c>
      <c r="H6" s="27">
        <v>0.2012038776029067</v>
      </c>
      <c r="I6" s="27">
        <v>0.17953194839704431</v>
      </c>
      <c r="J6" s="27" t="s">
        <v>38</v>
      </c>
      <c r="K6" s="27">
        <f t="shared" si="6"/>
        <v>0.19036791299997552</v>
      </c>
      <c r="L6" s="28" t="s">
        <v>37</v>
      </c>
      <c r="M6" s="28" t="s">
        <v>42</v>
      </c>
      <c r="N6" s="29">
        <v>43790</v>
      </c>
      <c r="O6" s="27" t="s">
        <v>18</v>
      </c>
      <c r="P6" s="28">
        <v>0.05</v>
      </c>
      <c r="Q6" s="23"/>
      <c r="R6" s="24">
        <v>20</v>
      </c>
      <c r="S6" s="23">
        <f t="shared" si="1"/>
        <v>3.6249768809265799</v>
      </c>
      <c r="T6" s="23">
        <f t="shared" si="2"/>
        <v>2</v>
      </c>
      <c r="U6" s="23">
        <v>5</v>
      </c>
      <c r="V6" s="23">
        <f t="shared" si="3"/>
        <v>9.3750231190734201</v>
      </c>
      <c r="W6" s="30">
        <f t="shared" si="7"/>
        <v>20</v>
      </c>
      <c r="X6" s="23">
        <v>4</v>
      </c>
      <c r="Y6" s="23">
        <f t="shared" si="4"/>
        <v>14.49990752370632</v>
      </c>
      <c r="Z6" s="23">
        <f t="shared" si="8"/>
        <v>8</v>
      </c>
      <c r="AA6" s="23">
        <f t="shared" si="9"/>
        <v>20</v>
      </c>
      <c r="AB6" s="23">
        <f t="shared" si="5"/>
        <v>37.50009247629368</v>
      </c>
      <c r="AC6" s="23">
        <f t="shared" si="10"/>
        <v>80</v>
      </c>
      <c r="AD6" s="31">
        <f t="shared" si="11"/>
        <v>2.5000000000000001E-3</v>
      </c>
      <c r="AE6" s="31">
        <f t="shared" si="12"/>
        <v>3.4503964174757693E-2</v>
      </c>
      <c r="AF6" s="32"/>
      <c r="AG6" s="30"/>
      <c r="AI6" s="23">
        <f t="shared" si="13"/>
        <v>0</v>
      </c>
      <c r="AJ6" s="28">
        <f t="shared" si="14"/>
        <v>0</v>
      </c>
      <c r="AK6" s="28">
        <f t="shared" si="15"/>
        <v>0</v>
      </c>
      <c r="AL6" s="24" t="s">
        <v>155</v>
      </c>
    </row>
    <row r="7" spans="1:54" s="24" customFormat="1">
      <c r="A7" s="20" t="s">
        <v>3</v>
      </c>
      <c r="B7" s="23">
        <v>5.9918138726046086</v>
      </c>
      <c r="C7" s="23" t="s">
        <v>22</v>
      </c>
      <c r="D7" s="23" t="s">
        <v>54</v>
      </c>
      <c r="E7" s="33">
        <v>400</v>
      </c>
      <c r="F7" s="25">
        <v>43784</v>
      </c>
      <c r="G7" s="26">
        <f t="shared" si="0"/>
        <v>1.4979534681511522E-2</v>
      </c>
      <c r="H7" s="27">
        <v>6.2034511321977286E-2</v>
      </c>
      <c r="I7" s="27">
        <v>8.0876151265879978E-2</v>
      </c>
      <c r="J7" s="27">
        <v>0.11936808522853096</v>
      </c>
      <c r="K7" s="27">
        <f t="shared" si="6"/>
        <v>8.74262492721294E-2</v>
      </c>
      <c r="L7" s="28" t="s">
        <v>37</v>
      </c>
      <c r="M7" s="28" t="s">
        <v>39</v>
      </c>
      <c r="N7" s="29">
        <v>43788</v>
      </c>
      <c r="O7" s="27" t="s">
        <v>18</v>
      </c>
      <c r="P7" s="28">
        <v>0.05</v>
      </c>
      <c r="Q7" s="23"/>
      <c r="R7" s="24">
        <v>20</v>
      </c>
      <c r="S7" s="23">
        <f t="shared" si="1"/>
        <v>3.3378873952414865</v>
      </c>
      <c r="T7" s="23">
        <f t="shared" si="2"/>
        <v>2</v>
      </c>
      <c r="U7" s="23">
        <v>5</v>
      </c>
      <c r="V7" s="23">
        <f t="shared" si="3"/>
        <v>9.662112604758514</v>
      </c>
      <c r="W7" s="30">
        <f t="shared" si="7"/>
        <v>20</v>
      </c>
      <c r="X7" s="23">
        <v>4</v>
      </c>
      <c r="Y7" s="23">
        <f t="shared" si="4"/>
        <v>13.351549580965946</v>
      </c>
      <c r="Z7" s="23">
        <f t="shared" si="8"/>
        <v>8</v>
      </c>
      <c r="AA7" s="23">
        <f t="shared" si="9"/>
        <v>20</v>
      </c>
      <c r="AB7" s="23">
        <f t="shared" si="5"/>
        <v>38.648450419034056</v>
      </c>
      <c r="AC7" s="23">
        <f t="shared" si="10"/>
        <v>80</v>
      </c>
      <c r="AD7" s="31">
        <f t="shared" si="11"/>
        <v>2.5000000000000001E-3</v>
      </c>
      <c r="AE7" s="31">
        <f t="shared" si="12"/>
        <v>1.4590948772934046E-2</v>
      </c>
      <c r="AF7" s="32" t="s">
        <v>41</v>
      </c>
      <c r="AG7" s="30">
        <v>4</v>
      </c>
      <c r="AH7" s="24">
        <v>20</v>
      </c>
      <c r="AI7" s="23">
        <f>$Y7*($AH7/$AC7)</f>
        <v>3.3378873952414865</v>
      </c>
      <c r="AJ7" s="28">
        <f t="shared" si="14"/>
        <v>0.05</v>
      </c>
      <c r="AK7" s="28">
        <f t="shared" si="15"/>
        <v>0.29181897545868091</v>
      </c>
      <c r="AL7" s="24" t="s">
        <v>155</v>
      </c>
    </row>
    <row r="8" spans="1:54" s="24" customFormat="1">
      <c r="A8" s="20" t="s">
        <v>4</v>
      </c>
      <c r="B8" s="23">
        <v>5.6476906438879579</v>
      </c>
      <c r="C8" s="23" t="s">
        <v>22</v>
      </c>
      <c r="D8" s="23" t="s">
        <v>54</v>
      </c>
      <c r="E8" s="24">
        <v>400</v>
      </c>
      <c r="F8" s="25">
        <v>43784</v>
      </c>
      <c r="G8" s="26">
        <f t="shared" si="0"/>
        <v>1.4119226609719895E-2</v>
      </c>
      <c r="H8" s="27">
        <v>7.8207592818889393E-2</v>
      </c>
      <c r="I8" s="27">
        <v>0.10950250551541453</v>
      </c>
      <c r="J8" s="27">
        <v>0.10820865899566161</v>
      </c>
      <c r="K8" s="27">
        <f t="shared" si="6"/>
        <v>9.8639585776655173E-2</v>
      </c>
      <c r="L8" s="28" t="s">
        <v>37</v>
      </c>
      <c r="M8" s="28" t="s">
        <v>39</v>
      </c>
      <c r="N8" s="29">
        <v>43788</v>
      </c>
      <c r="O8" s="27" t="s">
        <v>18</v>
      </c>
      <c r="P8" s="28">
        <v>0.05</v>
      </c>
      <c r="Q8" s="23"/>
      <c r="R8" s="24">
        <v>20</v>
      </c>
      <c r="S8" s="23">
        <f t="shared" si="1"/>
        <v>3.5412704521350502</v>
      </c>
      <c r="T8" s="23">
        <f t="shared" si="2"/>
        <v>2</v>
      </c>
      <c r="U8" s="23">
        <v>5</v>
      </c>
      <c r="V8" s="23">
        <f t="shared" si="3"/>
        <v>9.4587295478649498</v>
      </c>
      <c r="W8" s="30">
        <f t="shared" si="7"/>
        <v>20</v>
      </c>
      <c r="X8" s="23">
        <v>4</v>
      </c>
      <c r="Y8" s="23">
        <f t="shared" si="4"/>
        <v>14.165081808540201</v>
      </c>
      <c r="Z8" s="23">
        <f t="shared" si="8"/>
        <v>8</v>
      </c>
      <c r="AA8" s="23">
        <f t="shared" si="9"/>
        <v>20</v>
      </c>
      <c r="AB8" s="23">
        <f t="shared" si="5"/>
        <v>37.834918191459799</v>
      </c>
      <c r="AC8" s="23">
        <f t="shared" si="10"/>
        <v>80</v>
      </c>
      <c r="AD8" s="31">
        <f t="shared" si="11"/>
        <v>2.5000000000000001E-3</v>
      </c>
      <c r="AE8" s="31">
        <f t="shared" si="12"/>
        <v>1.7465472526085487E-2</v>
      </c>
      <c r="AF8" s="32" t="s">
        <v>41</v>
      </c>
      <c r="AG8" s="30">
        <v>5</v>
      </c>
      <c r="AH8" s="24">
        <v>20</v>
      </c>
      <c r="AI8" s="23">
        <f t="shared" si="13"/>
        <v>3.5412704521350502</v>
      </c>
      <c r="AJ8" s="28">
        <f t="shared" si="14"/>
        <v>0.05</v>
      </c>
      <c r="AK8" s="28">
        <f t="shared" si="15"/>
        <v>0.34930945052170975</v>
      </c>
      <c r="AL8" s="24" t="s">
        <v>155</v>
      </c>
    </row>
    <row r="9" spans="1:54" s="24" customFormat="1">
      <c r="A9" s="20" t="s">
        <v>5</v>
      </c>
      <c r="B9" s="23">
        <v>6.2967209169919984</v>
      </c>
      <c r="C9" s="23" t="s">
        <v>22</v>
      </c>
      <c r="D9" s="23" t="s">
        <v>54</v>
      </c>
      <c r="E9" s="24">
        <v>400</v>
      </c>
      <c r="F9" s="25">
        <v>43784</v>
      </c>
      <c r="G9" s="26">
        <f t="shared" si="0"/>
        <v>1.5741802292479998E-2</v>
      </c>
      <c r="H9" s="27">
        <v>9.9717791209782664E-2</v>
      </c>
      <c r="I9" s="27">
        <v>0.12899106871919372</v>
      </c>
      <c r="J9" s="27">
        <v>0.16408665556749319</v>
      </c>
      <c r="K9" s="27">
        <f t="shared" si="6"/>
        <v>0.1309318384988232</v>
      </c>
      <c r="L9" s="28" t="s">
        <v>37</v>
      </c>
      <c r="M9" s="28" t="s">
        <v>42</v>
      </c>
      <c r="N9" s="29">
        <v>43790</v>
      </c>
      <c r="O9" s="27" t="s">
        <v>18</v>
      </c>
      <c r="P9" s="28">
        <v>0.05</v>
      </c>
      <c r="Q9" s="23"/>
      <c r="R9" s="24">
        <v>20</v>
      </c>
      <c r="S9" s="23">
        <f t="shared" si="1"/>
        <v>3.1762563822749481</v>
      </c>
      <c r="T9" s="23">
        <f t="shared" si="2"/>
        <v>2</v>
      </c>
      <c r="U9" s="23">
        <v>5</v>
      </c>
      <c r="V9" s="23">
        <f t="shared" si="3"/>
        <v>9.8237436177250519</v>
      </c>
      <c r="W9" s="30">
        <f t="shared" si="7"/>
        <v>20</v>
      </c>
      <c r="X9" s="23">
        <v>4</v>
      </c>
      <c r="Y9" s="23">
        <f t="shared" si="4"/>
        <v>12.705025529099792</v>
      </c>
      <c r="Z9" s="23">
        <f t="shared" si="8"/>
        <v>8</v>
      </c>
      <c r="AA9" s="23">
        <f t="shared" si="9"/>
        <v>20</v>
      </c>
      <c r="AB9" s="23">
        <f t="shared" si="5"/>
        <v>39.294974470900208</v>
      </c>
      <c r="AC9" s="23">
        <f t="shared" si="10"/>
        <v>80</v>
      </c>
      <c r="AD9" s="31">
        <f t="shared" si="11"/>
        <v>2.5000000000000001E-3</v>
      </c>
      <c r="AE9" s="31">
        <f t="shared" si="12"/>
        <v>2.0793654383743997E-2</v>
      </c>
      <c r="AF9" s="32"/>
      <c r="AG9" s="30"/>
      <c r="AI9" s="23">
        <f t="shared" si="13"/>
        <v>0</v>
      </c>
      <c r="AJ9" s="28">
        <f t="shared" si="14"/>
        <v>0</v>
      </c>
      <c r="AK9" s="28">
        <f t="shared" si="15"/>
        <v>0</v>
      </c>
      <c r="AL9" s="24" t="s">
        <v>155</v>
      </c>
    </row>
    <row r="10" spans="1:54" s="24" customFormat="1">
      <c r="A10" s="20" t="s">
        <v>6</v>
      </c>
      <c r="B10" s="23">
        <v>2.0783988630418744</v>
      </c>
      <c r="C10" s="23" t="s">
        <v>22</v>
      </c>
      <c r="D10" s="23" t="s">
        <v>54</v>
      </c>
      <c r="E10" s="24">
        <v>400</v>
      </c>
      <c r="F10" s="25">
        <v>43784</v>
      </c>
      <c r="G10" s="26">
        <f t="shared" si="0"/>
        <v>5.1959971576046862E-3</v>
      </c>
      <c r="H10" s="27">
        <v>4.8206526642117359E-2</v>
      </c>
      <c r="I10" s="27">
        <v>6.9150667180618575E-2</v>
      </c>
      <c r="J10" s="27" t="s">
        <v>38</v>
      </c>
      <c r="K10" s="27">
        <f t="shared" si="6"/>
        <v>5.8678596911367967E-2</v>
      </c>
      <c r="L10" s="28" t="s">
        <v>37</v>
      </c>
      <c r="M10" s="28" t="s">
        <v>39</v>
      </c>
      <c r="N10" s="29">
        <v>43788</v>
      </c>
      <c r="O10" s="27" t="s">
        <v>18</v>
      </c>
      <c r="P10" s="28">
        <v>0.05</v>
      </c>
      <c r="Q10" s="23"/>
      <c r="R10" s="24">
        <v>20</v>
      </c>
      <c r="S10" s="23">
        <f t="shared" si="1"/>
        <v>9.6227920230521473</v>
      </c>
      <c r="T10" s="23">
        <f t="shared" si="2"/>
        <v>2</v>
      </c>
      <c r="U10" s="23">
        <v>5</v>
      </c>
      <c r="V10" s="23">
        <f t="shared" si="3"/>
        <v>3.3772079769478509</v>
      </c>
      <c r="W10" s="30">
        <f t="shared" si="7"/>
        <v>20</v>
      </c>
      <c r="X10" s="23">
        <v>4</v>
      </c>
      <c r="Y10" s="23">
        <f t="shared" si="4"/>
        <v>38.491168092208589</v>
      </c>
      <c r="Z10" s="23">
        <f t="shared" si="8"/>
        <v>8</v>
      </c>
      <c r="AA10" s="23">
        <f t="shared" si="9"/>
        <v>20</v>
      </c>
      <c r="AB10" s="23">
        <f t="shared" si="5"/>
        <v>13.508831907791404</v>
      </c>
      <c r="AC10" s="23">
        <f t="shared" si="10"/>
        <v>80</v>
      </c>
      <c r="AD10" s="31">
        <f t="shared" si="11"/>
        <v>2.5000000000000001E-3</v>
      </c>
      <c r="AE10" s="31">
        <f t="shared" si="12"/>
        <v>2.8232596714130205E-2</v>
      </c>
      <c r="AF10" s="32" t="s">
        <v>41</v>
      </c>
      <c r="AG10" s="30">
        <v>6</v>
      </c>
      <c r="AH10" s="24">
        <v>20</v>
      </c>
      <c r="AI10" s="23">
        <f t="shared" si="13"/>
        <v>9.6227920230521473</v>
      </c>
      <c r="AJ10" s="28">
        <f t="shared" si="14"/>
        <v>0.05</v>
      </c>
      <c r="AK10" s="28">
        <f t="shared" si="15"/>
        <v>0.56465193428260407</v>
      </c>
      <c r="AL10" s="24" t="s">
        <v>155</v>
      </c>
    </row>
    <row r="11" spans="1:54" s="24" customFormat="1">
      <c r="A11" s="20" t="s">
        <v>7</v>
      </c>
      <c r="B11" s="23">
        <v>2.0307080344796713</v>
      </c>
      <c r="C11" s="23" t="s">
        <v>22</v>
      </c>
      <c r="D11" s="23" t="s">
        <v>54</v>
      </c>
      <c r="E11" s="24">
        <v>400</v>
      </c>
      <c r="F11" s="25">
        <v>43784</v>
      </c>
      <c r="G11" s="26">
        <f t="shared" si="0"/>
        <v>5.0767700861991784E-3</v>
      </c>
      <c r="H11" s="27">
        <v>9.0741730978996404E-2</v>
      </c>
      <c r="I11" s="27">
        <v>8.9771346089181678E-2</v>
      </c>
      <c r="J11" s="27">
        <v>0.11273712181479698</v>
      </c>
      <c r="K11" s="27">
        <f t="shared" si="6"/>
        <v>9.7750066294325033E-2</v>
      </c>
      <c r="L11" s="28" t="s">
        <v>37</v>
      </c>
      <c r="M11" s="28" t="s">
        <v>39</v>
      </c>
      <c r="N11" s="29">
        <v>43788</v>
      </c>
      <c r="O11" s="27" t="s">
        <v>18</v>
      </c>
      <c r="P11" s="28">
        <v>0.05</v>
      </c>
      <c r="Q11" s="23"/>
      <c r="R11" s="24">
        <v>20</v>
      </c>
      <c r="S11" s="23">
        <f t="shared" si="1"/>
        <v>9.8487816369548185</v>
      </c>
      <c r="T11" s="23">
        <f t="shared" si="2"/>
        <v>2</v>
      </c>
      <c r="U11" s="23">
        <v>5</v>
      </c>
      <c r="V11" s="23">
        <f t="shared" si="3"/>
        <v>3.1512183630451815</v>
      </c>
      <c r="W11" s="30">
        <f t="shared" si="7"/>
        <v>20</v>
      </c>
      <c r="X11" s="23">
        <v>4</v>
      </c>
      <c r="Y11" s="23">
        <f t="shared" si="4"/>
        <v>39.395126547819274</v>
      </c>
      <c r="Z11" s="23">
        <f t="shared" si="8"/>
        <v>8</v>
      </c>
      <c r="AA11" s="23">
        <f t="shared" si="9"/>
        <v>20</v>
      </c>
      <c r="AB11" s="23">
        <f t="shared" si="5"/>
        <v>12.604873452180726</v>
      </c>
      <c r="AC11" s="23">
        <f t="shared" si="10"/>
        <v>80</v>
      </c>
      <c r="AD11" s="31">
        <f t="shared" si="11"/>
        <v>2.4999999999999996E-3</v>
      </c>
      <c r="AE11" s="31">
        <f t="shared" si="12"/>
        <v>4.8135952896533225E-2</v>
      </c>
      <c r="AF11" s="32" t="s">
        <v>41</v>
      </c>
      <c r="AG11" s="30">
        <v>7</v>
      </c>
      <c r="AH11" s="24">
        <v>20</v>
      </c>
      <c r="AI11" s="23">
        <f t="shared" si="13"/>
        <v>9.8487816369548185</v>
      </c>
      <c r="AJ11" s="28">
        <f t="shared" si="14"/>
        <v>4.9999999999999989E-2</v>
      </c>
      <c r="AK11" s="28">
        <f t="shared" si="15"/>
        <v>0.96271905793066448</v>
      </c>
      <c r="AL11" s="24" t="s">
        <v>155</v>
      </c>
    </row>
    <row r="12" spans="1:54" s="24" customFormat="1">
      <c r="A12" s="20" t="s">
        <v>8</v>
      </c>
      <c r="B12" s="23">
        <v>2.424389698558425</v>
      </c>
      <c r="C12" s="23" t="s">
        <v>22</v>
      </c>
      <c r="D12" s="23" t="s">
        <v>54</v>
      </c>
      <c r="E12" s="24">
        <v>400</v>
      </c>
      <c r="F12" s="25">
        <v>43784</v>
      </c>
      <c r="G12" s="26">
        <f t="shared" si="0"/>
        <v>6.0609742463960626E-3</v>
      </c>
      <c r="H12" s="27">
        <v>9.0660865571511762E-2</v>
      </c>
      <c r="I12" s="27">
        <v>0.1417678031017543</v>
      </c>
      <c r="J12" s="27">
        <v>0.11152414070252861</v>
      </c>
      <c r="K12" s="27">
        <f t="shared" si="6"/>
        <v>0.11465093645859821</v>
      </c>
      <c r="L12" s="28" t="s">
        <v>37</v>
      </c>
      <c r="M12" s="28" t="s">
        <v>42</v>
      </c>
      <c r="N12" s="29">
        <v>43790</v>
      </c>
      <c r="O12" s="27" t="s">
        <v>18</v>
      </c>
      <c r="P12" s="28">
        <v>0.05</v>
      </c>
      <c r="Q12" s="23"/>
      <c r="R12" s="24">
        <v>20</v>
      </c>
      <c r="S12" s="23">
        <f t="shared" si="1"/>
        <v>8.2494988375393081</v>
      </c>
      <c r="T12" s="23">
        <f t="shared" si="2"/>
        <v>2</v>
      </c>
      <c r="U12" s="23">
        <v>5</v>
      </c>
      <c r="V12" s="23">
        <f t="shared" si="3"/>
        <v>4.7505011624606919</v>
      </c>
      <c r="W12" s="30">
        <f t="shared" si="7"/>
        <v>20</v>
      </c>
      <c r="X12" s="23">
        <v>4</v>
      </c>
      <c r="Y12" s="23">
        <f t="shared" si="4"/>
        <v>32.997995350157233</v>
      </c>
      <c r="Z12" s="23">
        <f t="shared" si="8"/>
        <v>8</v>
      </c>
      <c r="AA12" s="23">
        <f t="shared" si="9"/>
        <v>20</v>
      </c>
      <c r="AB12" s="23">
        <f t="shared" si="5"/>
        <v>19.002004649842767</v>
      </c>
      <c r="AC12" s="23">
        <f t="shared" si="10"/>
        <v>80</v>
      </c>
      <c r="AD12" s="31">
        <f t="shared" si="11"/>
        <v>2.5000000000000001E-3</v>
      </c>
      <c r="AE12" s="31">
        <f t="shared" si="12"/>
        <v>4.729063835189995E-2</v>
      </c>
      <c r="AF12" s="32"/>
      <c r="AG12" s="30"/>
      <c r="AI12" s="23">
        <f t="shared" si="13"/>
        <v>0</v>
      </c>
      <c r="AJ12" s="28">
        <f t="shared" si="14"/>
        <v>0</v>
      </c>
      <c r="AK12" s="28">
        <f t="shared" si="15"/>
        <v>0</v>
      </c>
      <c r="AL12" s="24" t="s">
        <v>155</v>
      </c>
    </row>
    <row r="13" spans="1:54" s="24" customFormat="1">
      <c r="A13" s="20" t="s">
        <v>9</v>
      </c>
      <c r="B13" s="23">
        <v>0.86661872221508185</v>
      </c>
      <c r="C13" s="23" t="s">
        <v>22</v>
      </c>
      <c r="D13" s="23" t="s">
        <v>54</v>
      </c>
      <c r="E13" s="24">
        <v>400</v>
      </c>
      <c r="F13" s="25">
        <v>43784</v>
      </c>
      <c r="G13" s="26">
        <f t="shared" si="0"/>
        <v>2.1665468055377048E-3</v>
      </c>
      <c r="H13" s="27">
        <v>3.5429792259556697E-2</v>
      </c>
      <c r="I13" s="27">
        <v>7.0363648292887035E-2</v>
      </c>
      <c r="J13" s="27">
        <v>7.0929706145278909E-2</v>
      </c>
      <c r="K13" s="27">
        <f t="shared" si="6"/>
        <v>5.8907715565907549E-2</v>
      </c>
      <c r="L13" s="28" t="s">
        <v>37</v>
      </c>
      <c r="M13" s="28" t="s">
        <v>39</v>
      </c>
      <c r="N13" s="29">
        <v>43788</v>
      </c>
      <c r="O13" s="27" t="s">
        <v>18</v>
      </c>
      <c r="P13" s="28">
        <v>0.05</v>
      </c>
      <c r="Q13" s="23"/>
      <c r="R13" s="24">
        <v>20</v>
      </c>
      <c r="S13" s="23">
        <f>($P13/$G14)</f>
        <v>12.566408539023815</v>
      </c>
      <c r="T13" s="23">
        <f t="shared" si="2"/>
        <v>2</v>
      </c>
      <c r="U13" s="23">
        <v>5</v>
      </c>
      <c r="V13" s="23">
        <f t="shared" si="3"/>
        <v>0.43359146097618506</v>
      </c>
      <c r="W13" s="30">
        <f t="shared" si="7"/>
        <v>20</v>
      </c>
      <c r="X13" s="23">
        <v>4</v>
      </c>
      <c r="Y13" s="23">
        <f t="shared" si="4"/>
        <v>50.26563415609526</v>
      </c>
      <c r="Z13" s="23">
        <f t="shared" si="8"/>
        <v>8</v>
      </c>
      <c r="AA13" s="23">
        <f t="shared" si="9"/>
        <v>20</v>
      </c>
      <c r="AB13" s="23">
        <f t="shared" si="5"/>
        <v>1.7343658439047402</v>
      </c>
      <c r="AC13" s="23">
        <f t="shared" si="10"/>
        <v>80</v>
      </c>
      <c r="AD13" s="31">
        <f>$G13*$Y13/$AC13</f>
        <v>1.3612856138651892E-3</v>
      </c>
      <c r="AE13" s="31">
        <f t="shared" si="12"/>
        <v>3.7012920995090334E-2</v>
      </c>
      <c r="AF13" s="32" t="s">
        <v>41</v>
      </c>
      <c r="AG13" s="30">
        <v>8</v>
      </c>
      <c r="AH13" s="24">
        <v>20</v>
      </c>
      <c r="AI13" s="23">
        <f t="shared" si="13"/>
        <v>12.566408539023815</v>
      </c>
      <c r="AJ13" s="28">
        <f>$AD13*$AH13</f>
        <v>2.7225712277303783E-2</v>
      </c>
      <c r="AK13" s="28">
        <f t="shared" si="15"/>
        <v>0.74025841990180674</v>
      </c>
      <c r="AL13" s="24" t="s">
        <v>155</v>
      </c>
    </row>
    <row r="14" spans="1:54" s="24" customFormat="1">
      <c r="A14" s="20" t="s">
        <v>10</v>
      </c>
      <c r="B14" s="23">
        <v>1.5915446277185608</v>
      </c>
      <c r="C14" s="23" t="s">
        <v>22</v>
      </c>
      <c r="D14" s="23" t="s">
        <v>54</v>
      </c>
      <c r="E14" s="24">
        <v>400</v>
      </c>
      <c r="F14" s="25">
        <v>43784</v>
      </c>
      <c r="G14" s="26">
        <f t="shared" si="0"/>
        <v>3.9788615692964019E-3</v>
      </c>
      <c r="H14" s="27">
        <v>6.1387588062100776E-2</v>
      </c>
      <c r="I14" s="27">
        <v>0.10335673454658795</v>
      </c>
      <c r="J14" s="27">
        <v>8.4595960010169821E-2</v>
      </c>
      <c r="K14" s="27">
        <f t="shared" si="6"/>
        <v>8.3113427539619519E-2</v>
      </c>
      <c r="L14" s="28" t="s">
        <v>37</v>
      </c>
      <c r="M14" s="28" t="s">
        <v>39</v>
      </c>
      <c r="N14" s="29">
        <v>43788</v>
      </c>
      <c r="O14" s="27" t="s">
        <v>18</v>
      </c>
      <c r="P14" s="28">
        <v>0.05</v>
      </c>
      <c r="Q14" s="23"/>
      <c r="R14" s="24">
        <v>20</v>
      </c>
      <c r="S14" s="23">
        <f t="shared" si="1"/>
        <v>12.566408539023815</v>
      </c>
      <c r="T14" s="23">
        <f t="shared" si="2"/>
        <v>2</v>
      </c>
      <c r="U14" s="23">
        <v>5</v>
      </c>
      <c r="V14" s="23">
        <f t="shared" si="3"/>
        <v>0.43359146097618506</v>
      </c>
      <c r="W14" s="30">
        <f t="shared" si="7"/>
        <v>20</v>
      </c>
      <c r="X14" s="23">
        <v>4</v>
      </c>
      <c r="Y14" s="23">
        <f t="shared" si="4"/>
        <v>50.26563415609526</v>
      </c>
      <c r="Z14" s="23">
        <f t="shared" si="8"/>
        <v>8</v>
      </c>
      <c r="AA14" s="23">
        <f t="shared" si="9"/>
        <v>20</v>
      </c>
      <c r="AB14" s="23">
        <f t="shared" si="5"/>
        <v>1.7343658439047402</v>
      </c>
      <c r="AC14" s="23">
        <f t="shared" si="10"/>
        <v>80</v>
      </c>
      <c r="AD14" s="31">
        <f t="shared" si="11"/>
        <v>2.5000000000000001E-3</v>
      </c>
      <c r="AE14" s="31">
        <f t="shared" si="12"/>
        <v>5.2221864277070595E-2</v>
      </c>
      <c r="AF14" s="32" t="s">
        <v>41</v>
      </c>
      <c r="AG14" s="30">
        <v>9</v>
      </c>
      <c r="AH14" s="24">
        <v>20</v>
      </c>
      <c r="AI14" s="23">
        <f t="shared" si="13"/>
        <v>12.566408539023815</v>
      </c>
      <c r="AJ14" s="28">
        <f t="shared" si="14"/>
        <v>0.05</v>
      </c>
      <c r="AK14" s="28">
        <f t="shared" si="15"/>
        <v>1.0444372855414119</v>
      </c>
      <c r="AL14" s="24" t="s">
        <v>155</v>
      </c>
    </row>
    <row r="15" spans="1:54" s="24" customFormat="1">
      <c r="A15" s="20" t="s">
        <v>11</v>
      </c>
      <c r="B15" s="23">
        <v>1.8168669326636442</v>
      </c>
      <c r="C15" s="23" t="s">
        <v>22</v>
      </c>
      <c r="D15" s="23" t="s">
        <v>54</v>
      </c>
      <c r="E15" s="24">
        <v>400</v>
      </c>
      <c r="F15" s="25">
        <v>43784</v>
      </c>
      <c r="G15" s="26">
        <f t="shared" si="0"/>
        <v>4.5421673316591105E-3</v>
      </c>
      <c r="H15" s="27">
        <v>6.4945665991421431E-2</v>
      </c>
      <c r="I15" s="27">
        <v>8.2736055638024844E-2</v>
      </c>
      <c r="J15" s="27">
        <v>8.4434229195200619E-2</v>
      </c>
      <c r="K15" s="27">
        <f t="shared" si="6"/>
        <v>7.7371983608215622E-2</v>
      </c>
      <c r="L15" s="28" t="s">
        <v>37</v>
      </c>
      <c r="M15" s="28" t="s">
        <v>42</v>
      </c>
      <c r="N15" s="29">
        <v>43790</v>
      </c>
      <c r="O15" s="27" t="s">
        <v>18</v>
      </c>
      <c r="P15" s="28">
        <v>0.05</v>
      </c>
      <c r="Q15" s="23"/>
      <c r="R15" s="24">
        <v>20</v>
      </c>
      <c r="S15" s="23">
        <f t="shared" si="1"/>
        <v>11.007960814542818</v>
      </c>
      <c r="T15" s="23">
        <f t="shared" si="2"/>
        <v>2</v>
      </c>
      <c r="U15" s="23">
        <v>5</v>
      </c>
      <c r="V15" s="23">
        <f t="shared" si="3"/>
        <v>1.9920391854571804</v>
      </c>
      <c r="W15" s="30">
        <f t="shared" si="7"/>
        <v>20</v>
      </c>
      <c r="X15" s="23">
        <v>4</v>
      </c>
      <c r="Y15" s="23">
        <f t="shared" si="4"/>
        <v>44.031843258171271</v>
      </c>
      <c r="Z15" s="23">
        <f t="shared" si="8"/>
        <v>8</v>
      </c>
      <c r="AA15" s="23">
        <f t="shared" si="9"/>
        <v>20</v>
      </c>
      <c r="AB15" s="23">
        <f t="shared" si="5"/>
        <v>7.9681567418287216</v>
      </c>
      <c r="AC15" s="23">
        <f t="shared" si="10"/>
        <v>80</v>
      </c>
      <c r="AD15" s="31">
        <f t="shared" si="11"/>
        <v>2.5000000000000001E-3</v>
      </c>
      <c r="AE15" s="31">
        <f t="shared" si="12"/>
        <v>4.258538818513434E-2</v>
      </c>
      <c r="AF15" s="32"/>
      <c r="AG15" s="30"/>
      <c r="AI15" s="23">
        <f t="shared" si="13"/>
        <v>0</v>
      </c>
      <c r="AJ15" s="28">
        <f t="shared" si="14"/>
        <v>0</v>
      </c>
      <c r="AK15" s="28">
        <f t="shared" si="15"/>
        <v>0</v>
      </c>
      <c r="AL15" s="24" t="s">
        <v>155</v>
      </c>
    </row>
    <row r="16" spans="1:54" s="24" customFormat="1">
      <c r="A16" s="20" t="s">
        <v>12</v>
      </c>
      <c r="B16" s="23">
        <v>2.8365486968357172</v>
      </c>
      <c r="C16" s="23" t="s">
        <v>22</v>
      </c>
      <c r="D16" s="23" t="s">
        <v>54</v>
      </c>
      <c r="E16" s="24">
        <v>400</v>
      </c>
      <c r="F16" s="25">
        <v>43784</v>
      </c>
      <c r="G16" s="26">
        <f t="shared" si="0"/>
        <v>7.0913717420892928E-3</v>
      </c>
      <c r="H16" s="27">
        <v>0.14839876651548839</v>
      </c>
      <c r="I16" s="27">
        <v>0.16699781023693741</v>
      </c>
      <c r="J16" s="27">
        <v>0.18042146787937449</v>
      </c>
      <c r="K16" s="27">
        <f t="shared" si="6"/>
        <v>0.16527268154393346</v>
      </c>
      <c r="L16" s="28" t="s">
        <v>37</v>
      </c>
      <c r="M16" s="28" t="s">
        <v>39</v>
      </c>
      <c r="N16" s="29">
        <v>43788</v>
      </c>
      <c r="O16" s="27" t="s">
        <v>18</v>
      </c>
      <c r="P16" s="28">
        <v>0.05</v>
      </c>
      <c r="Q16" s="23"/>
      <c r="R16" s="24">
        <v>20</v>
      </c>
      <c r="S16" s="23">
        <f t="shared" si="1"/>
        <v>7.050822015610307</v>
      </c>
      <c r="T16" s="23">
        <f t="shared" si="2"/>
        <v>2</v>
      </c>
      <c r="U16" s="23">
        <v>5</v>
      </c>
      <c r="V16" s="23">
        <f t="shared" si="3"/>
        <v>5.9491779843896921</v>
      </c>
      <c r="W16" s="30">
        <f t="shared" si="7"/>
        <v>20</v>
      </c>
      <c r="X16" s="23">
        <v>4</v>
      </c>
      <c r="Y16" s="23">
        <f t="shared" si="4"/>
        <v>28.203288062441228</v>
      </c>
      <c r="Z16" s="23">
        <f t="shared" si="8"/>
        <v>8</v>
      </c>
      <c r="AA16" s="23">
        <f t="shared" si="9"/>
        <v>20</v>
      </c>
      <c r="AB16" s="23">
        <f t="shared" si="5"/>
        <v>23.796711937558769</v>
      </c>
      <c r="AC16" s="23">
        <f t="shared" si="10"/>
        <v>80</v>
      </c>
      <c r="AD16" s="31">
        <f t="shared" si="11"/>
        <v>2.5000000000000001E-3</v>
      </c>
      <c r="AE16" s="31">
        <f t="shared" si="12"/>
        <v>5.826541308044586E-2</v>
      </c>
      <c r="AF16" s="32" t="s">
        <v>41</v>
      </c>
      <c r="AG16" s="30">
        <v>10</v>
      </c>
      <c r="AH16" s="24">
        <v>20</v>
      </c>
      <c r="AI16" s="23">
        <f t="shared" si="13"/>
        <v>7.050822015610307</v>
      </c>
      <c r="AJ16" s="28">
        <f t="shared" si="14"/>
        <v>0.05</v>
      </c>
      <c r="AK16" s="28">
        <f t="shared" si="15"/>
        <v>1.1653082616089172</v>
      </c>
      <c r="AL16" s="24" t="s">
        <v>155</v>
      </c>
    </row>
    <row r="17" spans="1:39" s="24" customFormat="1">
      <c r="A17" s="20" t="s">
        <v>13</v>
      </c>
      <c r="B17" s="23">
        <v>2.4262543139558561</v>
      </c>
      <c r="C17" s="23" t="s">
        <v>22</v>
      </c>
      <c r="D17" s="23" t="s">
        <v>54</v>
      </c>
      <c r="E17" s="24">
        <v>400</v>
      </c>
      <c r="F17" s="25">
        <v>43784</v>
      </c>
      <c r="G17" s="26">
        <f t="shared" si="0"/>
        <v>6.06563578488964E-3</v>
      </c>
      <c r="H17" s="27">
        <v>0.12931453034913204</v>
      </c>
      <c r="I17" s="27">
        <v>0.12931453034913193</v>
      </c>
      <c r="J17" s="27">
        <v>0.14184866850923886</v>
      </c>
      <c r="K17" s="27">
        <f t="shared" si="6"/>
        <v>0.13349257640250092</v>
      </c>
      <c r="L17" s="28" t="s">
        <v>37</v>
      </c>
      <c r="M17" s="28" t="s">
        <v>39</v>
      </c>
      <c r="N17" s="29">
        <v>43788</v>
      </c>
      <c r="O17" s="27" t="s">
        <v>18</v>
      </c>
      <c r="P17" s="28">
        <v>0.05</v>
      </c>
      <c r="Q17" s="23"/>
      <c r="R17" s="24">
        <v>20</v>
      </c>
      <c r="S17" s="23">
        <f t="shared" si="1"/>
        <v>8.2431589652245698</v>
      </c>
      <c r="T17" s="23">
        <f t="shared" si="2"/>
        <v>2</v>
      </c>
      <c r="U17" s="23">
        <v>5</v>
      </c>
      <c r="V17" s="23">
        <f t="shared" si="3"/>
        <v>4.7568410347754302</v>
      </c>
      <c r="W17" s="30">
        <f t="shared" si="7"/>
        <v>20</v>
      </c>
      <c r="X17" s="23">
        <v>4</v>
      </c>
      <c r="Y17" s="23">
        <f t="shared" si="4"/>
        <v>32.972635860898279</v>
      </c>
      <c r="Z17" s="23">
        <f t="shared" si="8"/>
        <v>8</v>
      </c>
      <c r="AA17" s="23">
        <f t="shared" si="9"/>
        <v>20</v>
      </c>
      <c r="AB17" s="23">
        <f t="shared" si="5"/>
        <v>19.027364139101721</v>
      </c>
      <c r="AC17" s="23">
        <f t="shared" si="10"/>
        <v>80</v>
      </c>
      <c r="AD17" s="31">
        <f t="shared" si="11"/>
        <v>2.5000000000000005E-3</v>
      </c>
      <c r="AE17" s="31">
        <f t="shared" si="12"/>
        <v>5.5020026398160074E-2</v>
      </c>
      <c r="AF17" s="32" t="s">
        <v>41</v>
      </c>
      <c r="AG17" s="30">
        <v>11</v>
      </c>
      <c r="AH17" s="24">
        <v>20</v>
      </c>
      <c r="AI17" s="23">
        <f t="shared" si="13"/>
        <v>8.2431589652245698</v>
      </c>
      <c r="AJ17" s="28">
        <f t="shared" si="14"/>
        <v>5.000000000000001E-2</v>
      </c>
      <c r="AK17" s="28">
        <f t="shared" si="15"/>
        <v>1.1004005279632014</v>
      </c>
      <c r="AL17" s="24" t="s">
        <v>155</v>
      </c>
    </row>
    <row r="18" spans="1:39" s="24" customFormat="1">
      <c r="A18" s="20" t="s">
        <v>14</v>
      </c>
      <c r="B18" s="23">
        <v>2.799968499654292</v>
      </c>
      <c r="C18" s="23" t="s">
        <v>22</v>
      </c>
      <c r="D18" s="23" t="s">
        <v>54</v>
      </c>
      <c r="E18" s="24">
        <v>400</v>
      </c>
      <c r="F18" s="25">
        <v>43784</v>
      </c>
      <c r="G18" s="26">
        <f t="shared" si="0"/>
        <v>6.9999212491357295E-3</v>
      </c>
      <c r="H18" s="27">
        <v>0.14217213013917715</v>
      </c>
      <c r="I18" s="27">
        <v>0.1024672150642577</v>
      </c>
      <c r="J18" s="27">
        <v>0.11330317966718893</v>
      </c>
      <c r="K18" s="27">
        <f t="shared" si="6"/>
        <v>0.11931417495687459</v>
      </c>
      <c r="L18" s="28" t="s">
        <v>37</v>
      </c>
      <c r="M18" s="28" t="s">
        <v>42</v>
      </c>
      <c r="N18" s="29">
        <v>43790</v>
      </c>
      <c r="O18" s="27" t="s">
        <v>18</v>
      </c>
      <c r="P18" s="28">
        <v>0.05</v>
      </c>
      <c r="Q18" s="23"/>
      <c r="R18" s="24">
        <v>20</v>
      </c>
      <c r="S18" s="23">
        <f t="shared" si="1"/>
        <v>7.1429375017859567</v>
      </c>
      <c r="T18" s="23">
        <f t="shared" si="2"/>
        <v>2</v>
      </c>
      <c r="U18" s="23">
        <v>5</v>
      </c>
      <c r="V18" s="23">
        <f t="shared" si="3"/>
        <v>5.8570624982140433</v>
      </c>
      <c r="W18" s="30">
        <f t="shared" si="7"/>
        <v>20</v>
      </c>
      <c r="X18" s="23">
        <v>4</v>
      </c>
      <c r="Y18" s="23">
        <f t="shared" si="4"/>
        <v>28.571750007143827</v>
      </c>
      <c r="Z18" s="23">
        <f t="shared" si="8"/>
        <v>8</v>
      </c>
      <c r="AA18" s="23">
        <f t="shared" si="9"/>
        <v>20</v>
      </c>
      <c r="AB18" s="23">
        <f t="shared" si="5"/>
        <v>23.428249992856173</v>
      </c>
      <c r="AC18" s="23">
        <f t="shared" si="10"/>
        <v>80</v>
      </c>
      <c r="AD18" s="31">
        <f t="shared" si="11"/>
        <v>2.5000000000000001E-3</v>
      </c>
      <c r="AE18" s="31">
        <f t="shared" si="12"/>
        <v>4.2612684739705517E-2</v>
      </c>
      <c r="AF18" s="32"/>
      <c r="AG18" s="30"/>
      <c r="AI18" s="23">
        <f t="shared" si="13"/>
        <v>0</v>
      </c>
      <c r="AJ18" s="28">
        <f t="shared" si="14"/>
        <v>0</v>
      </c>
      <c r="AK18" s="28">
        <f t="shared" si="15"/>
        <v>0</v>
      </c>
      <c r="AL18" s="24" t="s">
        <v>155</v>
      </c>
    </row>
    <row r="19" spans="1:39" s="24" customFormat="1">
      <c r="A19" s="20" t="s">
        <v>15</v>
      </c>
      <c r="B19" s="23">
        <v>1.7664690392196949</v>
      </c>
      <c r="C19" s="23" t="s">
        <v>22</v>
      </c>
      <c r="D19" s="23" t="s">
        <v>54</v>
      </c>
      <c r="E19" s="24">
        <v>400</v>
      </c>
      <c r="F19" s="25">
        <v>43784</v>
      </c>
      <c r="G19" s="26">
        <f t="shared" si="0"/>
        <v>4.4161725980492372E-3</v>
      </c>
      <c r="H19" s="27">
        <v>1.5698632833323848E-2</v>
      </c>
      <c r="I19" s="27">
        <v>2.7990174770977014E-2</v>
      </c>
      <c r="J19" s="27">
        <v>4.4244121675373858E-2</v>
      </c>
      <c r="K19" s="27">
        <f t="shared" si="6"/>
        <v>2.9310976426558239E-2</v>
      </c>
      <c r="L19" s="28" t="s">
        <v>37</v>
      </c>
      <c r="M19" s="28" t="s">
        <v>39</v>
      </c>
      <c r="N19" s="29">
        <v>43788</v>
      </c>
      <c r="O19" s="27" t="s">
        <v>18</v>
      </c>
      <c r="P19" s="28">
        <v>0.05</v>
      </c>
      <c r="Q19" s="23"/>
      <c r="R19" s="24">
        <v>20</v>
      </c>
      <c r="S19" s="23">
        <f t="shared" si="1"/>
        <v>11.322021250275993</v>
      </c>
      <c r="T19" s="23">
        <f t="shared" si="2"/>
        <v>2</v>
      </c>
      <c r="U19" s="23">
        <v>5</v>
      </c>
      <c r="V19" s="23">
        <f t="shared" si="3"/>
        <v>1.6779787497240051</v>
      </c>
      <c r="W19" s="30">
        <f t="shared" si="7"/>
        <v>20</v>
      </c>
      <c r="X19" s="23">
        <v>4</v>
      </c>
      <c r="Y19" s="23">
        <f t="shared" si="4"/>
        <v>45.288085001103973</v>
      </c>
      <c r="Z19" s="23">
        <f t="shared" si="8"/>
        <v>8</v>
      </c>
      <c r="AA19" s="23">
        <f t="shared" si="9"/>
        <v>20</v>
      </c>
      <c r="AB19" s="23">
        <f t="shared" si="5"/>
        <v>6.7119149988960203</v>
      </c>
      <c r="AC19" s="23">
        <f t="shared" si="10"/>
        <v>80</v>
      </c>
      <c r="AD19" s="31">
        <f t="shared" si="11"/>
        <v>2.5000000000000001E-3</v>
      </c>
      <c r="AE19" s="31">
        <f t="shared" si="12"/>
        <v>1.6592974898391556E-2</v>
      </c>
      <c r="AF19" s="32" t="s">
        <v>41</v>
      </c>
      <c r="AG19" s="30">
        <v>12</v>
      </c>
      <c r="AH19" s="24">
        <v>20</v>
      </c>
      <c r="AI19" s="23">
        <f t="shared" si="13"/>
        <v>11.322021250275993</v>
      </c>
      <c r="AJ19" s="28">
        <f t="shared" si="14"/>
        <v>0.05</v>
      </c>
      <c r="AK19" s="28">
        <f t="shared" si="15"/>
        <v>0.3318594979678311</v>
      </c>
      <c r="AL19" s="24" t="s">
        <v>155</v>
      </c>
    </row>
    <row r="20" spans="1:39" s="24" customFormat="1">
      <c r="A20" s="20" t="s">
        <v>16</v>
      </c>
      <c r="B20" s="23">
        <v>2.4013153184571956</v>
      </c>
      <c r="C20" s="23" t="s">
        <v>22</v>
      </c>
      <c r="D20" s="23" t="s">
        <v>54</v>
      </c>
      <c r="E20" s="24">
        <v>400</v>
      </c>
      <c r="F20" s="25">
        <v>43784</v>
      </c>
      <c r="G20" s="26">
        <f t="shared" si="0"/>
        <v>6.0032882961429893E-3</v>
      </c>
      <c r="H20" s="27">
        <v>2.5334000377270194E-4</v>
      </c>
      <c r="I20" s="27">
        <v>-2.0108914057950246E-3</v>
      </c>
      <c r="J20" s="27">
        <v>2.4512962249140915E-2</v>
      </c>
      <c r="K20" s="27">
        <f t="shared" si="6"/>
        <v>7.5851369490395311E-3</v>
      </c>
      <c r="L20" s="28" t="s">
        <v>37</v>
      </c>
      <c r="M20" s="28" t="s">
        <v>39</v>
      </c>
      <c r="N20" s="29">
        <v>43788</v>
      </c>
      <c r="O20" s="27" t="s">
        <v>18</v>
      </c>
      <c r="P20" s="28">
        <v>0.05</v>
      </c>
      <c r="Q20" s="23"/>
      <c r="R20" s="24">
        <v>20</v>
      </c>
      <c r="S20" s="23">
        <f t="shared" si="1"/>
        <v>8.328768756970101</v>
      </c>
      <c r="T20" s="23">
        <f t="shared" si="2"/>
        <v>2</v>
      </c>
      <c r="U20" s="23">
        <v>5</v>
      </c>
      <c r="V20" s="23">
        <f t="shared" si="3"/>
        <v>4.671231243029899</v>
      </c>
      <c r="W20" s="30">
        <f t="shared" si="7"/>
        <v>20</v>
      </c>
      <c r="X20" s="23">
        <v>4</v>
      </c>
      <c r="Y20" s="23">
        <f t="shared" si="4"/>
        <v>33.315075027880404</v>
      </c>
      <c r="Z20" s="23">
        <f t="shared" si="8"/>
        <v>8</v>
      </c>
      <c r="AA20" s="23">
        <f t="shared" si="9"/>
        <v>20</v>
      </c>
      <c r="AB20" s="23">
        <f t="shared" si="5"/>
        <v>18.684924972119596</v>
      </c>
      <c r="AC20" s="23">
        <f t="shared" si="10"/>
        <v>80</v>
      </c>
      <c r="AD20" s="31">
        <f t="shared" si="11"/>
        <v>2.5000000000000001E-3</v>
      </c>
      <c r="AE20" s="31">
        <f t="shared" si="12"/>
        <v>3.1587425819249982E-3</v>
      </c>
      <c r="AF20" s="32" t="s">
        <v>41</v>
      </c>
      <c r="AG20" s="30">
        <v>13</v>
      </c>
      <c r="AH20" s="24">
        <v>20</v>
      </c>
      <c r="AI20" s="23">
        <f t="shared" si="13"/>
        <v>8.328768756970101</v>
      </c>
      <c r="AJ20" s="28">
        <f t="shared" si="14"/>
        <v>0.05</v>
      </c>
      <c r="AK20" s="28">
        <f t="shared" si="15"/>
        <v>6.3174851638499965E-2</v>
      </c>
      <c r="AL20" s="24" t="s">
        <v>155</v>
      </c>
    </row>
    <row r="21" spans="1:39" s="24" customFormat="1">
      <c r="A21" s="20" t="s">
        <v>17</v>
      </c>
      <c r="B21" s="23">
        <v>1.9621619697096822</v>
      </c>
      <c r="C21" s="23" t="s">
        <v>22</v>
      </c>
      <c r="D21" s="23" t="s">
        <v>54</v>
      </c>
      <c r="E21" s="24">
        <v>400</v>
      </c>
      <c r="F21" s="25">
        <v>43784</v>
      </c>
      <c r="G21" s="26">
        <f t="shared" si="0"/>
        <v>4.9054049242742053E-3</v>
      </c>
      <c r="H21" s="27">
        <v>-8.8035856344981147E-3</v>
      </c>
      <c r="I21" s="27">
        <v>1.100843919921929E-2</v>
      </c>
      <c r="J21" s="27">
        <v>2.4027769804233604E-2</v>
      </c>
      <c r="K21" s="27">
        <f t="shared" si="6"/>
        <v>8.7442077896515927E-3</v>
      </c>
      <c r="L21" s="28" t="s">
        <v>37</v>
      </c>
      <c r="M21" s="28" t="s">
        <v>42</v>
      </c>
      <c r="N21" s="29">
        <v>43790</v>
      </c>
      <c r="O21" s="27" t="s">
        <v>18</v>
      </c>
      <c r="P21" s="28">
        <v>0.05</v>
      </c>
      <c r="Q21" s="23"/>
      <c r="R21" s="24">
        <v>20</v>
      </c>
      <c r="S21" s="23">
        <f t="shared" si="1"/>
        <v>10.192838465297115</v>
      </c>
      <c r="T21" s="23">
        <f t="shared" si="2"/>
        <v>2</v>
      </c>
      <c r="U21" s="23">
        <v>5</v>
      </c>
      <c r="V21" s="23">
        <f t="shared" si="3"/>
        <v>2.8071615347028853</v>
      </c>
      <c r="W21" s="30">
        <f t="shared" si="7"/>
        <v>20</v>
      </c>
      <c r="X21" s="23">
        <v>4</v>
      </c>
      <c r="Y21" s="23">
        <f t="shared" si="4"/>
        <v>40.771353861188459</v>
      </c>
      <c r="Z21" s="23">
        <f t="shared" si="8"/>
        <v>8</v>
      </c>
      <c r="AA21" s="23">
        <f t="shared" si="9"/>
        <v>20</v>
      </c>
      <c r="AB21" s="23">
        <f t="shared" si="5"/>
        <v>11.228646138811541</v>
      </c>
      <c r="AC21" s="23">
        <f t="shared" si="10"/>
        <v>80</v>
      </c>
      <c r="AD21" s="31">
        <f t="shared" si="11"/>
        <v>2.5000000000000001E-3</v>
      </c>
      <c r="AE21" s="31">
        <f t="shared" si="12"/>
        <v>4.4564148753455709E-3</v>
      </c>
      <c r="AF21" s="32"/>
      <c r="AG21" s="30"/>
      <c r="AI21" s="23">
        <f>$Y21*($AH21/$AC21)</f>
        <v>0</v>
      </c>
      <c r="AJ21" s="28">
        <f t="shared" si="14"/>
        <v>0</v>
      </c>
      <c r="AK21" s="28">
        <f t="shared" si="15"/>
        <v>0</v>
      </c>
      <c r="AL21" s="24" t="s">
        <v>155</v>
      </c>
    </row>
    <row r="22" spans="1:39" s="24" customFormat="1">
      <c r="A22" s="20"/>
      <c r="C22" s="23"/>
      <c r="D22" s="23"/>
      <c r="G22" s="26"/>
      <c r="H22" s="28"/>
      <c r="I22" s="28"/>
      <c r="J22" s="28"/>
      <c r="K22" s="28"/>
      <c r="L22" s="28"/>
      <c r="M22" s="28"/>
      <c r="N22" s="28"/>
      <c r="O22" s="27"/>
      <c r="P22" s="28"/>
      <c r="Q22" s="23"/>
      <c r="T22" s="23"/>
      <c r="U22" s="23"/>
      <c r="V22" s="23"/>
      <c r="W22" s="30"/>
      <c r="AB22" s="23"/>
      <c r="AD22" s="31"/>
      <c r="AE22" s="34"/>
      <c r="AG22" s="30"/>
    </row>
    <row r="23" spans="1:39" s="24" customFormat="1">
      <c r="A23" s="20" t="s">
        <v>0</v>
      </c>
      <c r="B23" s="23">
        <v>5.1835191570694255</v>
      </c>
      <c r="C23" s="23" t="s">
        <v>22</v>
      </c>
      <c r="D23" s="23" t="s">
        <v>54</v>
      </c>
      <c r="E23" s="24">
        <v>400</v>
      </c>
      <c r="F23" s="29">
        <v>43784</v>
      </c>
      <c r="G23" s="26">
        <f t="shared" si="0"/>
        <v>1.2958797892673563E-2</v>
      </c>
      <c r="H23" s="27" t="s">
        <v>38</v>
      </c>
      <c r="I23" s="27">
        <v>0.16699781023693733</v>
      </c>
      <c r="J23" s="27">
        <v>0.18972098974009896</v>
      </c>
      <c r="K23" s="27">
        <f>AVERAGE($H23:$J23)</f>
        <v>0.17835939998851813</v>
      </c>
      <c r="L23" s="28" t="s">
        <v>37</v>
      </c>
      <c r="M23" s="28" t="s">
        <v>39</v>
      </c>
      <c r="N23" s="29">
        <v>43788</v>
      </c>
      <c r="O23" s="27" t="s">
        <v>19</v>
      </c>
      <c r="P23" s="28">
        <v>0.05</v>
      </c>
      <c r="Q23" s="23"/>
      <c r="R23" s="24">
        <v>20</v>
      </c>
      <c r="S23" s="23">
        <f t="shared" si="1"/>
        <v>3.8583825763860551</v>
      </c>
      <c r="T23" s="23">
        <f t="shared" si="2"/>
        <v>2</v>
      </c>
      <c r="U23" s="23">
        <v>5</v>
      </c>
      <c r="V23" s="23">
        <f t="shared" si="3"/>
        <v>9.141617423613944</v>
      </c>
      <c r="W23" s="30">
        <f t="shared" si="7"/>
        <v>20</v>
      </c>
      <c r="X23" s="23">
        <v>4</v>
      </c>
      <c r="Y23" s="23">
        <f t="shared" ref="Y23:Y40" si="16">$S23*$X23</f>
        <v>15.43353030554422</v>
      </c>
      <c r="Z23" s="23">
        <f>$T23*$X23</f>
        <v>8</v>
      </c>
      <c r="AA23" s="23">
        <f>$U23*$X23</f>
        <v>20</v>
      </c>
      <c r="AB23" s="23">
        <f t="shared" si="5"/>
        <v>36.566469694455776</v>
      </c>
      <c r="AC23" s="23">
        <f>SUM($Y23:$AB23)</f>
        <v>80</v>
      </c>
      <c r="AD23" s="31">
        <f>$G23*$Y23/$AC23</f>
        <v>2.5000000000000001E-3</v>
      </c>
      <c r="AE23" s="31">
        <f>$K23*$Y23/$AC23</f>
        <v>3.4408940062518475E-2</v>
      </c>
      <c r="AF23" s="32" t="s">
        <v>40</v>
      </c>
      <c r="AG23" s="30">
        <v>5</v>
      </c>
      <c r="AH23" s="24">
        <v>10</v>
      </c>
      <c r="AI23" s="23">
        <f>$Y23*($AH23/$AC23)</f>
        <v>1.9291912881930275</v>
      </c>
      <c r="AJ23" s="28">
        <f>$AD23*$AH23</f>
        <v>2.5000000000000001E-2</v>
      </c>
      <c r="AK23" s="28">
        <f>$AE23*$AH23</f>
        <v>0.34408940062518478</v>
      </c>
      <c r="AL23" s="24" t="s">
        <v>155</v>
      </c>
      <c r="AM23" s="20" t="s">
        <v>157</v>
      </c>
    </row>
    <row r="24" spans="1:39" s="24" customFormat="1">
      <c r="A24" s="20" t="s">
        <v>1</v>
      </c>
      <c r="B24" s="23">
        <v>4.9795432157616943</v>
      </c>
      <c r="C24" s="23" t="s">
        <v>22</v>
      </c>
      <c r="D24" s="23" t="s">
        <v>54</v>
      </c>
      <c r="E24" s="24">
        <v>400</v>
      </c>
      <c r="F24" s="29">
        <v>43784</v>
      </c>
      <c r="G24" s="26">
        <f t="shared" si="0"/>
        <v>1.2448858039404235E-2</v>
      </c>
      <c r="H24" s="27" t="s">
        <v>38</v>
      </c>
      <c r="I24" s="27">
        <v>0.11209019855492047</v>
      </c>
      <c r="J24" s="27">
        <v>0.12599904864226494</v>
      </c>
      <c r="K24" s="27">
        <f t="shared" ref="K24:K40" si="17">AVERAGE($H24:$J24)</f>
        <v>0.11904462359859271</v>
      </c>
      <c r="L24" s="28" t="s">
        <v>37</v>
      </c>
      <c r="M24" s="28" t="s">
        <v>39</v>
      </c>
      <c r="N24" s="29">
        <v>43788</v>
      </c>
      <c r="O24" s="27" t="s">
        <v>19</v>
      </c>
      <c r="P24" s="28">
        <v>0.05</v>
      </c>
      <c r="Q24" s="23"/>
      <c r="R24" s="24">
        <v>20</v>
      </c>
      <c r="S24" s="23">
        <f t="shared" si="1"/>
        <v>4.0164326592636481</v>
      </c>
      <c r="T24" s="23">
        <f t="shared" si="2"/>
        <v>2</v>
      </c>
      <c r="U24" s="23">
        <v>5</v>
      </c>
      <c r="V24" s="23">
        <f t="shared" si="3"/>
        <v>8.9835673407363519</v>
      </c>
      <c r="W24" s="30">
        <f t="shared" si="7"/>
        <v>20</v>
      </c>
      <c r="X24" s="23">
        <v>4</v>
      </c>
      <c r="Y24" s="23">
        <f t="shared" si="16"/>
        <v>16.065730637054592</v>
      </c>
      <c r="Z24" s="23">
        <f t="shared" si="8"/>
        <v>8</v>
      </c>
      <c r="AA24" s="23">
        <f t="shared" si="9"/>
        <v>20</v>
      </c>
      <c r="AB24" s="23">
        <f t="shared" si="5"/>
        <v>35.934269362945408</v>
      </c>
      <c r="AC24" s="23">
        <f t="shared" si="10"/>
        <v>80</v>
      </c>
      <c r="AD24" s="31">
        <f t="shared" si="11"/>
        <v>2.4999999999999996E-3</v>
      </c>
      <c r="AE24" s="31">
        <f t="shared" ref="AE24:AE40" si="18">$K24*$Y24/$AC24</f>
        <v>2.3906735706556787E-2</v>
      </c>
      <c r="AF24" s="32" t="s">
        <v>40</v>
      </c>
      <c r="AG24" s="30">
        <v>6</v>
      </c>
      <c r="AH24" s="24">
        <v>10</v>
      </c>
      <c r="AI24" s="23">
        <f>$Y24*($AH24/$AC24)</f>
        <v>2.0082163296318241</v>
      </c>
      <c r="AJ24" s="28">
        <f t="shared" ref="AJ24:AJ40" si="19">$AD24*$AH24</f>
        <v>2.4999999999999994E-2</v>
      </c>
      <c r="AK24" s="28">
        <f t="shared" ref="AK24:AK40" si="20">$AE24*$AH24</f>
        <v>0.23906735706556786</v>
      </c>
      <c r="AL24" s="24" t="s">
        <v>155</v>
      </c>
      <c r="AM24" s="24" t="s">
        <v>157</v>
      </c>
    </row>
    <row r="25" spans="1:39" s="24" customFormat="1">
      <c r="A25" s="20" t="s">
        <v>2</v>
      </c>
      <c r="B25" s="23">
        <v>5.5172765667095245</v>
      </c>
      <c r="C25" s="23" t="s">
        <v>22</v>
      </c>
      <c r="D25" s="23" t="s">
        <v>54</v>
      </c>
      <c r="E25" s="33">
        <v>400</v>
      </c>
      <c r="F25" s="29">
        <v>43784</v>
      </c>
      <c r="G25" s="26">
        <f t="shared" si="0"/>
        <v>1.3793191416773811E-2</v>
      </c>
      <c r="H25" s="27">
        <v>0.2012038776029067</v>
      </c>
      <c r="I25" s="27">
        <v>0.17953194839704431</v>
      </c>
      <c r="J25" s="27" t="s">
        <v>38</v>
      </c>
      <c r="K25" s="27">
        <f t="shared" si="17"/>
        <v>0.19036791299997552</v>
      </c>
      <c r="L25" s="28" t="s">
        <v>37</v>
      </c>
      <c r="M25" s="28" t="s">
        <v>42</v>
      </c>
      <c r="N25" s="29">
        <v>43790</v>
      </c>
      <c r="O25" s="27" t="s">
        <v>19</v>
      </c>
      <c r="P25" s="28">
        <v>0.05</v>
      </c>
      <c r="Q25" s="23"/>
      <c r="R25" s="24">
        <v>20</v>
      </c>
      <c r="S25" s="23">
        <f t="shared" si="1"/>
        <v>3.6249768809265799</v>
      </c>
      <c r="T25" s="23">
        <f t="shared" si="2"/>
        <v>2</v>
      </c>
      <c r="U25" s="23">
        <v>5</v>
      </c>
      <c r="V25" s="23">
        <f t="shared" si="3"/>
        <v>9.3750231190734201</v>
      </c>
      <c r="W25" s="30">
        <f t="shared" si="7"/>
        <v>20</v>
      </c>
      <c r="X25" s="23">
        <v>4</v>
      </c>
      <c r="Y25" s="23">
        <f t="shared" si="16"/>
        <v>14.49990752370632</v>
      </c>
      <c r="Z25" s="23">
        <f t="shared" si="8"/>
        <v>8</v>
      </c>
      <c r="AA25" s="23">
        <f t="shared" si="9"/>
        <v>20</v>
      </c>
      <c r="AB25" s="23">
        <f t="shared" si="5"/>
        <v>37.50009247629368</v>
      </c>
      <c r="AC25" s="23">
        <f t="shared" si="10"/>
        <v>80</v>
      </c>
      <c r="AD25" s="31">
        <f t="shared" si="11"/>
        <v>2.5000000000000001E-3</v>
      </c>
      <c r="AE25" s="31">
        <f t="shared" si="18"/>
        <v>3.4503964174757693E-2</v>
      </c>
      <c r="AF25" s="32"/>
      <c r="AG25" s="30"/>
      <c r="AI25" s="23">
        <f t="shared" ref="AI25:AI40" si="21">$Y25*($AH25/$AC25)</f>
        <v>0</v>
      </c>
      <c r="AJ25" s="28">
        <f t="shared" si="19"/>
        <v>0</v>
      </c>
      <c r="AK25" s="28">
        <f t="shared" si="20"/>
        <v>0</v>
      </c>
      <c r="AL25" s="24" t="s">
        <v>155</v>
      </c>
      <c r="AM25" s="24" t="s">
        <v>157</v>
      </c>
    </row>
    <row r="26" spans="1:39" s="24" customFormat="1">
      <c r="A26" s="20" t="s">
        <v>3</v>
      </c>
      <c r="B26" s="23">
        <v>5.9918138726046086</v>
      </c>
      <c r="C26" s="23" t="s">
        <v>22</v>
      </c>
      <c r="D26" s="23" t="s">
        <v>54</v>
      </c>
      <c r="E26" s="33">
        <v>400</v>
      </c>
      <c r="F26" s="29">
        <v>43784</v>
      </c>
      <c r="G26" s="26">
        <f t="shared" si="0"/>
        <v>1.4979534681511522E-2</v>
      </c>
      <c r="H26" s="27">
        <v>6.2034511321977286E-2</v>
      </c>
      <c r="I26" s="27">
        <v>8.0876151265879978E-2</v>
      </c>
      <c r="J26" s="27">
        <v>0.11936808522853096</v>
      </c>
      <c r="K26" s="27">
        <f t="shared" si="17"/>
        <v>8.74262492721294E-2</v>
      </c>
      <c r="L26" s="28" t="s">
        <v>37</v>
      </c>
      <c r="M26" s="28" t="s">
        <v>39</v>
      </c>
      <c r="N26" s="29">
        <v>43788</v>
      </c>
      <c r="O26" s="27" t="s">
        <v>19</v>
      </c>
      <c r="P26" s="28">
        <v>0.05</v>
      </c>
      <c r="Q26" s="23"/>
      <c r="R26" s="24">
        <v>20</v>
      </c>
      <c r="S26" s="23">
        <f t="shared" si="1"/>
        <v>3.3378873952414865</v>
      </c>
      <c r="T26" s="23">
        <f t="shared" si="2"/>
        <v>2</v>
      </c>
      <c r="U26" s="23">
        <v>5</v>
      </c>
      <c r="V26" s="23">
        <f t="shared" si="3"/>
        <v>9.662112604758514</v>
      </c>
      <c r="W26" s="30">
        <f t="shared" si="7"/>
        <v>20</v>
      </c>
      <c r="X26" s="23">
        <v>4</v>
      </c>
      <c r="Y26" s="23">
        <f t="shared" si="16"/>
        <v>13.351549580965946</v>
      </c>
      <c r="Z26" s="23">
        <f t="shared" si="8"/>
        <v>8</v>
      </c>
      <c r="AA26" s="23">
        <f t="shared" si="9"/>
        <v>20</v>
      </c>
      <c r="AB26" s="23">
        <f t="shared" si="5"/>
        <v>38.648450419034056</v>
      </c>
      <c r="AC26" s="23">
        <f t="shared" si="10"/>
        <v>80</v>
      </c>
      <c r="AD26" s="31">
        <f t="shared" si="11"/>
        <v>2.5000000000000001E-3</v>
      </c>
      <c r="AE26" s="31">
        <f t="shared" si="18"/>
        <v>1.4590948772934046E-2</v>
      </c>
      <c r="AF26" s="32" t="s">
        <v>40</v>
      </c>
      <c r="AG26" s="30">
        <v>7</v>
      </c>
      <c r="AH26" s="24">
        <v>10</v>
      </c>
      <c r="AI26" s="23">
        <f t="shared" si="21"/>
        <v>1.6689436976207432</v>
      </c>
      <c r="AJ26" s="28">
        <f>$AD26*$AH26</f>
        <v>2.5000000000000001E-2</v>
      </c>
      <c r="AK26" s="28">
        <f t="shared" si="20"/>
        <v>0.14590948772934045</v>
      </c>
      <c r="AL26" s="24" t="s">
        <v>155</v>
      </c>
      <c r="AM26" s="24" t="s">
        <v>157</v>
      </c>
    </row>
    <row r="27" spans="1:39" s="24" customFormat="1">
      <c r="A27" s="20" t="s">
        <v>4</v>
      </c>
      <c r="B27" s="23">
        <v>5.6476906438879579</v>
      </c>
      <c r="C27" s="23" t="s">
        <v>22</v>
      </c>
      <c r="D27" s="23" t="s">
        <v>54</v>
      </c>
      <c r="E27" s="24">
        <v>400</v>
      </c>
      <c r="F27" s="29">
        <v>43784</v>
      </c>
      <c r="G27" s="26">
        <f t="shared" si="0"/>
        <v>1.4119226609719895E-2</v>
      </c>
      <c r="H27" s="27">
        <v>7.8207592818889393E-2</v>
      </c>
      <c r="I27" s="27">
        <v>0.10950250551541453</v>
      </c>
      <c r="J27" s="27">
        <v>0.10820865899566161</v>
      </c>
      <c r="K27" s="27">
        <f t="shared" si="17"/>
        <v>9.8639585776655173E-2</v>
      </c>
      <c r="L27" s="28" t="s">
        <v>37</v>
      </c>
      <c r="M27" s="28" t="s">
        <v>39</v>
      </c>
      <c r="N27" s="29">
        <v>43788</v>
      </c>
      <c r="O27" s="27" t="s">
        <v>19</v>
      </c>
      <c r="P27" s="28">
        <v>0.05</v>
      </c>
      <c r="Q27" s="23"/>
      <c r="R27" s="24">
        <v>20</v>
      </c>
      <c r="S27" s="23">
        <f t="shared" si="1"/>
        <v>3.5412704521350502</v>
      </c>
      <c r="T27" s="23">
        <f t="shared" si="2"/>
        <v>2</v>
      </c>
      <c r="U27" s="23">
        <v>5</v>
      </c>
      <c r="V27" s="23">
        <f t="shared" si="3"/>
        <v>9.4587295478649498</v>
      </c>
      <c r="W27" s="30">
        <f t="shared" si="7"/>
        <v>20</v>
      </c>
      <c r="X27" s="23">
        <v>4</v>
      </c>
      <c r="Y27" s="23">
        <f t="shared" si="16"/>
        <v>14.165081808540201</v>
      </c>
      <c r="Z27" s="23">
        <f t="shared" si="8"/>
        <v>8</v>
      </c>
      <c r="AA27" s="23">
        <f t="shared" si="9"/>
        <v>20</v>
      </c>
      <c r="AB27" s="23">
        <f t="shared" si="5"/>
        <v>37.834918191459799</v>
      </c>
      <c r="AC27" s="23">
        <f t="shared" si="10"/>
        <v>80</v>
      </c>
      <c r="AD27" s="31">
        <f t="shared" si="11"/>
        <v>2.5000000000000001E-3</v>
      </c>
      <c r="AE27" s="31">
        <f t="shared" si="18"/>
        <v>1.7465472526085487E-2</v>
      </c>
      <c r="AF27" s="32" t="s">
        <v>40</v>
      </c>
      <c r="AG27" s="30">
        <v>8</v>
      </c>
      <c r="AH27" s="24">
        <v>10</v>
      </c>
      <c r="AI27" s="23">
        <f t="shared" si="21"/>
        <v>1.7706352260675251</v>
      </c>
      <c r="AJ27" s="28">
        <f t="shared" si="19"/>
        <v>2.5000000000000001E-2</v>
      </c>
      <c r="AK27" s="28">
        <f t="shared" si="20"/>
        <v>0.17465472526085488</v>
      </c>
      <c r="AL27" s="24" t="s">
        <v>155</v>
      </c>
      <c r="AM27" s="24" t="s">
        <v>157</v>
      </c>
    </row>
    <row r="28" spans="1:39" s="24" customFormat="1">
      <c r="A28" s="20" t="s">
        <v>5</v>
      </c>
      <c r="B28" s="23">
        <v>6.2967209169919984</v>
      </c>
      <c r="C28" s="23" t="s">
        <v>22</v>
      </c>
      <c r="D28" s="23" t="s">
        <v>54</v>
      </c>
      <c r="E28" s="24">
        <v>400</v>
      </c>
      <c r="F28" s="29">
        <v>43784</v>
      </c>
      <c r="G28" s="26">
        <f t="shared" si="0"/>
        <v>1.5741802292479998E-2</v>
      </c>
      <c r="H28" s="27">
        <v>9.9717791209782664E-2</v>
      </c>
      <c r="I28" s="27">
        <v>0.12899106871919372</v>
      </c>
      <c r="J28" s="27">
        <v>0.16408665556749319</v>
      </c>
      <c r="K28" s="27">
        <f t="shared" si="17"/>
        <v>0.1309318384988232</v>
      </c>
      <c r="L28" s="28" t="s">
        <v>37</v>
      </c>
      <c r="M28" s="28" t="s">
        <v>42</v>
      </c>
      <c r="N28" s="29">
        <v>43790</v>
      </c>
      <c r="O28" s="27" t="s">
        <v>19</v>
      </c>
      <c r="P28" s="28">
        <v>0.05</v>
      </c>
      <c r="Q28" s="23"/>
      <c r="R28" s="24">
        <v>20</v>
      </c>
      <c r="S28" s="23">
        <f t="shared" si="1"/>
        <v>3.1762563822749481</v>
      </c>
      <c r="T28" s="23">
        <f t="shared" si="2"/>
        <v>2</v>
      </c>
      <c r="U28" s="23">
        <v>5</v>
      </c>
      <c r="V28" s="23">
        <f t="shared" si="3"/>
        <v>9.8237436177250519</v>
      </c>
      <c r="W28" s="30">
        <f t="shared" si="7"/>
        <v>20</v>
      </c>
      <c r="X28" s="23">
        <v>4</v>
      </c>
      <c r="Y28" s="23">
        <f t="shared" si="16"/>
        <v>12.705025529099792</v>
      </c>
      <c r="Z28" s="23">
        <f t="shared" si="8"/>
        <v>8</v>
      </c>
      <c r="AA28" s="23">
        <f t="shared" si="9"/>
        <v>20</v>
      </c>
      <c r="AB28" s="23">
        <f t="shared" si="5"/>
        <v>39.294974470900208</v>
      </c>
      <c r="AC28" s="23">
        <f t="shared" si="10"/>
        <v>80</v>
      </c>
      <c r="AD28" s="31">
        <f t="shared" si="11"/>
        <v>2.5000000000000001E-3</v>
      </c>
      <c r="AE28" s="31">
        <f t="shared" si="18"/>
        <v>2.0793654383743997E-2</v>
      </c>
      <c r="AG28" s="30"/>
      <c r="AI28" s="23">
        <f t="shared" si="21"/>
        <v>0</v>
      </c>
      <c r="AJ28" s="28">
        <f t="shared" si="19"/>
        <v>0</v>
      </c>
      <c r="AK28" s="28">
        <f t="shared" si="20"/>
        <v>0</v>
      </c>
      <c r="AL28" s="24" t="s">
        <v>155</v>
      </c>
      <c r="AM28" s="24" t="s">
        <v>157</v>
      </c>
    </row>
    <row r="29" spans="1:39" s="24" customFormat="1">
      <c r="A29" s="20" t="s">
        <v>6</v>
      </c>
      <c r="B29" s="23">
        <v>2.0783988630418744</v>
      </c>
      <c r="C29" s="23" t="s">
        <v>22</v>
      </c>
      <c r="D29" s="23" t="s">
        <v>54</v>
      </c>
      <c r="E29" s="24">
        <v>400</v>
      </c>
      <c r="F29" s="29">
        <v>43784</v>
      </c>
      <c r="G29" s="26">
        <f t="shared" si="0"/>
        <v>5.1959971576046862E-3</v>
      </c>
      <c r="H29" s="27">
        <v>4.8206526642117359E-2</v>
      </c>
      <c r="I29" s="27">
        <v>6.9150667180618575E-2</v>
      </c>
      <c r="J29" s="27" t="s">
        <v>38</v>
      </c>
      <c r="K29" s="27">
        <f t="shared" si="17"/>
        <v>5.8678596911367967E-2</v>
      </c>
      <c r="L29" s="28" t="s">
        <v>37</v>
      </c>
      <c r="M29" s="28" t="s">
        <v>39</v>
      </c>
      <c r="N29" s="29">
        <v>43788</v>
      </c>
      <c r="O29" s="27" t="s">
        <v>19</v>
      </c>
      <c r="P29" s="28">
        <v>0.05</v>
      </c>
      <c r="Q29" s="23"/>
      <c r="R29" s="24">
        <v>20</v>
      </c>
      <c r="S29" s="23">
        <f t="shared" si="1"/>
        <v>9.6227920230521473</v>
      </c>
      <c r="T29" s="23">
        <f t="shared" si="2"/>
        <v>2</v>
      </c>
      <c r="U29" s="23">
        <v>5</v>
      </c>
      <c r="V29" s="23">
        <f t="shared" si="3"/>
        <v>3.3772079769478509</v>
      </c>
      <c r="W29" s="30">
        <f t="shared" si="7"/>
        <v>20</v>
      </c>
      <c r="X29" s="23">
        <v>4</v>
      </c>
      <c r="Y29" s="23">
        <f t="shared" si="16"/>
        <v>38.491168092208589</v>
      </c>
      <c r="Z29" s="23">
        <f t="shared" si="8"/>
        <v>8</v>
      </c>
      <c r="AA29" s="23">
        <f t="shared" si="9"/>
        <v>20</v>
      </c>
      <c r="AB29" s="23">
        <f t="shared" si="5"/>
        <v>13.508831907791404</v>
      </c>
      <c r="AC29" s="23">
        <f t="shared" si="10"/>
        <v>80</v>
      </c>
      <c r="AD29" s="31">
        <f t="shared" si="11"/>
        <v>2.5000000000000001E-3</v>
      </c>
      <c r="AE29" s="31">
        <f t="shared" si="18"/>
        <v>2.8232596714130205E-2</v>
      </c>
      <c r="AF29" s="32" t="s">
        <v>40</v>
      </c>
      <c r="AG29" s="30">
        <v>9</v>
      </c>
      <c r="AH29" s="24">
        <v>10</v>
      </c>
      <c r="AI29" s="23">
        <f t="shared" si="21"/>
        <v>4.8113960115260737</v>
      </c>
      <c r="AJ29" s="28">
        <f t="shared" si="19"/>
        <v>2.5000000000000001E-2</v>
      </c>
      <c r="AK29" s="28">
        <f t="shared" si="20"/>
        <v>0.28232596714130204</v>
      </c>
      <c r="AL29" s="24" t="s">
        <v>155</v>
      </c>
      <c r="AM29" s="24" t="s">
        <v>157</v>
      </c>
    </row>
    <row r="30" spans="1:39" s="24" customFormat="1">
      <c r="A30" s="20" t="s">
        <v>7</v>
      </c>
      <c r="B30" s="23">
        <v>2.0307080344796713</v>
      </c>
      <c r="C30" s="23" t="s">
        <v>22</v>
      </c>
      <c r="D30" s="23" t="s">
        <v>54</v>
      </c>
      <c r="E30" s="24">
        <v>400</v>
      </c>
      <c r="F30" s="29">
        <v>43784</v>
      </c>
      <c r="G30" s="26">
        <f t="shared" si="0"/>
        <v>5.0767700861991784E-3</v>
      </c>
      <c r="H30" s="27">
        <v>9.0741730978996404E-2</v>
      </c>
      <c r="I30" s="27">
        <v>8.9771346089181678E-2</v>
      </c>
      <c r="J30" s="27">
        <v>0.11273712181479698</v>
      </c>
      <c r="K30" s="27">
        <f t="shared" si="17"/>
        <v>9.7750066294325033E-2</v>
      </c>
      <c r="L30" s="28" t="s">
        <v>37</v>
      </c>
      <c r="M30" s="28" t="s">
        <v>39</v>
      </c>
      <c r="N30" s="29">
        <v>43788</v>
      </c>
      <c r="O30" s="27" t="s">
        <v>19</v>
      </c>
      <c r="P30" s="28">
        <v>0.05</v>
      </c>
      <c r="Q30" s="23"/>
      <c r="R30" s="24">
        <v>20</v>
      </c>
      <c r="S30" s="23">
        <f t="shared" si="1"/>
        <v>9.8487816369548185</v>
      </c>
      <c r="T30" s="23">
        <f t="shared" si="2"/>
        <v>2</v>
      </c>
      <c r="U30" s="23">
        <v>5</v>
      </c>
      <c r="V30" s="23">
        <f t="shared" si="3"/>
        <v>3.1512183630451815</v>
      </c>
      <c r="W30" s="30">
        <f t="shared" si="7"/>
        <v>20</v>
      </c>
      <c r="X30" s="23">
        <v>4</v>
      </c>
      <c r="Y30" s="23">
        <f t="shared" si="16"/>
        <v>39.395126547819274</v>
      </c>
      <c r="Z30" s="23">
        <f t="shared" si="8"/>
        <v>8</v>
      </c>
      <c r="AA30" s="23">
        <f t="shared" si="9"/>
        <v>20</v>
      </c>
      <c r="AB30" s="23">
        <f t="shared" si="5"/>
        <v>12.604873452180726</v>
      </c>
      <c r="AC30" s="23">
        <f t="shared" si="10"/>
        <v>80</v>
      </c>
      <c r="AD30" s="31">
        <f t="shared" si="11"/>
        <v>2.4999999999999996E-3</v>
      </c>
      <c r="AE30" s="31">
        <f t="shared" si="18"/>
        <v>4.8135952896533225E-2</v>
      </c>
      <c r="AF30" s="32" t="s">
        <v>40</v>
      </c>
      <c r="AG30" s="30">
        <v>10</v>
      </c>
      <c r="AH30" s="24">
        <v>10</v>
      </c>
      <c r="AI30" s="23">
        <f>$Y30*($AH30/$AC30)</f>
        <v>4.9243908184774092</v>
      </c>
      <c r="AJ30" s="28">
        <f t="shared" si="19"/>
        <v>2.4999999999999994E-2</v>
      </c>
      <c r="AK30" s="28">
        <f t="shared" si="20"/>
        <v>0.48135952896533224</v>
      </c>
      <c r="AL30" s="24" t="s">
        <v>155</v>
      </c>
      <c r="AM30" s="24" t="s">
        <v>157</v>
      </c>
    </row>
    <row r="31" spans="1:39" s="24" customFormat="1">
      <c r="A31" s="20" t="s">
        <v>8</v>
      </c>
      <c r="B31" s="23">
        <v>2.424389698558425</v>
      </c>
      <c r="C31" s="23" t="s">
        <v>22</v>
      </c>
      <c r="D31" s="23" t="s">
        <v>54</v>
      </c>
      <c r="E31" s="24">
        <v>400</v>
      </c>
      <c r="F31" s="29">
        <v>43784</v>
      </c>
      <c r="G31" s="26">
        <f t="shared" si="0"/>
        <v>6.0609742463960626E-3</v>
      </c>
      <c r="H31" s="27">
        <v>9.0660865571511762E-2</v>
      </c>
      <c r="I31" s="27">
        <v>0.1417678031017543</v>
      </c>
      <c r="J31" s="27">
        <v>0.11152414070252861</v>
      </c>
      <c r="K31" s="27">
        <f t="shared" si="17"/>
        <v>0.11465093645859821</v>
      </c>
      <c r="L31" s="28" t="s">
        <v>37</v>
      </c>
      <c r="M31" s="28" t="s">
        <v>42</v>
      </c>
      <c r="N31" s="29">
        <v>43790</v>
      </c>
      <c r="O31" s="27" t="s">
        <v>19</v>
      </c>
      <c r="P31" s="28">
        <v>0.05</v>
      </c>
      <c r="Q31" s="23"/>
      <c r="R31" s="24">
        <v>20</v>
      </c>
      <c r="S31" s="23">
        <f t="shared" si="1"/>
        <v>8.2494988375393081</v>
      </c>
      <c r="T31" s="23">
        <f t="shared" si="2"/>
        <v>2</v>
      </c>
      <c r="U31" s="23">
        <v>5</v>
      </c>
      <c r="V31" s="23">
        <f t="shared" si="3"/>
        <v>4.7505011624606919</v>
      </c>
      <c r="W31" s="30">
        <f t="shared" si="7"/>
        <v>20</v>
      </c>
      <c r="X31" s="23">
        <v>4</v>
      </c>
      <c r="Y31" s="23">
        <f t="shared" si="16"/>
        <v>32.997995350157233</v>
      </c>
      <c r="Z31" s="23">
        <f t="shared" si="8"/>
        <v>8</v>
      </c>
      <c r="AA31" s="23">
        <f t="shared" si="9"/>
        <v>20</v>
      </c>
      <c r="AB31" s="23">
        <f t="shared" si="5"/>
        <v>19.002004649842767</v>
      </c>
      <c r="AC31" s="23">
        <f t="shared" si="10"/>
        <v>80</v>
      </c>
      <c r="AD31" s="31">
        <f t="shared" si="11"/>
        <v>2.5000000000000001E-3</v>
      </c>
      <c r="AE31" s="31">
        <f t="shared" si="18"/>
        <v>4.729063835189995E-2</v>
      </c>
      <c r="AF31" s="32"/>
      <c r="AG31" s="30"/>
      <c r="AI31" s="23">
        <f t="shared" si="21"/>
        <v>0</v>
      </c>
      <c r="AJ31" s="28">
        <f t="shared" si="19"/>
        <v>0</v>
      </c>
      <c r="AK31" s="28">
        <f t="shared" si="20"/>
        <v>0</v>
      </c>
      <c r="AL31" s="24" t="s">
        <v>155</v>
      </c>
      <c r="AM31" s="24" t="s">
        <v>157</v>
      </c>
    </row>
    <row r="32" spans="1:39" s="24" customFormat="1">
      <c r="A32" s="20" t="s">
        <v>9</v>
      </c>
      <c r="B32" s="23">
        <v>0.86661872221508185</v>
      </c>
      <c r="C32" s="23" t="s">
        <v>22</v>
      </c>
      <c r="D32" s="23" t="s">
        <v>54</v>
      </c>
      <c r="E32" s="24">
        <v>400</v>
      </c>
      <c r="F32" s="29">
        <v>43784</v>
      </c>
      <c r="G32" s="26">
        <f t="shared" si="0"/>
        <v>2.1665468055377048E-3</v>
      </c>
      <c r="H32" s="27">
        <v>3.5429792259556697E-2</v>
      </c>
      <c r="I32" s="27">
        <v>7.0363648292887035E-2</v>
      </c>
      <c r="J32" s="27">
        <v>7.0929706145278909E-2</v>
      </c>
      <c r="K32" s="27">
        <f t="shared" si="17"/>
        <v>5.8907715565907549E-2</v>
      </c>
      <c r="L32" s="28" t="s">
        <v>37</v>
      </c>
      <c r="M32" s="28" t="s">
        <v>39</v>
      </c>
      <c r="N32" s="29">
        <v>43788</v>
      </c>
      <c r="O32" s="27" t="s">
        <v>19</v>
      </c>
      <c r="P32" s="28">
        <v>0.05</v>
      </c>
      <c r="Q32" s="23"/>
      <c r="R32" s="24">
        <v>20</v>
      </c>
      <c r="S32" s="23">
        <f>($P32/$G33)</f>
        <v>12.566408539023815</v>
      </c>
      <c r="T32" s="23">
        <f t="shared" si="2"/>
        <v>2</v>
      </c>
      <c r="U32" s="23">
        <v>5</v>
      </c>
      <c r="V32" s="23">
        <f t="shared" si="3"/>
        <v>0.43359146097618506</v>
      </c>
      <c r="W32" s="30">
        <f t="shared" si="7"/>
        <v>20</v>
      </c>
      <c r="X32" s="23">
        <v>4</v>
      </c>
      <c r="Y32" s="23">
        <f t="shared" si="16"/>
        <v>50.26563415609526</v>
      </c>
      <c r="Z32" s="23">
        <f t="shared" si="8"/>
        <v>8</v>
      </c>
      <c r="AA32" s="23">
        <f t="shared" si="9"/>
        <v>20</v>
      </c>
      <c r="AB32" s="23">
        <f t="shared" si="5"/>
        <v>1.7343658439047402</v>
      </c>
      <c r="AC32" s="23">
        <f t="shared" si="10"/>
        <v>80</v>
      </c>
      <c r="AD32" s="31">
        <f t="shared" si="11"/>
        <v>1.3612856138651892E-3</v>
      </c>
      <c r="AE32" s="31">
        <f t="shared" si="18"/>
        <v>3.7012920995090334E-2</v>
      </c>
      <c r="AF32" s="32" t="s">
        <v>40</v>
      </c>
      <c r="AG32" s="30">
        <v>11</v>
      </c>
      <c r="AH32" s="24">
        <v>10</v>
      </c>
      <c r="AI32" s="23">
        <f t="shared" si="21"/>
        <v>6.2832042695119075</v>
      </c>
      <c r="AJ32" s="28">
        <f t="shared" si="19"/>
        <v>1.3612856138651892E-2</v>
      </c>
      <c r="AK32" s="28">
        <f t="shared" si="20"/>
        <v>0.37012920995090337</v>
      </c>
      <c r="AL32" s="24" t="s">
        <v>155</v>
      </c>
      <c r="AM32" s="24" t="s">
        <v>157</v>
      </c>
    </row>
    <row r="33" spans="1:39" s="24" customFormat="1">
      <c r="A33" s="20" t="s">
        <v>10</v>
      </c>
      <c r="B33" s="23">
        <v>1.5915446277185608</v>
      </c>
      <c r="C33" s="23" t="s">
        <v>22</v>
      </c>
      <c r="D33" s="23" t="s">
        <v>54</v>
      </c>
      <c r="E33" s="24">
        <v>400</v>
      </c>
      <c r="F33" s="29">
        <v>43784</v>
      </c>
      <c r="G33" s="26">
        <f t="shared" si="0"/>
        <v>3.9788615692964019E-3</v>
      </c>
      <c r="H33" s="27">
        <v>6.1387588062100776E-2</v>
      </c>
      <c r="I33" s="27">
        <v>0.10335673454658795</v>
      </c>
      <c r="J33" s="27">
        <v>8.4595960010169821E-2</v>
      </c>
      <c r="K33" s="27">
        <f t="shared" si="17"/>
        <v>8.3113427539619519E-2</v>
      </c>
      <c r="L33" s="28" t="s">
        <v>37</v>
      </c>
      <c r="M33" s="28" t="s">
        <v>39</v>
      </c>
      <c r="N33" s="29">
        <v>43788</v>
      </c>
      <c r="O33" s="27" t="s">
        <v>19</v>
      </c>
      <c r="P33" s="28">
        <v>0.05</v>
      </c>
      <c r="Q33" s="23"/>
      <c r="R33" s="24">
        <v>20</v>
      </c>
      <c r="S33" s="23">
        <f t="shared" si="1"/>
        <v>12.566408539023815</v>
      </c>
      <c r="T33" s="23">
        <f t="shared" si="2"/>
        <v>2</v>
      </c>
      <c r="U33" s="23">
        <v>5</v>
      </c>
      <c r="V33" s="23">
        <f t="shared" si="3"/>
        <v>0.43359146097618506</v>
      </c>
      <c r="W33" s="30">
        <f t="shared" si="7"/>
        <v>20</v>
      </c>
      <c r="X33" s="23">
        <v>4</v>
      </c>
      <c r="Y33" s="23">
        <f t="shared" si="16"/>
        <v>50.26563415609526</v>
      </c>
      <c r="Z33" s="23">
        <f t="shared" si="8"/>
        <v>8</v>
      </c>
      <c r="AA33" s="23">
        <f t="shared" si="9"/>
        <v>20</v>
      </c>
      <c r="AB33" s="23">
        <f t="shared" si="5"/>
        <v>1.7343658439047402</v>
      </c>
      <c r="AC33" s="23">
        <f t="shared" si="10"/>
        <v>80</v>
      </c>
      <c r="AD33" s="31">
        <f t="shared" si="11"/>
        <v>2.5000000000000001E-3</v>
      </c>
      <c r="AE33" s="31">
        <f t="shared" si="18"/>
        <v>5.2221864277070595E-2</v>
      </c>
      <c r="AF33" s="32" t="s">
        <v>40</v>
      </c>
      <c r="AG33" s="30">
        <v>12</v>
      </c>
      <c r="AH33" s="24">
        <v>10</v>
      </c>
      <c r="AI33" s="23">
        <f t="shared" si="21"/>
        <v>6.2832042695119075</v>
      </c>
      <c r="AJ33" s="28">
        <f t="shared" si="19"/>
        <v>2.5000000000000001E-2</v>
      </c>
      <c r="AK33" s="28">
        <f t="shared" si="20"/>
        <v>0.52221864277070595</v>
      </c>
      <c r="AL33" s="24" t="s">
        <v>155</v>
      </c>
      <c r="AM33" s="24" t="s">
        <v>157</v>
      </c>
    </row>
    <row r="34" spans="1:39" s="24" customFormat="1">
      <c r="A34" s="20" t="s">
        <v>11</v>
      </c>
      <c r="B34" s="23">
        <v>1.8168669326636442</v>
      </c>
      <c r="C34" s="23" t="s">
        <v>22</v>
      </c>
      <c r="D34" s="23" t="s">
        <v>54</v>
      </c>
      <c r="E34" s="24">
        <v>400</v>
      </c>
      <c r="F34" s="29">
        <v>43784</v>
      </c>
      <c r="G34" s="26">
        <f t="shared" si="0"/>
        <v>4.5421673316591105E-3</v>
      </c>
      <c r="H34" s="27">
        <v>6.4945665991421431E-2</v>
      </c>
      <c r="I34" s="27">
        <v>8.2736055638024844E-2</v>
      </c>
      <c r="J34" s="27">
        <v>8.4434229195200619E-2</v>
      </c>
      <c r="K34" s="27">
        <f t="shared" si="17"/>
        <v>7.7371983608215622E-2</v>
      </c>
      <c r="L34" s="28" t="s">
        <v>37</v>
      </c>
      <c r="M34" s="28" t="s">
        <v>42</v>
      </c>
      <c r="N34" s="29">
        <v>43790</v>
      </c>
      <c r="O34" s="27" t="s">
        <v>19</v>
      </c>
      <c r="P34" s="28">
        <v>0.05</v>
      </c>
      <c r="Q34" s="23"/>
      <c r="R34" s="24">
        <v>20</v>
      </c>
      <c r="S34" s="23">
        <f t="shared" si="1"/>
        <v>11.007960814542818</v>
      </c>
      <c r="T34" s="23">
        <f t="shared" si="2"/>
        <v>2</v>
      </c>
      <c r="U34" s="23">
        <v>5</v>
      </c>
      <c r="V34" s="23">
        <f t="shared" si="3"/>
        <v>1.9920391854571804</v>
      </c>
      <c r="W34" s="30">
        <f t="shared" si="7"/>
        <v>20</v>
      </c>
      <c r="X34" s="23">
        <v>4</v>
      </c>
      <c r="Y34" s="23">
        <f t="shared" si="16"/>
        <v>44.031843258171271</v>
      </c>
      <c r="Z34" s="23">
        <f t="shared" si="8"/>
        <v>8</v>
      </c>
      <c r="AA34" s="23">
        <f t="shared" si="9"/>
        <v>20</v>
      </c>
      <c r="AB34" s="23">
        <f t="shared" si="5"/>
        <v>7.9681567418287216</v>
      </c>
      <c r="AC34" s="23">
        <f t="shared" si="10"/>
        <v>80</v>
      </c>
      <c r="AD34" s="31">
        <f t="shared" si="11"/>
        <v>2.5000000000000001E-3</v>
      </c>
      <c r="AE34" s="31">
        <f t="shared" si="18"/>
        <v>4.258538818513434E-2</v>
      </c>
      <c r="AF34" s="32"/>
      <c r="AG34" s="30"/>
      <c r="AI34" s="23">
        <f t="shared" si="21"/>
        <v>0</v>
      </c>
      <c r="AJ34" s="28">
        <f t="shared" si="19"/>
        <v>0</v>
      </c>
      <c r="AK34" s="28">
        <f t="shared" si="20"/>
        <v>0</v>
      </c>
      <c r="AL34" s="24" t="s">
        <v>155</v>
      </c>
      <c r="AM34" s="24" t="s">
        <v>157</v>
      </c>
    </row>
    <row r="35" spans="1:39" s="24" customFormat="1">
      <c r="A35" s="20" t="s">
        <v>12</v>
      </c>
      <c r="B35" s="23">
        <v>2.8365486968357172</v>
      </c>
      <c r="C35" s="23" t="s">
        <v>22</v>
      </c>
      <c r="D35" s="23" t="s">
        <v>54</v>
      </c>
      <c r="E35" s="24">
        <v>400</v>
      </c>
      <c r="F35" s="29">
        <v>43784</v>
      </c>
      <c r="G35" s="26">
        <f t="shared" si="0"/>
        <v>7.0913717420892928E-3</v>
      </c>
      <c r="H35" s="27">
        <v>0.14839876651548839</v>
      </c>
      <c r="I35" s="27">
        <v>0.16699781023693741</v>
      </c>
      <c r="J35" s="27">
        <v>0.18042146787937449</v>
      </c>
      <c r="K35" s="27">
        <f t="shared" si="17"/>
        <v>0.16527268154393346</v>
      </c>
      <c r="L35" s="28" t="s">
        <v>37</v>
      </c>
      <c r="M35" s="28" t="s">
        <v>39</v>
      </c>
      <c r="N35" s="29">
        <v>43788</v>
      </c>
      <c r="O35" s="27" t="s">
        <v>19</v>
      </c>
      <c r="P35" s="28">
        <v>0.05</v>
      </c>
      <c r="Q35" s="23"/>
      <c r="R35" s="24">
        <v>20</v>
      </c>
      <c r="S35" s="23">
        <f t="shared" si="1"/>
        <v>7.050822015610307</v>
      </c>
      <c r="T35" s="23">
        <f t="shared" si="2"/>
        <v>2</v>
      </c>
      <c r="U35" s="23">
        <v>5</v>
      </c>
      <c r="V35" s="23">
        <f t="shared" si="3"/>
        <v>5.9491779843896921</v>
      </c>
      <c r="W35" s="30">
        <f t="shared" si="7"/>
        <v>20</v>
      </c>
      <c r="X35" s="23">
        <v>4</v>
      </c>
      <c r="Y35" s="23">
        <f t="shared" si="16"/>
        <v>28.203288062441228</v>
      </c>
      <c r="Z35" s="23">
        <f t="shared" si="8"/>
        <v>8</v>
      </c>
      <c r="AA35" s="23">
        <f t="shared" si="9"/>
        <v>20</v>
      </c>
      <c r="AB35" s="23">
        <f t="shared" si="5"/>
        <v>23.796711937558769</v>
      </c>
      <c r="AC35" s="23">
        <f t="shared" si="10"/>
        <v>80</v>
      </c>
      <c r="AD35" s="31">
        <f t="shared" si="11"/>
        <v>2.5000000000000001E-3</v>
      </c>
      <c r="AE35" s="31">
        <f t="shared" si="18"/>
        <v>5.826541308044586E-2</v>
      </c>
      <c r="AF35" s="32" t="s">
        <v>40</v>
      </c>
      <c r="AG35" s="30">
        <v>13</v>
      </c>
      <c r="AH35" s="24">
        <v>10</v>
      </c>
      <c r="AI35" s="23">
        <f t="shared" si="21"/>
        <v>3.5254110078051535</v>
      </c>
      <c r="AJ35" s="28">
        <f t="shared" si="19"/>
        <v>2.5000000000000001E-2</v>
      </c>
      <c r="AK35" s="28">
        <f t="shared" si="20"/>
        <v>0.5826541308044586</v>
      </c>
      <c r="AL35" s="24" t="s">
        <v>155</v>
      </c>
      <c r="AM35" s="24" t="s">
        <v>157</v>
      </c>
    </row>
    <row r="36" spans="1:39" s="24" customFormat="1">
      <c r="A36" s="20" t="s">
        <v>13</v>
      </c>
      <c r="B36" s="23">
        <v>2.4262543139558561</v>
      </c>
      <c r="C36" s="23" t="s">
        <v>22</v>
      </c>
      <c r="D36" s="23" t="s">
        <v>54</v>
      </c>
      <c r="E36" s="24">
        <v>400</v>
      </c>
      <c r="F36" s="29">
        <v>43784</v>
      </c>
      <c r="G36" s="26">
        <f t="shared" si="0"/>
        <v>6.06563578488964E-3</v>
      </c>
      <c r="H36" s="27">
        <v>0.12931453034913204</v>
      </c>
      <c r="I36" s="27">
        <v>0.12931453034913193</v>
      </c>
      <c r="J36" s="27">
        <v>0.14184866850923886</v>
      </c>
      <c r="K36" s="27">
        <f t="shared" si="17"/>
        <v>0.13349257640250092</v>
      </c>
      <c r="L36" s="28" t="s">
        <v>37</v>
      </c>
      <c r="M36" s="28" t="s">
        <v>39</v>
      </c>
      <c r="N36" s="29">
        <v>43788</v>
      </c>
      <c r="O36" s="27" t="s">
        <v>19</v>
      </c>
      <c r="P36" s="28">
        <v>0.05</v>
      </c>
      <c r="Q36" s="23"/>
      <c r="R36" s="24">
        <v>20</v>
      </c>
      <c r="S36" s="23">
        <f t="shared" si="1"/>
        <v>8.2431589652245698</v>
      </c>
      <c r="T36" s="23">
        <f t="shared" si="2"/>
        <v>2</v>
      </c>
      <c r="U36" s="23">
        <v>5</v>
      </c>
      <c r="V36" s="23">
        <f t="shared" si="3"/>
        <v>4.7568410347754302</v>
      </c>
      <c r="W36" s="30">
        <f t="shared" si="7"/>
        <v>20</v>
      </c>
      <c r="X36" s="23">
        <v>4</v>
      </c>
      <c r="Y36" s="23">
        <f t="shared" si="16"/>
        <v>32.972635860898279</v>
      </c>
      <c r="Z36" s="23">
        <f t="shared" si="8"/>
        <v>8</v>
      </c>
      <c r="AA36" s="23">
        <f t="shared" si="9"/>
        <v>20</v>
      </c>
      <c r="AB36" s="23">
        <f t="shared" si="5"/>
        <v>19.027364139101721</v>
      </c>
      <c r="AC36" s="23">
        <f t="shared" si="10"/>
        <v>80</v>
      </c>
      <c r="AD36" s="31">
        <f t="shared" si="11"/>
        <v>2.5000000000000005E-3</v>
      </c>
      <c r="AE36" s="31">
        <f t="shared" si="18"/>
        <v>5.5020026398160074E-2</v>
      </c>
      <c r="AF36" s="32" t="s">
        <v>40</v>
      </c>
      <c r="AG36" s="30">
        <v>14</v>
      </c>
      <c r="AH36" s="24">
        <v>10</v>
      </c>
      <c r="AI36" s="23">
        <f t="shared" si="21"/>
        <v>4.1215794826122849</v>
      </c>
      <c r="AJ36" s="28">
        <f t="shared" si="19"/>
        <v>2.5000000000000005E-2</v>
      </c>
      <c r="AK36" s="28">
        <f t="shared" si="20"/>
        <v>0.55020026398160071</v>
      </c>
      <c r="AL36" s="24" t="s">
        <v>155</v>
      </c>
      <c r="AM36" s="24" t="s">
        <v>157</v>
      </c>
    </row>
    <row r="37" spans="1:39" s="24" customFormat="1">
      <c r="A37" s="20" t="s">
        <v>14</v>
      </c>
      <c r="B37" s="23">
        <v>2.799968499654292</v>
      </c>
      <c r="C37" s="23" t="s">
        <v>22</v>
      </c>
      <c r="D37" s="23" t="s">
        <v>54</v>
      </c>
      <c r="E37" s="24">
        <v>400</v>
      </c>
      <c r="F37" s="29">
        <v>43784</v>
      </c>
      <c r="G37" s="26">
        <f t="shared" si="0"/>
        <v>6.9999212491357295E-3</v>
      </c>
      <c r="H37" s="27">
        <v>0.14217213013917715</v>
      </c>
      <c r="I37" s="27">
        <v>0.1024672150642577</v>
      </c>
      <c r="J37" s="27">
        <v>0.11330317966718893</v>
      </c>
      <c r="K37" s="27">
        <f t="shared" si="17"/>
        <v>0.11931417495687459</v>
      </c>
      <c r="L37" s="28" t="s">
        <v>37</v>
      </c>
      <c r="M37" s="28" t="s">
        <v>42</v>
      </c>
      <c r="N37" s="29">
        <v>43790</v>
      </c>
      <c r="O37" s="27" t="s">
        <v>19</v>
      </c>
      <c r="P37" s="28">
        <v>0.05</v>
      </c>
      <c r="Q37" s="23"/>
      <c r="R37" s="24">
        <v>20</v>
      </c>
      <c r="S37" s="23">
        <f t="shared" si="1"/>
        <v>7.1429375017859567</v>
      </c>
      <c r="T37" s="23">
        <f t="shared" si="2"/>
        <v>2</v>
      </c>
      <c r="U37" s="23">
        <v>5</v>
      </c>
      <c r="V37" s="23">
        <f t="shared" si="3"/>
        <v>5.8570624982140433</v>
      </c>
      <c r="W37" s="30">
        <f t="shared" si="7"/>
        <v>20</v>
      </c>
      <c r="X37" s="23">
        <v>4</v>
      </c>
      <c r="Y37" s="23">
        <f t="shared" si="16"/>
        <v>28.571750007143827</v>
      </c>
      <c r="Z37" s="23">
        <f t="shared" si="8"/>
        <v>8</v>
      </c>
      <c r="AA37" s="23">
        <f t="shared" si="9"/>
        <v>20</v>
      </c>
      <c r="AB37" s="23">
        <f t="shared" si="5"/>
        <v>23.428249992856173</v>
      </c>
      <c r="AC37" s="23">
        <f t="shared" si="10"/>
        <v>80</v>
      </c>
      <c r="AD37" s="31">
        <f t="shared" si="11"/>
        <v>2.5000000000000001E-3</v>
      </c>
      <c r="AE37" s="31">
        <f t="shared" si="18"/>
        <v>4.2612684739705517E-2</v>
      </c>
      <c r="AF37" s="32"/>
      <c r="AG37" s="30"/>
      <c r="AI37" s="23">
        <f t="shared" si="21"/>
        <v>0</v>
      </c>
      <c r="AJ37" s="28">
        <f t="shared" si="19"/>
        <v>0</v>
      </c>
      <c r="AK37" s="28">
        <f t="shared" si="20"/>
        <v>0</v>
      </c>
      <c r="AL37" s="24" t="s">
        <v>155</v>
      </c>
      <c r="AM37" s="24" t="s">
        <v>157</v>
      </c>
    </row>
    <row r="38" spans="1:39" s="24" customFormat="1">
      <c r="A38" s="20" t="s">
        <v>15</v>
      </c>
      <c r="B38" s="23">
        <v>1.7664690392196949</v>
      </c>
      <c r="C38" s="23" t="s">
        <v>22</v>
      </c>
      <c r="D38" s="23" t="s">
        <v>54</v>
      </c>
      <c r="E38" s="24">
        <v>400</v>
      </c>
      <c r="F38" s="29">
        <v>43784</v>
      </c>
      <c r="G38" s="26">
        <f t="shared" si="0"/>
        <v>4.4161725980492372E-3</v>
      </c>
      <c r="H38" s="27">
        <v>1.5698632833323848E-2</v>
      </c>
      <c r="I38" s="27">
        <v>2.7990174770977014E-2</v>
      </c>
      <c r="J38" s="27">
        <v>4.4244121675373858E-2</v>
      </c>
      <c r="K38" s="27">
        <f t="shared" si="17"/>
        <v>2.9310976426558239E-2</v>
      </c>
      <c r="L38" s="28" t="s">
        <v>37</v>
      </c>
      <c r="M38" s="28" t="s">
        <v>39</v>
      </c>
      <c r="N38" s="29">
        <v>43788</v>
      </c>
      <c r="O38" s="27" t="s">
        <v>19</v>
      </c>
      <c r="P38" s="28">
        <v>0.05</v>
      </c>
      <c r="Q38" s="23"/>
      <c r="R38" s="24">
        <v>20</v>
      </c>
      <c r="S38" s="23">
        <f t="shared" si="1"/>
        <v>11.322021250275993</v>
      </c>
      <c r="T38" s="23">
        <f t="shared" si="2"/>
        <v>2</v>
      </c>
      <c r="U38" s="23">
        <v>5</v>
      </c>
      <c r="V38" s="23">
        <f t="shared" si="3"/>
        <v>1.6779787497240051</v>
      </c>
      <c r="W38" s="30">
        <f t="shared" si="7"/>
        <v>20</v>
      </c>
      <c r="X38" s="23">
        <v>4</v>
      </c>
      <c r="Y38" s="23">
        <f t="shared" si="16"/>
        <v>45.288085001103973</v>
      </c>
      <c r="Z38" s="23">
        <f t="shared" si="8"/>
        <v>8</v>
      </c>
      <c r="AA38" s="23">
        <f t="shared" si="9"/>
        <v>20</v>
      </c>
      <c r="AB38" s="23">
        <f t="shared" si="5"/>
        <v>6.7119149988960203</v>
      </c>
      <c r="AC38" s="23">
        <f t="shared" si="10"/>
        <v>80</v>
      </c>
      <c r="AD38" s="31">
        <f t="shared" si="11"/>
        <v>2.5000000000000001E-3</v>
      </c>
      <c r="AE38" s="31">
        <f t="shared" si="18"/>
        <v>1.6592974898391556E-2</v>
      </c>
      <c r="AF38" s="32" t="s">
        <v>40</v>
      </c>
      <c r="AG38" s="30">
        <v>15</v>
      </c>
      <c r="AH38" s="24">
        <v>10</v>
      </c>
      <c r="AI38" s="23">
        <f t="shared" si="21"/>
        <v>5.6610106251379966</v>
      </c>
      <c r="AJ38" s="28">
        <f t="shared" si="19"/>
        <v>2.5000000000000001E-2</v>
      </c>
      <c r="AK38" s="28">
        <f t="shared" si="20"/>
        <v>0.16592974898391555</v>
      </c>
      <c r="AL38" s="24" t="s">
        <v>155</v>
      </c>
      <c r="AM38" s="24" t="s">
        <v>157</v>
      </c>
    </row>
    <row r="39" spans="1:39" s="24" customFormat="1">
      <c r="A39" s="20" t="s">
        <v>16</v>
      </c>
      <c r="B39" s="23">
        <v>2.4013153184571956</v>
      </c>
      <c r="C39" s="23" t="s">
        <v>22</v>
      </c>
      <c r="D39" s="23" t="s">
        <v>54</v>
      </c>
      <c r="E39" s="24">
        <v>400</v>
      </c>
      <c r="F39" s="29">
        <v>43784</v>
      </c>
      <c r="G39" s="26">
        <f t="shared" si="0"/>
        <v>6.0032882961429893E-3</v>
      </c>
      <c r="H39" s="27">
        <v>2.5334000377270194E-4</v>
      </c>
      <c r="I39" s="27">
        <v>-2.0108914057950246E-3</v>
      </c>
      <c r="J39" s="27">
        <v>2.4512962249140915E-2</v>
      </c>
      <c r="K39" s="27">
        <f t="shared" si="17"/>
        <v>7.5851369490395311E-3</v>
      </c>
      <c r="L39" s="28" t="s">
        <v>37</v>
      </c>
      <c r="M39" s="28" t="s">
        <v>39</v>
      </c>
      <c r="N39" s="29">
        <v>43788</v>
      </c>
      <c r="O39" s="27" t="s">
        <v>19</v>
      </c>
      <c r="P39" s="28">
        <v>0.05</v>
      </c>
      <c r="Q39" s="23"/>
      <c r="R39" s="24">
        <v>20</v>
      </c>
      <c r="S39" s="23">
        <f t="shared" si="1"/>
        <v>8.328768756970101</v>
      </c>
      <c r="T39" s="23">
        <f t="shared" si="2"/>
        <v>2</v>
      </c>
      <c r="U39" s="23">
        <v>5</v>
      </c>
      <c r="V39" s="23">
        <f t="shared" si="3"/>
        <v>4.671231243029899</v>
      </c>
      <c r="W39" s="30">
        <f t="shared" si="7"/>
        <v>20</v>
      </c>
      <c r="X39" s="23">
        <v>4</v>
      </c>
      <c r="Y39" s="23">
        <f t="shared" si="16"/>
        <v>33.315075027880404</v>
      </c>
      <c r="Z39" s="23">
        <f t="shared" si="8"/>
        <v>8</v>
      </c>
      <c r="AA39" s="23">
        <f t="shared" si="9"/>
        <v>20</v>
      </c>
      <c r="AB39" s="23">
        <f t="shared" si="5"/>
        <v>18.684924972119596</v>
      </c>
      <c r="AC39" s="23">
        <f t="shared" si="10"/>
        <v>80</v>
      </c>
      <c r="AD39" s="31">
        <f t="shared" si="11"/>
        <v>2.5000000000000001E-3</v>
      </c>
      <c r="AE39" s="31">
        <f t="shared" si="18"/>
        <v>3.1587425819249982E-3</v>
      </c>
      <c r="AF39" s="32" t="s">
        <v>40</v>
      </c>
      <c r="AG39" s="30">
        <v>16</v>
      </c>
      <c r="AH39" s="24">
        <v>10</v>
      </c>
      <c r="AI39" s="23">
        <f t="shared" si="21"/>
        <v>4.1643843784850505</v>
      </c>
      <c r="AJ39" s="28">
        <f t="shared" si="19"/>
        <v>2.5000000000000001E-2</v>
      </c>
      <c r="AK39" s="28">
        <f t="shared" si="20"/>
        <v>3.1587425819249983E-2</v>
      </c>
      <c r="AL39" s="24" t="s">
        <v>155</v>
      </c>
      <c r="AM39" s="24" t="s">
        <v>157</v>
      </c>
    </row>
    <row r="40" spans="1:39" s="24" customFormat="1">
      <c r="A40" s="20" t="s">
        <v>17</v>
      </c>
      <c r="B40" s="23">
        <v>1.9621619697096822</v>
      </c>
      <c r="C40" s="23" t="s">
        <v>22</v>
      </c>
      <c r="D40" s="23" t="s">
        <v>54</v>
      </c>
      <c r="E40" s="24">
        <v>400</v>
      </c>
      <c r="F40" s="29">
        <v>43784</v>
      </c>
      <c r="G40" s="26">
        <f>$B40/$E40</f>
        <v>4.9054049242742053E-3</v>
      </c>
      <c r="H40" s="27">
        <v>-8.8035856344981147E-3</v>
      </c>
      <c r="I40" s="27">
        <v>1.100843919921929E-2</v>
      </c>
      <c r="J40" s="27">
        <v>2.4027769804233604E-2</v>
      </c>
      <c r="K40" s="27">
        <f t="shared" si="17"/>
        <v>8.7442077896515927E-3</v>
      </c>
      <c r="L40" s="28" t="s">
        <v>37</v>
      </c>
      <c r="M40" s="28" t="s">
        <v>42</v>
      </c>
      <c r="N40" s="29">
        <v>43790</v>
      </c>
      <c r="O40" s="27" t="s">
        <v>19</v>
      </c>
      <c r="P40" s="28">
        <v>0.05</v>
      </c>
      <c r="Q40" s="23"/>
      <c r="R40" s="24">
        <v>20</v>
      </c>
      <c r="S40" s="23">
        <f t="shared" si="1"/>
        <v>10.192838465297115</v>
      </c>
      <c r="T40" s="23">
        <f t="shared" si="2"/>
        <v>2</v>
      </c>
      <c r="U40" s="23">
        <v>5</v>
      </c>
      <c r="V40" s="23">
        <f t="shared" si="3"/>
        <v>2.8071615347028853</v>
      </c>
      <c r="W40" s="30">
        <f t="shared" si="7"/>
        <v>20</v>
      </c>
      <c r="X40" s="23">
        <v>4</v>
      </c>
      <c r="Y40" s="23">
        <f t="shared" si="16"/>
        <v>40.771353861188459</v>
      </c>
      <c r="Z40" s="23">
        <f t="shared" si="8"/>
        <v>8</v>
      </c>
      <c r="AA40" s="23">
        <f t="shared" si="9"/>
        <v>20</v>
      </c>
      <c r="AB40" s="23">
        <f t="shared" si="5"/>
        <v>11.228646138811541</v>
      </c>
      <c r="AC40" s="23">
        <f t="shared" si="10"/>
        <v>80</v>
      </c>
      <c r="AD40" s="31">
        <f t="shared" si="11"/>
        <v>2.5000000000000001E-3</v>
      </c>
      <c r="AE40" s="31">
        <f t="shared" si="18"/>
        <v>4.4564148753455709E-3</v>
      </c>
      <c r="AG40" s="30"/>
      <c r="AI40" s="23">
        <f t="shared" si="21"/>
        <v>0</v>
      </c>
      <c r="AJ40" s="28">
        <f t="shared" si="19"/>
        <v>0</v>
      </c>
      <c r="AK40" s="28">
        <f t="shared" si="20"/>
        <v>0</v>
      </c>
      <c r="AL40" s="24" t="s">
        <v>155</v>
      </c>
      <c r="AM40" s="24" t="s">
        <v>157</v>
      </c>
    </row>
    <row r="41" spans="1:39" s="24" customFormat="1">
      <c r="A41" s="20"/>
      <c r="C41" s="23"/>
      <c r="D41" s="23"/>
      <c r="G41" s="26"/>
      <c r="H41" s="28"/>
      <c r="I41" s="28"/>
      <c r="J41" s="28"/>
      <c r="K41" s="28"/>
      <c r="L41" s="28"/>
      <c r="M41" s="28"/>
      <c r="N41" s="28"/>
      <c r="O41" s="27"/>
      <c r="P41" s="28"/>
      <c r="Q41" s="23"/>
      <c r="T41" s="23"/>
      <c r="U41" s="23"/>
      <c r="V41" s="23"/>
      <c r="W41" s="30"/>
      <c r="AD41" s="31"/>
      <c r="AG41" s="30"/>
    </row>
    <row r="42" spans="1:39" s="24" customFormat="1">
      <c r="A42" s="20" t="s">
        <v>0</v>
      </c>
      <c r="B42" s="23">
        <v>5.1835191570694255</v>
      </c>
      <c r="C42" s="23" t="s">
        <v>22</v>
      </c>
      <c r="D42" s="23" t="s">
        <v>54</v>
      </c>
      <c r="E42" s="24">
        <v>400</v>
      </c>
      <c r="F42" s="29">
        <v>43784</v>
      </c>
      <c r="G42" s="26">
        <f t="shared" si="0"/>
        <v>1.2958797892673563E-2</v>
      </c>
      <c r="H42" s="27" t="s">
        <v>38</v>
      </c>
      <c r="I42" s="27">
        <v>0.16699781023693733</v>
      </c>
      <c r="J42" s="27">
        <v>0.18972098974009896</v>
      </c>
      <c r="K42" s="27">
        <f>AVERAGE($H42:$J42)</f>
        <v>0.17835939998851813</v>
      </c>
      <c r="L42" s="28" t="s">
        <v>37</v>
      </c>
      <c r="M42" s="28" t="s">
        <v>43</v>
      </c>
      <c r="N42" s="29">
        <v>43788</v>
      </c>
      <c r="O42" s="27" t="s">
        <v>20</v>
      </c>
      <c r="P42" s="28"/>
      <c r="Q42" s="23"/>
      <c r="R42" s="24">
        <v>30</v>
      </c>
      <c r="S42" s="23">
        <v>19.5</v>
      </c>
      <c r="T42" s="23">
        <f t="shared" ref="T42:T78" si="22">$R42*0.1</f>
        <v>3</v>
      </c>
      <c r="U42" s="23">
        <v>7.5</v>
      </c>
      <c r="V42" s="23">
        <f t="shared" ref="V42:V78" si="23">$R42-($S42+$T42+$U42)</f>
        <v>0</v>
      </c>
      <c r="W42" s="30">
        <f t="shared" ref="W42:W78" si="24">SUM($S42:$V42)</f>
        <v>30</v>
      </c>
      <c r="X42" s="23">
        <v>2.5</v>
      </c>
      <c r="Y42" s="23">
        <f>S42*$X42</f>
        <v>48.75</v>
      </c>
      <c r="Z42" s="23">
        <f>T42*$X42</f>
        <v>7.5</v>
      </c>
      <c r="AA42" s="23">
        <f>U42*$X42</f>
        <v>18.75</v>
      </c>
      <c r="AB42" s="23">
        <f>V42*$X42</f>
        <v>0</v>
      </c>
      <c r="AC42" s="23">
        <f t="shared" ref="AC42:AC59" si="25">Y42+Z42+AB42+AA42</f>
        <v>75</v>
      </c>
      <c r="AD42" s="31">
        <f>G42*Y42/AC42</f>
        <v>8.4232186302378165E-3</v>
      </c>
      <c r="AE42" s="31">
        <f>$K42*$Y42/$AC42</f>
        <v>0.11593360999253678</v>
      </c>
      <c r="AF42" s="32" t="s">
        <v>44</v>
      </c>
      <c r="AG42" s="30">
        <v>5</v>
      </c>
      <c r="AH42" s="24">
        <v>30</v>
      </c>
      <c r="AI42" s="23">
        <f>$Y42*($AH42/$AC42)</f>
        <v>19.5</v>
      </c>
      <c r="AJ42" s="28">
        <f t="shared" ref="AJ42:AJ78" si="26">(($G42*$S42)*$AH42)/$R42</f>
        <v>0.25269655890713449</v>
      </c>
      <c r="AK42" s="28">
        <f>$AE42*$AH42</f>
        <v>3.4780082997761035</v>
      </c>
      <c r="AL42" s="24" t="s">
        <v>171</v>
      </c>
    </row>
    <row r="43" spans="1:39" s="24" customFormat="1">
      <c r="A43" s="20" t="s">
        <v>1</v>
      </c>
      <c r="B43" s="23">
        <v>4.9795432157616943</v>
      </c>
      <c r="C43" s="23" t="s">
        <v>22</v>
      </c>
      <c r="D43" s="23" t="s">
        <v>54</v>
      </c>
      <c r="E43" s="24">
        <v>400</v>
      </c>
      <c r="F43" s="29">
        <v>43784</v>
      </c>
      <c r="G43" s="26">
        <f t="shared" si="0"/>
        <v>1.2448858039404235E-2</v>
      </c>
      <c r="H43" s="27" t="s">
        <v>38</v>
      </c>
      <c r="I43" s="27">
        <v>0.11209019855492047</v>
      </c>
      <c r="J43" s="27">
        <v>0.12599904864226494</v>
      </c>
      <c r="K43" s="27">
        <f t="shared" ref="K43:K59" si="27">AVERAGE($H43:$J43)</f>
        <v>0.11904462359859271</v>
      </c>
      <c r="L43" s="28" t="s">
        <v>37</v>
      </c>
      <c r="M43" s="28" t="s">
        <v>43</v>
      </c>
      <c r="N43" s="29">
        <v>43788</v>
      </c>
      <c r="O43" s="27" t="s">
        <v>20</v>
      </c>
      <c r="P43" s="28"/>
      <c r="Q43" s="23"/>
      <c r="R43" s="24">
        <v>30</v>
      </c>
      <c r="S43" s="23">
        <v>19.5</v>
      </c>
      <c r="T43" s="23">
        <f t="shared" si="22"/>
        <v>3</v>
      </c>
      <c r="U43" s="23">
        <v>7.5</v>
      </c>
      <c r="V43" s="23">
        <f t="shared" si="23"/>
        <v>0</v>
      </c>
      <c r="W43" s="30">
        <f t="shared" si="24"/>
        <v>30</v>
      </c>
      <c r="X43" s="23">
        <v>2.5</v>
      </c>
      <c r="Y43" s="23">
        <f>S43*$X43</f>
        <v>48.75</v>
      </c>
      <c r="Z43" s="23">
        <f t="shared" ref="Z43:AB59" si="28">T43*$X43</f>
        <v>7.5</v>
      </c>
      <c r="AA43" s="23">
        <f t="shared" si="28"/>
        <v>18.75</v>
      </c>
      <c r="AB43" s="23">
        <f t="shared" si="28"/>
        <v>0</v>
      </c>
      <c r="AC43" s="23">
        <f t="shared" si="25"/>
        <v>75</v>
      </c>
      <c r="AD43" s="31">
        <f t="shared" ref="AD43:AD59" si="29">G43*Y43/AC43</f>
        <v>8.0917577256127537E-3</v>
      </c>
      <c r="AE43" s="31">
        <f t="shared" ref="AE43:AE59" si="30">$K43*$Y43/$AC43</f>
        <v>7.7379005339085261E-2</v>
      </c>
      <c r="AF43" s="32" t="s">
        <v>44</v>
      </c>
      <c r="AG43" s="30">
        <v>6</v>
      </c>
      <c r="AH43" s="24">
        <v>30</v>
      </c>
      <c r="AI43" s="23">
        <f t="shared" ref="AI43:AI59" si="31">$Y43*($AH43/$AC43)</f>
        <v>19.5</v>
      </c>
      <c r="AJ43" s="28">
        <f t="shared" si="26"/>
        <v>0.24275273176838258</v>
      </c>
      <c r="AK43" s="28">
        <f t="shared" ref="AK43:AK59" si="32">$AE43*$AH43</f>
        <v>2.3213701601725578</v>
      </c>
      <c r="AL43" s="24" t="s">
        <v>171</v>
      </c>
    </row>
    <row r="44" spans="1:39" s="24" customFormat="1">
      <c r="A44" s="20" t="s">
        <v>2</v>
      </c>
      <c r="B44" s="23">
        <v>5.5172765667095245</v>
      </c>
      <c r="C44" s="23" t="s">
        <v>22</v>
      </c>
      <c r="D44" s="23" t="s">
        <v>54</v>
      </c>
      <c r="E44" s="33">
        <v>400</v>
      </c>
      <c r="F44" s="29">
        <v>43784</v>
      </c>
      <c r="G44" s="26">
        <f t="shared" si="0"/>
        <v>1.3793191416773811E-2</v>
      </c>
      <c r="H44" s="27">
        <v>0.2012038776029067</v>
      </c>
      <c r="I44" s="27">
        <v>0.17953194839704431</v>
      </c>
      <c r="J44" s="27" t="s">
        <v>38</v>
      </c>
      <c r="K44" s="27">
        <f t="shared" si="27"/>
        <v>0.19036791299997552</v>
      </c>
      <c r="L44" s="28" t="s">
        <v>37</v>
      </c>
      <c r="M44" s="28" t="s">
        <v>45</v>
      </c>
      <c r="N44" s="29">
        <v>43790</v>
      </c>
      <c r="O44" s="27" t="s">
        <v>20</v>
      </c>
      <c r="P44" s="28"/>
      <c r="Q44" s="23"/>
      <c r="R44" s="24">
        <v>30</v>
      </c>
      <c r="S44" s="23">
        <v>19.5</v>
      </c>
      <c r="T44" s="23">
        <f t="shared" si="22"/>
        <v>3</v>
      </c>
      <c r="U44" s="23">
        <v>7.5</v>
      </c>
      <c r="V44" s="23">
        <f t="shared" si="23"/>
        <v>0</v>
      </c>
      <c r="W44" s="30">
        <f t="shared" si="24"/>
        <v>30</v>
      </c>
      <c r="X44" s="23">
        <v>2.5</v>
      </c>
      <c r="Y44" s="23">
        <f t="shared" ref="Y44:Y59" si="33">S44*$X44</f>
        <v>48.75</v>
      </c>
      <c r="Z44" s="23">
        <f t="shared" si="28"/>
        <v>7.5</v>
      </c>
      <c r="AA44" s="23">
        <f t="shared" si="28"/>
        <v>18.75</v>
      </c>
      <c r="AB44" s="23">
        <f t="shared" si="28"/>
        <v>0</v>
      </c>
      <c r="AC44" s="23">
        <f t="shared" si="25"/>
        <v>75</v>
      </c>
      <c r="AD44" s="31">
        <f t="shared" si="29"/>
        <v>8.9655744209029779E-3</v>
      </c>
      <c r="AE44" s="31">
        <f t="shared" si="30"/>
        <v>0.12373914344998409</v>
      </c>
      <c r="AF44" s="32"/>
      <c r="AG44" s="30"/>
      <c r="AI44" s="23">
        <f t="shared" si="31"/>
        <v>0</v>
      </c>
      <c r="AJ44" s="28">
        <f t="shared" si="26"/>
        <v>0</v>
      </c>
      <c r="AK44" s="28">
        <f t="shared" si="32"/>
        <v>0</v>
      </c>
      <c r="AL44" s="24" t="s">
        <v>171</v>
      </c>
    </row>
    <row r="45" spans="1:39" s="24" customFormat="1">
      <c r="A45" s="20" t="s">
        <v>3</v>
      </c>
      <c r="B45" s="23">
        <v>5.9918138726046086</v>
      </c>
      <c r="C45" s="23" t="s">
        <v>22</v>
      </c>
      <c r="D45" s="23" t="s">
        <v>54</v>
      </c>
      <c r="E45" s="33">
        <v>400</v>
      </c>
      <c r="F45" s="29">
        <v>43784</v>
      </c>
      <c r="G45" s="26">
        <f t="shared" si="0"/>
        <v>1.4979534681511522E-2</v>
      </c>
      <c r="H45" s="27">
        <v>6.2034511321977286E-2</v>
      </c>
      <c r="I45" s="27">
        <v>8.0876151265879978E-2</v>
      </c>
      <c r="J45" s="27">
        <v>0.11936808522853096</v>
      </c>
      <c r="K45" s="27">
        <f t="shared" si="27"/>
        <v>8.74262492721294E-2</v>
      </c>
      <c r="L45" s="28" t="s">
        <v>37</v>
      </c>
      <c r="M45" s="28" t="s">
        <v>43</v>
      </c>
      <c r="N45" s="29">
        <v>43788</v>
      </c>
      <c r="O45" s="27" t="s">
        <v>20</v>
      </c>
      <c r="P45" s="28"/>
      <c r="Q45" s="23"/>
      <c r="R45" s="24">
        <v>30</v>
      </c>
      <c r="S45" s="23">
        <v>19.5</v>
      </c>
      <c r="T45" s="23">
        <f t="shared" si="22"/>
        <v>3</v>
      </c>
      <c r="U45" s="23">
        <v>7.5</v>
      </c>
      <c r="V45" s="23">
        <f t="shared" si="23"/>
        <v>0</v>
      </c>
      <c r="W45" s="30">
        <f t="shared" si="24"/>
        <v>30</v>
      </c>
      <c r="X45" s="23">
        <v>2.5</v>
      </c>
      <c r="Y45" s="23">
        <f t="shared" si="33"/>
        <v>48.75</v>
      </c>
      <c r="Z45" s="23">
        <f t="shared" si="28"/>
        <v>7.5</v>
      </c>
      <c r="AA45" s="23">
        <f t="shared" si="28"/>
        <v>18.75</v>
      </c>
      <c r="AB45" s="23">
        <f t="shared" si="28"/>
        <v>0</v>
      </c>
      <c r="AC45" s="23">
        <f t="shared" si="25"/>
        <v>75</v>
      </c>
      <c r="AD45" s="31">
        <f t="shared" si="29"/>
        <v>9.7366975429824879E-3</v>
      </c>
      <c r="AE45" s="31">
        <f t="shared" si="30"/>
        <v>5.6827062026884118E-2</v>
      </c>
      <c r="AF45" s="32" t="s">
        <v>44</v>
      </c>
      <c r="AG45" s="30">
        <v>7</v>
      </c>
      <c r="AH45" s="24">
        <v>30</v>
      </c>
      <c r="AI45" s="23">
        <f t="shared" si="31"/>
        <v>19.5</v>
      </c>
      <c r="AJ45" s="28">
        <f t="shared" si="26"/>
        <v>0.29210092628947465</v>
      </c>
      <c r="AK45" s="28">
        <f t="shared" si="32"/>
        <v>1.7048118608065235</v>
      </c>
      <c r="AL45" s="24" t="s">
        <v>171</v>
      </c>
    </row>
    <row r="46" spans="1:39" s="24" customFormat="1">
      <c r="A46" s="20" t="s">
        <v>4</v>
      </c>
      <c r="B46" s="23">
        <v>5.6476906438879579</v>
      </c>
      <c r="C46" s="23" t="s">
        <v>22</v>
      </c>
      <c r="D46" s="23" t="s">
        <v>54</v>
      </c>
      <c r="E46" s="24">
        <v>400</v>
      </c>
      <c r="F46" s="29">
        <v>43784</v>
      </c>
      <c r="G46" s="26">
        <f t="shared" si="0"/>
        <v>1.4119226609719895E-2</v>
      </c>
      <c r="H46" s="27">
        <v>7.8207592818889393E-2</v>
      </c>
      <c r="I46" s="27">
        <v>0.10950250551541453</v>
      </c>
      <c r="J46" s="27">
        <v>0.10820865899566161</v>
      </c>
      <c r="K46" s="27">
        <f t="shared" si="27"/>
        <v>9.8639585776655173E-2</v>
      </c>
      <c r="L46" s="28" t="s">
        <v>37</v>
      </c>
      <c r="M46" s="28" t="s">
        <v>43</v>
      </c>
      <c r="N46" s="29">
        <v>43788</v>
      </c>
      <c r="O46" s="27" t="s">
        <v>20</v>
      </c>
      <c r="P46" s="28"/>
      <c r="Q46" s="23"/>
      <c r="R46" s="24">
        <v>30</v>
      </c>
      <c r="S46" s="23">
        <v>19.5</v>
      </c>
      <c r="T46" s="23">
        <f t="shared" si="22"/>
        <v>3</v>
      </c>
      <c r="U46" s="23">
        <v>7.5</v>
      </c>
      <c r="V46" s="23">
        <f t="shared" si="23"/>
        <v>0</v>
      </c>
      <c r="W46" s="30">
        <f t="shared" si="24"/>
        <v>30</v>
      </c>
      <c r="X46" s="23">
        <v>2.5</v>
      </c>
      <c r="Y46" s="23">
        <f t="shared" si="33"/>
        <v>48.75</v>
      </c>
      <c r="Z46" s="23">
        <f t="shared" si="28"/>
        <v>7.5</v>
      </c>
      <c r="AA46" s="23">
        <f t="shared" si="28"/>
        <v>18.75</v>
      </c>
      <c r="AB46" s="23">
        <f t="shared" si="28"/>
        <v>0</v>
      </c>
      <c r="AC46" s="23">
        <f t="shared" si="25"/>
        <v>75</v>
      </c>
      <c r="AD46" s="31">
        <f t="shared" si="29"/>
        <v>9.1774972963179317E-3</v>
      </c>
      <c r="AE46" s="31">
        <f t="shared" si="30"/>
        <v>6.4115730754825864E-2</v>
      </c>
      <c r="AF46" s="32" t="s">
        <v>44</v>
      </c>
      <c r="AG46" s="30">
        <v>8</v>
      </c>
      <c r="AH46" s="24">
        <v>30</v>
      </c>
      <c r="AI46" s="23">
        <f t="shared" si="31"/>
        <v>19.5</v>
      </c>
      <c r="AJ46" s="28">
        <f t="shared" si="26"/>
        <v>0.27532491888953797</v>
      </c>
      <c r="AK46" s="28">
        <f t="shared" si="32"/>
        <v>1.9234719226447758</v>
      </c>
      <c r="AL46" s="24" t="s">
        <v>171</v>
      </c>
    </row>
    <row r="47" spans="1:39" s="24" customFormat="1">
      <c r="A47" s="20" t="s">
        <v>5</v>
      </c>
      <c r="B47" s="23">
        <v>6.2967209169919984</v>
      </c>
      <c r="C47" s="23" t="s">
        <v>22</v>
      </c>
      <c r="D47" s="23" t="s">
        <v>54</v>
      </c>
      <c r="E47" s="24">
        <v>400</v>
      </c>
      <c r="F47" s="29">
        <v>43784</v>
      </c>
      <c r="G47" s="26">
        <f t="shared" si="0"/>
        <v>1.5741802292479998E-2</v>
      </c>
      <c r="H47" s="27">
        <v>9.9717791209782664E-2</v>
      </c>
      <c r="I47" s="27">
        <v>0.12899106871919372</v>
      </c>
      <c r="J47" s="27">
        <v>0.16408665556749319</v>
      </c>
      <c r="K47" s="27">
        <f t="shared" si="27"/>
        <v>0.1309318384988232</v>
      </c>
      <c r="L47" s="28" t="s">
        <v>37</v>
      </c>
      <c r="M47" s="28" t="s">
        <v>45</v>
      </c>
      <c r="N47" s="29">
        <v>43790</v>
      </c>
      <c r="O47" s="27" t="s">
        <v>20</v>
      </c>
      <c r="P47" s="28"/>
      <c r="Q47" s="23"/>
      <c r="R47" s="24">
        <v>30</v>
      </c>
      <c r="S47" s="23">
        <v>19.5</v>
      </c>
      <c r="T47" s="23">
        <f t="shared" si="22"/>
        <v>3</v>
      </c>
      <c r="U47" s="23">
        <v>7.5</v>
      </c>
      <c r="V47" s="23">
        <f t="shared" si="23"/>
        <v>0</v>
      </c>
      <c r="W47" s="30">
        <f t="shared" si="24"/>
        <v>30</v>
      </c>
      <c r="X47" s="23">
        <v>2.5</v>
      </c>
      <c r="Y47" s="23">
        <f t="shared" si="33"/>
        <v>48.75</v>
      </c>
      <c r="Z47" s="23">
        <f t="shared" si="28"/>
        <v>7.5</v>
      </c>
      <c r="AA47" s="23">
        <f t="shared" si="28"/>
        <v>18.75</v>
      </c>
      <c r="AB47" s="23">
        <f t="shared" si="28"/>
        <v>0</v>
      </c>
      <c r="AC47" s="23">
        <f t="shared" si="25"/>
        <v>75</v>
      </c>
      <c r="AD47" s="31">
        <f t="shared" si="29"/>
        <v>1.0232171490111998E-2</v>
      </c>
      <c r="AE47" s="31">
        <f t="shared" si="30"/>
        <v>8.5105695024235081E-2</v>
      </c>
      <c r="AF47" s="32"/>
      <c r="AG47" s="30"/>
      <c r="AI47" s="23">
        <f t="shared" si="31"/>
        <v>0</v>
      </c>
      <c r="AJ47" s="28">
        <f t="shared" si="26"/>
        <v>0</v>
      </c>
      <c r="AK47" s="28">
        <f t="shared" si="32"/>
        <v>0</v>
      </c>
      <c r="AL47" s="24" t="s">
        <v>171</v>
      </c>
    </row>
    <row r="48" spans="1:39" s="24" customFormat="1">
      <c r="A48" s="20" t="s">
        <v>6</v>
      </c>
      <c r="B48" s="23">
        <v>2.0783988630418744</v>
      </c>
      <c r="C48" s="23" t="s">
        <v>22</v>
      </c>
      <c r="D48" s="23" t="s">
        <v>54</v>
      </c>
      <c r="E48" s="24">
        <v>400</v>
      </c>
      <c r="F48" s="29">
        <v>43784</v>
      </c>
      <c r="G48" s="26">
        <f t="shared" si="0"/>
        <v>5.1959971576046862E-3</v>
      </c>
      <c r="H48" s="27">
        <v>4.8206526642117359E-2</v>
      </c>
      <c r="I48" s="27">
        <v>6.9150667180618575E-2</v>
      </c>
      <c r="J48" s="27" t="s">
        <v>38</v>
      </c>
      <c r="K48" s="27">
        <f t="shared" si="27"/>
        <v>5.8678596911367967E-2</v>
      </c>
      <c r="L48" s="28" t="s">
        <v>37</v>
      </c>
      <c r="M48" s="28" t="s">
        <v>43</v>
      </c>
      <c r="N48" s="29">
        <v>43788</v>
      </c>
      <c r="O48" s="27" t="s">
        <v>20</v>
      </c>
      <c r="P48" s="28"/>
      <c r="Q48" s="23"/>
      <c r="R48" s="24">
        <v>30</v>
      </c>
      <c r="S48" s="23">
        <v>19.5</v>
      </c>
      <c r="T48" s="23">
        <f t="shared" si="22"/>
        <v>3</v>
      </c>
      <c r="U48" s="23">
        <v>7.5</v>
      </c>
      <c r="V48" s="23">
        <f t="shared" si="23"/>
        <v>0</v>
      </c>
      <c r="W48" s="30">
        <f t="shared" si="24"/>
        <v>30</v>
      </c>
      <c r="X48" s="23">
        <v>2.5</v>
      </c>
      <c r="Y48" s="23">
        <f t="shared" si="33"/>
        <v>48.75</v>
      </c>
      <c r="Z48" s="23">
        <f t="shared" si="28"/>
        <v>7.5</v>
      </c>
      <c r="AA48" s="23">
        <f t="shared" si="28"/>
        <v>18.75</v>
      </c>
      <c r="AB48" s="23">
        <f t="shared" si="28"/>
        <v>0</v>
      </c>
      <c r="AC48" s="23">
        <f t="shared" si="25"/>
        <v>75</v>
      </c>
      <c r="AD48" s="31">
        <f t="shared" si="29"/>
        <v>3.3773981524430458E-3</v>
      </c>
      <c r="AE48" s="31">
        <f t="shared" si="30"/>
        <v>3.8141087992389175E-2</v>
      </c>
      <c r="AF48" s="32" t="s">
        <v>44</v>
      </c>
      <c r="AG48" s="30">
        <v>9</v>
      </c>
      <c r="AH48" s="24">
        <v>30</v>
      </c>
      <c r="AI48" s="23">
        <f t="shared" si="31"/>
        <v>19.5</v>
      </c>
      <c r="AJ48" s="28">
        <f t="shared" si="26"/>
        <v>0.10132194457329138</v>
      </c>
      <c r="AK48" s="28">
        <f t="shared" si="32"/>
        <v>1.1442326397716753</v>
      </c>
      <c r="AL48" s="24" t="s">
        <v>171</v>
      </c>
    </row>
    <row r="49" spans="1:38" s="24" customFormat="1">
      <c r="A49" s="20" t="s">
        <v>7</v>
      </c>
      <c r="B49" s="23">
        <v>2.0307080344796713</v>
      </c>
      <c r="C49" s="23" t="s">
        <v>22</v>
      </c>
      <c r="D49" s="23" t="s">
        <v>54</v>
      </c>
      <c r="E49" s="24">
        <v>400</v>
      </c>
      <c r="F49" s="29">
        <v>43784</v>
      </c>
      <c r="G49" s="26">
        <f t="shared" si="0"/>
        <v>5.0767700861991784E-3</v>
      </c>
      <c r="H49" s="27">
        <v>9.0741730978996404E-2</v>
      </c>
      <c r="I49" s="27">
        <v>8.9771346089181678E-2</v>
      </c>
      <c r="J49" s="27">
        <v>0.11273712181479698</v>
      </c>
      <c r="K49" s="27">
        <f t="shared" si="27"/>
        <v>9.7750066294325033E-2</v>
      </c>
      <c r="L49" s="28" t="s">
        <v>37</v>
      </c>
      <c r="M49" s="28" t="s">
        <v>43</v>
      </c>
      <c r="N49" s="29">
        <v>43788</v>
      </c>
      <c r="O49" s="27" t="s">
        <v>20</v>
      </c>
      <c r="P49" s="28"/>
      <c r="Q49" s="23"/>
      <c r="R49" s="24">
        <v>30</v>
      </c>
      <c r="S49" s="23">
        <v>19.5</v>
      </c>
      <c r="T49" s="23">
        <f t="shared" si="22"/>
        <v>3</v>
      </c>
      <c r="U49" s="23">
        <v>7.5</v>
      </c>
      <c r="V49" s="23">
        <f t="shared" si="23"/>
        <v>0</v>
      </c>
      <c r="W49" s="30">
        <f t="shared" si="24"/>
        <v>30</v>
      </c>
      <c r="X49" s="23">
        <v>2.5</v>
      </c>
      <c r="Y49" s="23">
        <f t="shared" si="33"/>
        <v>48.75</v>
      </c>
      <c r="Z49" s="23">
        <f t="shared" si="28"/>
        <v>7.5</v>
      </c>
      <c r="AA49" s="23">
        <f t="shared" si="28"/>
        <v>18.75</v>
      </c>
      <c r="AB49" s="23">
        <f t="shared" si="28"/>
        <v>0</v>
      </c>
      <c r="AC49" s="23">
        <f t="shared" si="25"/>
        <v>75</v>
      </c>
      <c r="AD49" s="31">
        <f t="shared" si="29"/>
        <v>3.2999005560294657E-3</v>
      </c>
      <c r="AE49" s="31">
        <f t="shared" si="30"/>
        <v>6.353754309131128E-2</v>
      </c>
      <c r="AF49" s="32" t="s">
        <v>44</v>
      </c>
      <c r="AG49" s="30">
        <v>10</v>
      </c>
      <c r="AH49" s="24">
        <v>30</v>
      </c>
      <c r="AI49" s="23">
        <f t="shared" si="31"/>
        <v>19.5</v>
      </c>
      <c r="AJ49" s="28">
        <f t="shared" si="26"/>
        <v>9.8997016680883981E-2</v>
      </c>
      <c r="AK49" s="28">
        <f t="shared" si="32"/>
        <v>1.9061262927393383</v>
      </c>
      <c r="AL49" s="24" t="s">
        <v>171</v>
      </c>
    </row>
    <row r="50" spans="1:38" s="24" customFormat="1">
      <c r="A50" s="20" t="s">
        <v>8</v>
      </c>
      <c r="B50" s="23">
        <v>2.424389698558425</v>
      </c>
      <c r="C50" s="23" t="s">
        <v>22</v>
      </c>
      <c r="D50" s="23" t="s">
        <v>54</v>
      </c>
      <c r="E50" s="24">
        <v>400</v>
      </c>
      <c r="F50" s="29">
        <v>43784</v>
      </c>
      <c r="G50" s="26">
        <f t="shared" si="0"/>
        <v>6.0609742463960626E-3</v>
      </c>
      <c r="H50" s="27">
        <v>9.0660865571511762E-2</v>
      </c>
      <c r="I50" s="27">
        <v>0.1417678031017543</v>
      </c>
      <c r="J50" s="27">
        <v>0.11152414070252861</v>
      </c>
      <c r="K50" s="27">
        <f t="shared" si="27"/>
        <v>0.11465093645859821</v>
      </c>
      <c r="L50" s="28" t="s">
        <v>37</v>
      </c>
      <c r="M50" s="28" t="s">
        <v>45</v>
      </c>
      <c r="N50" s="29">
        <v>43790</v>
      </c>
      <c r="O50" s="27" t="s">
        <v>20</v>
      </c>
      <c r="P50" s="28"/>
      <c r="Q50" s="23"/>
      <c r="R50" s="24">
        <v>30</v>
      </c>
      <c r="S50" s="23">
        <v>19.5</v>
      </c>
      <c r="T50" s="23">
        <f t="shared" si="22"/>
        <v>3</v>
      </c>
      <c r="U50" s="23">
        <v>7.5</v>
      </c>
      <c r="V50" s="23">
        <f t="shared" si="23"/>
        <v>0</v>
      </c>
      <c r="W50" s="30">
        <f t="shared" si="24"/>
        <v>30</v>
      </c>
      <c r="X50" s="23">
        <v>2.5</v>
      </c>
      <c r="Y50" s="23">
        <f t="shared" si="33"/>
        <v>48.75</v>
      </c>
      <c r="Z50" s="23">
        <f t="shared" si="28"/>
        <v>7.5</v>
      </c>
      <c r="AA50" s="23">
        <f t="shared" si="28"/>
        <v>18.75</v>
      </c>
      <c r="AB50" s="23">
        <f t="shared" si="28"/>
        <v>0</v>
      </c>
      <c r="AC50" s="23">
        <f t="shared" si="25"/>
        <v>75</v>
      </c>
      <c r="AD50" s="31">
        <f t="shared" si="29"/>
        <v>3.9396332601574413E-3</v>
      </c>
      <c r="AE50" s="31">
        <f t="shared" si="30"/>
        <v>7.4523108698088827E-2</v>
      </c>
      <c r="AF50" s="32"/>
      <c r="AG50" s="30"/>
      <c r="AI50" s="23">
        <f t="shared" si="31"/>
        <v>0</v>
      </c>
      <c r="AJ50" s="28">
        <f t="shared" si="26"/>
        <v>0</v>
      </c>
      <c r="AK50" s="28">
        <f t="shared" si="32"/>
        <v>0</v>
      </c>
      <c r="AL50" s="24" t="s">
        <v>171</v>
      </c>
    </row>
    <row r="51" spans="1:38" s="24" customFormat="1">
      <c r="A51" s="20" t="s">
        <v>9</v>
      </c>
      <c r="B51" s="23">
        <v>0.86661872221508185</v>
      </c>
      <c r="C51" s="23" t="s">
        <v>22</v>
      </c>
      <c r="D51" s="23" t="s">
        <v>54</v>
      </c>
      <c r="E51" s="24">
        <v>400</v>
      </c>
      <c r="F51" s="29">
        <v>43784</v>
      </c>
      <c r="G51" s="26">
        <f t="shared" si="0"/>
        <v>2.1665468055377048E-3</v>
      </c>
      <c r="H51" s="27">
        <v>3.5429792259556697E-2</v>
      </c>
      <c r="I51" s="27">
        <v>7.0363648292887035E-2</v>
      </c>
      <c r="J51" s="27">
        <v>7.0929706145278909E-2</v>
      </c>
      <c r="K51" s="27">
        <f t="shared" si="27"/>
        <v>5.8907715565907549E-2</v>
      </c>
      <c r="L51" s="28" t="s">
        <v>37</v>
      </c>
      <c r="M51" s="28" t="s">
        <v>43</v>
      </c>
      <c r="N51" s="29">
        <v>43788</v>
      </c>
      <c r="O51" s="27" t="s">
        <v>20</v>
      </c>
      <c r="P51" s="28"/>
      <c r="Q51" s="23"/>
      <c r="R51" s="24">
        <v>30</v>
      </c>
      <c r="S51" s="23">
        <v>19.5</v>
      </c>
      <c r="T51" s="23">
        <f t="shared" si="22"/>
        <v>3</v>
      </c>
      <c r="U51" s="23">
        <v>7.5</v>
      </c>
      <c r="V51" s="23">
        <f t="shared" si="23"/>
        <v>0</v>
      </c>
      <c r="W51" s="30">
        <f t="shared" si="24"/>
        <v>30</v>
      </c>
      <c r="X51" s="23">
        <v>2.5</v>
      </c>
      <c r="Y51" s="23">
        <f t="shared" si="33"/>
        <v>48.75</v>
      </c>
      <c r="Z51" s="23">
        <f t="shared" si="28"/>
        <v>7.5</v>
      </c>
      <c r="AA51" s="23">
        <f t="shared" si="28"/>
        <v>18.75</v>
      </c>
      <c r="AB51" s="23">
        <f t="shared" si="28"/>
        <v>0</v>
      </c>
      <c r="AC51" s="23">
        <f t="shared" si="25"/>
        <v>75</v>
      </c>
      <c r="AD51" s="31">
        <f t="shared" si="29"/>
        <v>1.4082554235995081E-3</v>
      </c>
      <c r="AE51" s="31">
        <f t="shared" si="30"/>
        <v>3.8290015117839908E-2</v>
      </c>
      <c r="AF51" s="32" t="s">
        <v>44</v>
      </c>
      <c r="AG51" s="30">
        <v>11</v>
      </c>
      <c r="AH51" s="24">
        <v>30</v>
      </c>
      <c r="AI51" s="23">
        <f t="shared" si="31"/>
        <v>19.5</v>
      </c>
      <c r="AJ51" s="28">
        <f t="shared" si="26"/>
        <v>4.2247662707985238E-2</v>
      </c>
      <c r="AK51" s="28">
        <f t="shared" si="32"/>
        <v>1.1487004535351972</v>
      </c>
      <c r="AL51" s="24" t="s">
        <v>171</v>
      </c>
    </row>
    <row r="52" spans="1:38" s="24" customFormat="1">
      <c r="A52" s="20" t="s">
        <v>10</v>
      </c>
      <c r="B52" s="23">
        <v>1.5915446277185608</v>
      </c>
      <c r="C52" s="23" t="s">
        <v>22</v>
      </c>
      <c r="D52" s="23" t="s">
        <v>54</v>
      </c>
      <c r="E52" s="24">
        <v>400</v>
      </c>
      <c r="F52" s="29">
        <v>43784</v>
      </c>
      <c r="G52" s="26">
        <f t="shared" si="0"/>
        <v>3.9788615692964019E-3</v>
      </c>
      <c r="H52" s="27">
        <v>6.1387588062100776E-2</v>
      </c>
      <c r="I52" s="27">
        <v>0.10335673454658795</v>
      </c>
      <c r="J52" s="27">
        <v>8.4595960010169821E-2</v>
      </c>
      <c r="K52" s="27">
        <f t="shared" si="27"/>
        <v>8.3113427539619519E-2</v>
      </c>
      <c r="L52" s="28" t="s">
        <v>37</v>
      </c>
      <c r="M52" s="28" t="s">
        <v>43</v>
      </c>
      <c r="N52" s="29">
        <v>43788</v>
      </c>
      <c r="O52" s="27" t="s">
        <v>20</v>
      </c>
      <c r="P52" s="28"/>
      <c r="Q52" s="23"/>
      <c r="R52" s="24">
        <v>30</v>
      </c>
      <c r="S52" s="23">
        <v>19.5</v>
      </c>
      <c r="T52" s="23">
        <f t="shared" si="22"/>
        <v>3</v>
      </c>
      <c r="U52" s="23">
        <v>7.5</v>
      </c>
      <c r="V52" s="23">
        <f t="shared" si="23"/>
        <v>0</v>
      </c>
      <c r="W52" s="30">
        <f t="shared" si="24"/>
        <v>30</v>
      </c>
      <c r="X52" s="23">
        <v>2.5</v>
      </c>
      <c r="Y52" s="23">
        <f t="shared" si="33"/>
        <v>48.75</v>
      </c>
      <c r="Z52" s="23">
        <f t="shared" si="28"/>
        <v>7.5</v>
      </c>
      <c r="AA52" s="23">
        <f t="shared" si="28"/>
        <v>18.75</v>
      </c>
      <c r="AB52" s="23">
        <f t="shared" si="28"/>
        <v>0</v>
      </c>
      <c r="AC52" s="23">
        <f t="shared" si="25"/>
        <v>75</v>
      </c>
      <c r="AD52" s="31">
        <f t="shared" si="29"/>
        <v>2.5862600200426611E-3</v>
      </c>
      <c r="AE52" s="31">
        <f t="shared" si="30"/>
        <v>5.4023727900752688E-2</v>
      </c>
      <c r="AF52" s="32" t="s">
        <v>44</v>
      </c>
      <c r="AG52" s="30">
        <v>12</v>
      </c>
      <c r="AH52" s="24">
        <v>30</v>
      </c>
      <c r="AI52" s="23">
        <f t="shared" si="31"/>
        <v>19.5</v>
      </c>
      <c r="AJ52" s="28">
        <f t="shared" si="26"/>
        <v>7.7587800601279844E-2</v>
      </c>
      <c r="AK52" s="28">
        <f t="shared" si="32"/>
        <v>1.6207118370225806</v>
      </c>
      <c r="AL52" s="24" t="s">
        <v>171</v>
      </c>
    </row>
    <row r="53" spans="1:38" s="24" customFormat="1">
      <c r="A53" s="20" t="s">
        <v>11</v>
      </c>
      <c r="B53" s="23">
        <v>1.8168669326636442</v>
      </c>
      <c r="C53" s="23" t="s">
        <v>22</v>
      </c>
      <c r="D53" s="23" t="s">
        <v>54</v>
      </c>
      <c r="E53" s="24">
        <v>400</v>
      </c>
      <c r="F53" s="29">
        <v>43784</v>
      </c>
      <c r="G53" s="26">
        <f t="shared" si="0"/>
        <v>4.5421673316591105E-3</v>
      </c>
      <c r="H53" s="27">
        <v>6.4945665991421431E-2</v>
      </c>
      <c r="I53" s="27">
        <v>8.2736055638024844E-2</v>
      </c>
      <c r="J53" s="27">
        <v>8.4434229195200619E-2</v>
      </c>
      <c r="K53" s="27">
        <f t="shared" si="27"/>
        <v>7.7371983608215622E-2</v>
      </c>
      <c r="L53" s="28" t="s">
        <v>37</v>
      </c>
      <c r="M53" s="28" t="s">
        <v>45</v>
      </c>
      <c r="N53" s="29">
        <v>43790</v>
      </c>
      <c r="O53" s="27" t="s">
        <v>20</v>
      </c>
      <c r="P53" s="28"/>
      <c r="Q53" s="23"/>
      <c r="R53" s="24">
        <v>30</v>
      </c>
      <c r="S53" s="23">
        <v>19.5</v>
      </c>
      <c r="T53" s="23">
        <f t="shared" si="22"/>
        <v>3</v>
      </c>
      <c r="U53" s="23">
        <v>7.5</v>
      </c>
      <c r="V53" s="23">
        <f t="shared" si="23"/>
        <v>0</v>
      </c>
      <c r="W53" s="30">
        <f t="shared" si="24"/>
        <v>30</v>
      </c>
      <c r="X53" s="23">
        <v>2.5</v>
      </c>
      <c r="Y53" s="23">
        <f t="shared" si="33"/>
        <v>48.75</v>
      </c>
      <c r="Z53" s="23">
        <f t="shared" si="28"/>
        <v>7.5</v>
      </c>
      <c r="AA53" s="23">
        <f t="shared" si="28"/>
        <v>18.75</v>
      </c>
      <c r="AB53" s="23">
        <f t="shared" si="28"/>
        <v>0</v>
      </c>
      <c r="AC53" s="23">
        <f t="shared" si="25"/>
        <v>75</v>
      </c>
      <c r="AD53" s="31">
        <f t="shared" si="29"/>
        <v>2.952408765578422E-3</v>
      </c>
      <c r="AE53" s="31">
        <f t="shared" si="30"/>
        <v>5.0291789345340149E-2</v>
      </c>
      <c r="AF53" s="32"/>
      <c r="AG53" s="30"/>
      <c r="AI53" s="23">
        <f t="shared" si="31"/>
        <v>0</v>
      </c>
      <c r="AJ53" s="28">
        <f t="shared" si="26"/>
        <v>0</v>
      </c>
      <c r="AK53" s="28">
        <f t="shared" si="32"/>
        <v>0</v>
      </c>
      <c r="AL53" s="24" t="s">
        <v>171</v>
      </c>
    </row>
    <row r="54" spans="1:38" s="24" customFormat="1">
      <c r="A54" s="20" t="s">
        <v>12</v>
      </c>
      <c r="B54" s="23">
        <v>2.8365486968357172</v>
      </c>
      <c r="C54" s="23" t="s">
        <v>22</v>
      </c>
      <c r="D54" s="23" t="s">
        <v>54</v>
      </c>
      <c r="E54" s="24">
        <v>400</v>
      </c>
      <c r="F54" s="29">
        <v>43784</v>
      </c>
      <c r="G54" s="26">
        <f t="shared" si="0"/>
        <v>7.0913717420892928E-3</v>
      </c>
      <c r="H54" s="27">
        <v>0.14839876651548839</v>
      </c>
      <c r="I54" s="27">
        <v>0.16699781023693741</v>
      </c>
      <c r="J54" s="27">
        <v>0.18042146787937449</v>
      </c>
      <c r="K54" s="27">
        <f t="shared" si="27"/>
        <v>0.16527268154393346</v>
      </c>
      <c r="L54" s="28" t="s">
        <v>37</v>
      </c>
      <c r="M54" s="28" t="s">
        <v>43</v>
      </c>
      <c r="N54" s="29">
        <v>43788</v>
      </c>
      <c r="O54" s="27" t="s">
        <v>20</v>
      </c>
      <c r="P54" s="28"/>
      <c r="Q54" s="23"/>
      <c r="R54" s="24">
        <v>30</v>
      </c>
      <c r="S54" s="23">
        <v>19.5</v>
      </c>
      <c r="T54" s="23">
        <f t="shared" si="22"/>
        <v>3</v>
      </c>
      <c r="U54" s="23">
        <v>7.5</v>
      </c>
      <c r="V54" s="23">
        <f t="shared" si="23"/>
        <v>0</v>
      </c>
      <c r="W54" s="30">
        <f t="shared" si="24"/>
        <v>30</v>
      </c>
      <c r="X54" s="23">
        <v>2.5</v>
      </c>
      <c r="Y54" s="23">
        <f t="shared" si="33"/>
        <v>48.75</v>
      </c>
      <c r="Z54" s="23">
        <f t="shared" si="28"/>
        <v>7.5</v>
      </c>
      <c r="AA54" s="23">
        <f t="shared" si="28"/>
        <v>18.75</v>
      </c>
      <c r="AB54" s="23">
        <f t="shared" si="28"/>
        <v>0</v>
      </c>
      <c r="AC54" s="23">
        <f t="shared" si="25"/>
        <v>75</v>
      </c>
      <c r="AD54" s="31">
        <f t="shared" si="29"/>
        <v>4.6093916323580401E-3</v>
      </c>
      <c r="AE54" s="31">
        <f t="shared" si="30"/>
        <v>0.10742724300355676</v>
      </c>
      <c r="AF54" s="32" t="s">
        <v>44</v>
      </c>
      <c r="AG54" s="30">
        <v>13</v>
      </c>
      <c r="AH54" s="24">
        <v>30</v>
      </c>
      <c r="AI54" s="23">
        <f t="shared" si="31"/>
        <v>19.5</v>
      </c>
      <c r="AJ54" s="28">
        <f t="shared" si="26"/>
        <v>0.13828174897074122</v>
      </c>
      <c r="AK54" s="28">
        <f t="shared" si="32"/>
        <v>3.2228172901067027</v>
      </c>
      <c r="AL54" s="24" t="s">
        <v>171</v>
      </c>
    </row>
    <row r="55" spans="1:38" s="24" customFormat="1">
      <c r="A55" s="20" t="s">
        <v>13</v>
      </c>
      <c r="B55" s="23">
        <v>2.4262543139558561</v>
      </c>
      <c r="C55" s="23" t="s">
        <v>22</v>
      </c>
      <c r="D55" s="23" t="s">
        <v>54</v>
      </c>
      <c r="E55" s="24">
        <v>400</v>
      </c>
      <c r="F55" s="29">
        <v>43784</v>
      </c>
      <c r="G55" s="26">
        <f t="shared" si="0"/>
        <v>6.06563578488964E-3</v>
      </c>
      <c r="H55" s="27">
        <v>0.12931453034913204</v>
      </c>
      <c r="I55" s="27">
        <v>0.12931453034913193</v>
      </c>
      <c r="J55" s="27">
        <v>0.14184866850923886</v>
      </c>
      <c r="K55" s="27">
        <f t="shared" si="27"/>
        <v>0.13349257640250092</v>
      </c>
      <c r="L55" s="28" t="s">
        <v>37</v>
      </c>
      <c r="M55" s="28" t="s">
        <v>43</v>
      </c>
      <c r="N55" s="29">
        <v>43788</v>
      </c>
      <c r="O55" s="27" t="s">
        <v>20</v>
      </c>
      <c r="P55" s="28"/>
      <c r="Q55" s="23"/>
      <c r="R55" s="24">
        <v>30</v>
      </c>
      <c r="S55" s="23">
        <v>19.5</v>
      </c>
      <c r="T55" s="23">
        <f t="shared" si="22"/>
        <v>3</v>
      </c>
      <c r="U55" s="23">
        <v>7.5</v>
      </c>
      <c r="V55" s="23">
        <f t="shared" si="23"/>
        <v>0</v>
      </c>
      <c r="W55" s="30">
        <f t="shared" si="24"/>
        <v>30</v>
      </c>
      <c r="X55" s="23">
        <v>2.5</v>
      </c>
      <c r="Y55" s="23">
        <f t="shared" si="33"/>
        <v>48.75</v>
      </c>
      <c r="Z55" s="23">
        <f t="shared" si="28"/>
        <v>7.5</v>
      </c>
      <c r="AA55" s="23">
        <f t="shared" si="28"/>
        <v>18.75</v>
      </c>
      <c r="AB55" s="23">
        <f t="shared" si="28"/>
        <v>0</v>
      </c>
      <c r="AC55" s="23">
        <f t="shared" si="25"/>
        <v>75</v>
      </c>
      <c r="AD55" s="31">
        <f t="shared" si="29"/>
        <v>3.942663260178266E-3</v>
      </c>
      <c r="AE55" s="31">
        <f t="shared" si="30"/>
        <v>8.6770174661625607E-2</v>
      </c>
      <c r="AF55" s="32" t="s">
        <v>44</v>
      </c>
      <c r="AG55" s="30">
        <v>14</v>
      </c>
      <c r="AH55" s="24">
        <v>30</v>
      </c>
      <c r="AI55" s="23">
        <f t="shared" si="31"/>
        <v>19.5</v>
      </c>
      <c r="AJ55" s="28">
        <f t="shared" si="26"/>
        <v>0.11827989780534796</v>
      </c>
      <c r="AK55" s="28">
        <f t="shared" si="32"/>
        <v>2.6031052398487682</v>
      </c>
      <c r="AL55" s="24" t="s">
        <v>171</v>
      </c>
    </row>
    <row r="56" spans="1:38" s="24" customFormat="1">
      <c r="A56" s="20" t="s">
        <v>14</v>
      </c>
      <c r="B56" s="23">
        <v>2.799968499654292</v>
      </c>
      <c r="C56" s="23" t="s">
        <v>22</v>
      </c>
      <c r="D56" s="23" t="s">
        <v>54</v>
      </c>
      <c r="E56" s="24">
        <v>400</v>
      </c>
      <c r="F56" s="29">
        <v>43784</v>
      </c>
      <c r="G56" s="26">
        <f t="shared" si="0"/>
        <v>6.9999212491357295E-3</v>
      </c>
      <c r="H56" s="27">
        <v>0.14217213013917715</v>
      </c>
      <c r="I56" s="27">
        <v>0.1024672150642577</v>
      </c>
      <c r="J56" s="27">
        <v>0.11330317966718893</v>
      </c>
      <c r="K56" s="27">
        <f t="shared" si="27"/>
        <v>0.11931417495687459</v>
      </c>
      <c r="L56" s="28" t="s">
        <v>37</v>
      </c>
      <c r="M56" s="28" t="s">
        <v>45</v>
      </c>
      <c r="N56" s="29">
        <v>43790</v>
      </c>
      <c r="O56" s="27" t="s">
        <v>20</v>
      </c>
      <c r="P56" s="28"/>
      <c r="Q56" s="23"/>
      <c r="R56" s="24">
        <v>30</v>
      </c>
      <c r="S56" s="23">
        <v>19.5</v>
      </c>
      <c r="T56" s="23">
        <f t="shared" si="22"/>
        <v>3</v>
      </c>
      <c r="U56" s="23">
        <v>7.5</v>
      </c>
      <c r="V56" s="23">
        <f t="shared" si="23"/>
        <v>0</v>
      </c>
      <c r="W56" s="30">
        <f t="shared" si="24"/>
        <v>30</v>
      </c>
      <c r="X56" s="23">
        <v>2.5</v>
      </c>
      <c r="Y56" s="23">
        <f t="shared" si="33"/>
        <v>48.75</v>
      </c>
      <c r="Z56" s="23">
        <f t="shared" si="28"/>
        <v>7.5</v>
      </c>
      <c r="AA56" s="23">
        <f t="shared" si="28"/>
        <v>18.75</v>
      </c>
      <c r="AB56" s="23">
        <f t="shared" si="28"/>
        <v>0</v>
      </c>
      <c r="AC56" s="23">
        <f t="shared" si="25"/>
        <v>75</v>
      </c>
      <c r="AD56" s="31">
        <f t="shared" si="29"/>
        <v>4.549948811938224E-3</v>
      </c>
      <c r="AE56" s="31">
        <f t="shared" si="30"/>
        <v>7.7554213721968482E-2</v>
      </c>
      <c r="AF56" s="32"/>
      <c r="AG56" s="30"/>
      <c r="AI56" s="23">
        <f t="shared" si="31"/>
        <v>0</v>
      </c>
      <c r="AJ56" s="28">
        <f t="shared" si="26"/>
        <v>0</v>
      </c>
      <c r="AK56" s="28">
        <f t="shared" si="32"/>
        <v>0</v>
      </c>
      <c r="AL56" s="24" t="s">
        <v>171</v>
      </c>
    </row>
    <row r="57" spans="1:38" s="24" customFormat="1">
      <c r="A57" s="20" t="s">
        <v>15</v>
      </c>
      <c r="B57" s="23">
        <v>1.7664690392196949</v>
      </c>
      <c r="C57" s="23" t="s">
        <v>22</v>
      </c>
      <c r="D57" s="23" t="s">
        <v>54</v>
      </c>
      <c r="E57" s="24">
        <v>400</v>
      </c>
      <c r="F57" s="29">
        <v>43784</v>
      </c>
      <c r="G57" s="26">
        <f t="shared" si="0"/>
        <v>4.4161725980492372E-3</v>
      </c>
      <c r="H57" s="27">
        <v>1.5698632833323848E-2</v>
      </c>
      <c r="I57" s="27">
        <v>2.7990174770977014E-2</v>
      </c>
      <c r="J57" s="27">
        <v>4.4244121675373858E-2</v>
      </c>
      <c r="K57" s="27">
        <f t="shared" si="27"/>
        <v>2.9310976426558239E-2</v>
      </c>
      <c r="L57" s="28" t="s">
        <v>37</v>
      </c>
      <c r="M57" s="28" t="s">
        <v>43</v>
      </c>
      <c r="N57" s="29">
        <v>43788</v>
      </c>
      <c r="O57" s="27" t="s">
        <v>20</v>
      </c>
      <c r="P57" s="28"/>
      <c r="Q57" s="23"/>
      <c r="R57" s="24">
        <v>30</v>
      </c>
      <c r="S57" s="23">
        <v>19.5</v>
      </c>
      <c r="T57" s="23">
        <f t="shared" si="22"/>
        <v>3</v>
      </c>
      <c r="U57" s="23">
        <v>7.5</v>
      </c>
      <c r="V57" s="23">
        <f t="shared" si="23"/>
        <v>0</v>
      </c>
      <c r="W57" s="30">
        <f t="shared" si="24"/>
        <v>30</v>
      </c>
      <c r="X57" s="23">
        <v>2.5</v>
      </c>
      <c r="Y57" s="23">
        <f t="shared" si="33"/>
        <v>48.75</v>
      </c>
      <c r="Z57" s="23">
        <f t="shared" si="28"/>
        <v>7.5</v>
      </c>
      <c r="AA57" s="23">
        <f t="shared" si="28"/>
        <v>18.75</v>
      </c>
      <c r="AB57" s="23">
        <f t="shared" si="28"/>
        <v>0</v>
      </c>
      <c r="AC57" s="23">
        <f t="shared" si="25"/>
        <v>75</v>
      </c>
      <c r="AD57" s="31">
        <f t="shared" si="29"/>
        <v>2.8705121887320044E-3</v>
      </c>
      <c r="AE57" s="31">
        <f t="shared" si="30"/>
        <v>1.9052134677262855E-2</v>
      </c>
      <c r="AF57" s="32" t="s">
        <v>44</v>
      </c>
      <c r="AG57" s="30">
        <v>15</v>
      </c>
      <c r="AH57" s="24">
        <v>30</v>
      </c>
      <c r="AI57" s="23">
        <f t="shared" si="31"/>
        <v>19.5</v>
      </c>
      <c r="AJ57" s="28">
        <f t="shared" si="26"/>
        <v>8.6115365661960125E-2</v>
      </c>
      <c r="AK57" s="28">
        <f t="shared" si="32"/>
        <v>0.57156404031788566</v>
      </c>
      <c r="AL57" s="24" t="s">
        <v>171</v>
      </c>
    </row>
    <row r="58" spans="1:38" s="24" customFormat="1">
      <c r="A58" s="20" t="s">
        <v>16</v>
      </c>
      <c r="B58" s="23">
        <v>2.4013153184571956</v>
      </c>
      <c r="C58" s="23" t="s">
        <v>22</v>
      </c>
      <c r="D58" s="23" t="s">
        <v>54</v>
      </c>
      <c r="E58" s="24">
        <v>400</v>
      </c>
      <c r="F58" s="29">
        <v>43784</v>
      </c>
      <c r="G58" s="26">
        <f t="shared" si="0"/>
        <v>6.0032882961429893E-3</v>
      </c>
      <c r="H58" s="27">
        <v>2.5334000377270194E-4</v>
      </c>
      <c r="I58" s="27">
        <v>-2.0108914057950246E-3</v>
      </c>
      <c r="J58" s="27">
        <v>2.4512962249140915E-2</v>
      </c>
      <c r="K58" s="27">
        <f t="shared" si="27"/>
        <v>7.5851369490395311E-3</v>
      </c>
      <c r="L58" s="28" t="s">
        <v>37</v>
      </c>
      <c r="M58" s="28" t="s">
        <v>43</v>
      </c>
      <c r="N58" s="29">
        <v>43788</v>
      </c>
      <c r="O58" s="27" t="s">
        <v>20</v>
      </c>
      <c r="P58" s="28"/>
      <c r="Q58" s="23"/>
      <c r="R58" s="24">
        <v>30</v>
      </c>
      <c r="S58" s="23">
        <v>19.5</v>
      </c>
      <c r="T58" s="23">
        <f t="shared" si="22"/>
        <v>3</v>
      </c>
      <c r="U58" s="23">
        <v>7.5</v>
      </c>
      <c r="V58" s="23">
        <f t="shared" si="23"/>
        <v>0</v>
      </c>
      <c r="W58" s="30">
        <f t="shared" si="24"/>
        <v>30</v>
      </c>
      <c r="X58" s="23">
        <v>2.5</v>
      </c>
      <c r="Y58" s="23">
        <f t="shared" si="33"/>
        <v>48.75</v>
      </c>
      <c r="Z58" s="23">
        <f t="shared" si="28"/>
        <v>7.5</v>
      </c>
      <c r="AA58" s="23">
        <f t="shared" si="28"/>
        <v>18.75</v>
      </c>
      <c r="AB58" s="23">
        <f t="shared" si="28"/>
        <v>0</v>
      </c>
      <c r="AC58" s="23">
        <f t="shared" si="25"/>
        <v>75</v>
      </c>
      <c r="AD58" s="31">
        <f t="shared" si="29"/>
        <v>3.9021373924929431E-3</v>
      </c>
      <c r="AE58" s="31">
        <f t="shared" si="30"/>
        <v>4.9303390168756959E-3</v>
      </c>
      <c r="AF58" s="32" t="s">
        <v>44</v>
      </c>
      <c r="AG58" s="30">
        <v>16</v>
      </c>
      <c r="AH58" s="24">
        <v>30</v>
      </c>
      <c r="AI58" s="23">
        <f t="shared" si="31"/>
        <v>19.5</v>
      </c>
      <c r="AJ58" s="28">
        <f t="shared" si="26"/>
        <v>0.1170641217747883</v>
      </c>
      <c r="AK58" s="28">
        <f t="shared" si="32"/>
        <v>0.14791017050627087</v>
      </c>
      <c r="AL58" s="24" t="s">
        <v>171</v>
      </c>
    </row>
    <row r="59" spans="1:38" s="24" customFormat="1">
      <c r="A59" s="20" t="s">
        <v>17</v>
      </c>
      <c r="B59" s="23">
        <v>1.9621619697096822</v>
      </c>
      <c r="C59" s="23" t="s">
        <v>22</v>
      </c>
      <c r="D59" s="23" t="s">
        <v>54</v>
      </c>
      <c r="E59" s="24">
        <v>400</v>
      </c>
      <c r="F59" s="29">
        <v>43784</v>
      </c>
      <c r="G59" s="26">
        <f t="shared" si="0"/>
        <v>4.9054049242742053E-3</v>
      </c>
      <c r="H59" s="27">
        <v>-8.8035856344981147E-3</v>
      </c>
      <c r="I59" s="27">
        <v>1.100843919921929E-2</v>
      </c>
      <c r="J59" s="27">
        <v>2.4027769804233604E-2</v>
      </c>
      <c r="K59" s="27">
        <f t="shared" si="27"/>
        <v>8.7442077896515927E-3</v>
      </c>
      <c r="L59" s="28" t="s">
        <v>37</v>
      </c>
      <c r="M59" s="28" t="s">
        <v>45</v>
      </c>
      <c r="N59" s="29">
        <v>43790</v>
      </c>
      <c r="O59" s="27" t="s">
        <v>20</v>
      </c>
      <c r="P59" s="28"/>
      <c r="Q59" s="23"/>
      <c r="R59" s="24">
        <v>30</v>
      </c>
      <c r="S59" s="23">
        <v>19.5</v>
      </c>
      <c r="T59" s="23">
        <f t="shared" si="22"/>
        <v>3</v>
      </c>
      <c r="U59" s="23">
        <v>7.5</v>
      </c>
      <c r="V59" s="23">
        <f t="shared" si="23"/>
        <v>0</v>
      </c>
      <c r="W59" s="30">
        <f t="shared" si="24"/>
        <v>30</v>
      </c>
      <c r="X59" s="23">
        <v>2.5</v>
      </c>
      <c r="Y59" s="23">
        <f t="shared" si="33"/>
        <v>48.75</v>
      </c>
      <c r="Z59" s="23">
        <f t="shared" si="28"/>
        <v>7.5</v>
      </c>
      <c r="AA59" s="23">
        <f t="shared" si="28"/>
        <v>18.75</v>
      </c>
      <c r="AB59" s="23">
        <f t="shared" si="28"/>
        <v>0</v>
      </c>
      <c r="AC59" s="23">
        <f t="shared" si="25"/>
        <v>75</v>
      </c>
      <c r="AD59" s="31">
        <f t="shared" si="29"/>
        <v>3.1885132007782335E-3</v>
      </c>
      <c r="AE59" s="31">
        <f t="shared" si="30"/>
        <v>5.6837350632735354E-3</v>
      </c>
      <c r="AF59" s="32"/>
      <c r="AG59" s="30"/>
      <c r="AI59" s="23">
        <f t="shared" si="31"/>
        <v>0</v>
      </c>
      <c r="AJ59" s="28">
        <f t="shared" si="26"/>
        <v>0</v>
      </c>
      <c r="AK59" s="28">
        <f t="shared" si="32"/>
        <v>0</v>
      </c>
      <c r="AL59" s="24" t="s">
        <v>171</v>
      </c>
    </row>
    <row r="60" spans="1:38" s="24" customFormat="1">
      <c r="A60" s="20"/>
      <c r="C60" s="23"/>
      <c r="D60" s="23"/>
      <c r="G60" s="26"/>
      <c r="H60" s="28"/>
      <c r="I60" s="28"/>
      <c r="J60" s="28"/>
      <c r="K60" s="28"/>
      <c r="L60" s="28"/>
      <c r="M60" s="28"/>
      <c r="N60" s="28"/>
      <c r="O60" s="27"/>
      <c r="P60" s="28"/>
      <c r="Q60" s="23"/>
      <c r="T60" s="23"/>
      <c r="U60" s="23"/>
      <c r="V60" s="23"/>
      <c r="W60" s="30"/>
      <c r="AD60" s="31"/>
      <c r="AG60" s="30"/>
    </row>
    <row r="61" spans="1:38" s="24" customFormat="1">
      <c r="A61" s="20" t="s">
        <v>0</v>
      </c>
      <c r="B61" s="23">
        <v>5.1835191570694255</v>
      </c>
      <c r="C61" s="23" t="s">
        <v>22</v>
      </c>
      <c r="D61" s="23" t="s">
        <v>54</v>
      </c>
      <c r="E61" s="24">
        <v>400</v>
      </c>
      <c r="F61" s="29">
        <v>43784</v>
      </c>
      <c r="G61" s="26">
        <f t="shared" si="0"/>
        <v>1.2958797892673563E-2</v>
      </c>
      <c r="H61" s="27" t="s">
        <v>38</v>
      </c>
      <c r="I61" s="27">
        <v>0.16699781023693733</v>
      </c>
      <c r="J61" s="27">
        <v>0.18972098974009896</v>
      </c>
      <c r="K61" s="27">
        <f>AVERAGE($H61:$J61)</f>
        <v>0.17835939998851813</v>
      </c>
      <c r="L61" s="28" t="s">
        <v>37</v>
      </c>
      <c r="M61" s="28" t="s">
        <v>43</v>
      </c>
      <c r="N61" s="29">
        <v>43788</v>
      </c>
      <c r="O61" s="27" t="s">
        <v>21</v>
      </c>
      <c r="P61" s="28"/>
      <c r="Q61" s="23"/>
      <c r="R61" s="24">
        <v>30</v>
      </c>
      <c r="S61" s="23">
        <v>19.5</v>
      </c>
      <c r="T61" s="23">
        <f t="shared" si="22"/>
        <v>3</v>
      </c>
      <c r="U61" s="23">
        <v>7.5</v>
      </c>
      <c r="V61" s="23">
        <f t="shared" si="23"/>
        <v>0</v>
      </c>
      <c r="W61" s="30">
        <f t="shared" si="24"/>
        <v>30</v>
      </c>
      <c r="X61" s="23">
        <v>2.5</v>
      </c>
      <c r="Y61" s="23">
        <f>S61*$X61</f>
        <v>48.75</v>
      </c>
      <c r="Z61" s="23">
        <f>T61*$X61</f>
        <v>7.5</v>
      </c>
      <c r="AA61" s="23">
        <f>U61*$X61</f>
        <v>18.75</v>
      </c>
      <c r="AB61" s="23">
        <f>V61*$X61</f>
        <v>0</v>
      </c>
      <c r="AC61" s="23">
        <f t="shared" ref="AC61:AC78" si="34">Y61+Z61+AB61+AA61</f>
        <v>75</v>
      </c>
      <c r="AD61" s="31">
        <f>G61*Y61/AC61</f>
        <v>8.4232186302378165E-3</v>
      </c>
      <c r="AE61" s="31">
        <f>$K61*$Y61/$AC61</f>
        <v>0.11593360999253678</v>
      </c>
      <c r="AF61" s="32" t="s">
        <v>46</v>
      </c>
      <c r="AG61" s="30">
        <v>2</v>
      </c>
      <c r="AH61" s="24">
        <v>30</v>
      </c>
      <c r="AI61" s="23">
        <f>$Y61*($AH61/$AC61)</f>
        <v>19.5</v>
      </c>
      <c r="AJ61" s="28">
        <f t="shared" si="26"/>
        <v>0.25269655890713449</v>
      </c>
      <c r="AK61" s="28">
        <f>$AE61*$AH61</f>
        <v>3.4780082997761035</v>
      </c>
      <c r="AL61" s="24" t="s">
        <v>171</v>
      </c>
    </row>
    <row r="62" spans="1:38" s="24" customFormat="1">
      <c r="A62" s="20" t="s">
        <v>1</v>
      </c>
      <c r="B62" s="23">
        <v>4.9795432157616943</v>
      </c>
      <c r="C62" s="23" t="s">
        <v>22</v>
      </c>
      <c r="D62" s="23" t="s">
        <v>54</v>
      </c>
      <c r="E62" s="24">
        <v>400</v>
      </c>
      <c r="F62" s="29">
        <v>43784</v>
      </c>
      <c r="G62" s="26">
        <f t="shared" si="0"/>
        <v>1.2448858039404235E-2</v>
      </c>
      <c r="H62" s="27" t="s">
        <v>38</v>
      </c>
      <c r="I62" s="27">
        <v>0.11209019855492047</v>
      </c>
      <c r="J62" s="27">
        <v>0.12599904864226494</v>
      </c>
      <c r="K62" s="27">
        <f t="shared" ref="K62:K78" si="35">AVERAGE($H62:$J62)</f>
        <v>0.11904462359859271</v>
      </c>
      <c r="L62" s="28" t="s">
        <v>37</v>
      </c>
      <c r="M62" s="28" t="s">
        <v>43</v>
      </c>
      <c r="N62" s="29">
        <v>43788</v>
      </c>
      <c r="O62" s="27" t="s">
        <v>21</v>
      </c>
      <c r="P62" s="28"/>
      <c r="Q62" s="23"/>
      <c r="R62" s="24">
        <v>30</v>
      </c>
      <c r="S62" s="23">
        <v>19.5</v>
      </c>
      <c r="T62" s="23">
        <f t="shared" si="22"/>
        <v>3</v>
      </c>
      <c r="U62" s="23">
        <v>7.5</v>
      </c>
      <c r="V62" s="23">
        <f t="shared" si="23"/>
        <v>0</v>
      </c>
      <c r="W62" s="30">
        <f t="shared" si="24"/>
        <v>30</v>
      </c>
      <c r="X62" s="23">
        <v>2.5</v>
      </c>
      <c r="Y62" s="23">
        <f>S62*$X62</f>
        <v>48.75</v>
      </c>
      <c r="Z62" s="23">
        <f t="shared" ref="Z62:AB78" si="36">T62*$X62</f>
        <v>7.5</v>
      </c>
      <c r="AA62" s="23">
        <f t="shared" si="36"/>
        <v>18.75</v>
      </c>
      <c r="AB62" s="23">
        <f t="shared" si="36"/>
        <v>0</v>
      </c>
      <c r="AC62" s="23">
        <f t="shared" si="34"/>
        <v>75</v>
      </c>
      <c r="AD62" s="31">
        <f t="shared" ref="AD62:AD78" si="37">G62*Y62/AC62</f>
        <v>8.0917577256127537E-3</v>
      </c>
      <c r="AE62" s="31">
        <f t="shared" ref="AE62:AE78" si="38">$K62*$Y62/$AC62</f>
        <v>7.7379005339085261E-2</v>
      </c>
      <c r="AF62" s="32" t="s">
        <v>46</v>
      </c>
      <c r="AG62" s="30">
        <v>3</v>
      </c>
      <c r="AH62" s="24">
        <v>30</v>
      </c>
      <c r="AI62" s="23">
        <f t="shared" ref="AI62:AI78" si="39">$Y62*($AH62/$AC62)</f>
        <v>19.5</v>
      </c>
      <c r="AJ62" s="28">
        <f t="shared" si="26"/>
        <v>0.24275273176838258</v>
      </c>
      <c r="AK62" s="28">
        <f t="shared" ref="AK62:AK78" si="40">$AE62*$AH62</f>
        <v>2.3213701601725578</v>
      </c>
      <c r="AL62" s="24" t="s">
        <v>171</v>
      </c>
    </row>
    <row r="63" spans="1:38" s="24" customFormat="1">
      <c r="A63" s="20" t="s">
        <v>2</v>
      </c>
      <c r="B63" s="23">
        <v>5.5172765667095245</v>
      </c>
      <c r="C63" s="23" t="s">
        <v>22</v>
      </c>
      <c r="D63" s="23" t="s">
        <v>54</v>
      </c>
      <c r="E63" s="33">
        <v>400</v>
      </c>
      <c r="F63" s="29">
        <v>43784</v>
      </c>
      <c r="G63" s="26">
        <f t="shared" si="0"/>
        <v>1.3793191416773811E-2</v>
      </c>
      <c r="H63" s="27">
        <v>0.2012038776029067</v>
      </c>
      <c r="I63" s="27">
        <v>0.17953194839704431</v>
      </c>
      <c r="J63" s="27" t="s">
        <v>38</v>
      </c>
      <c r="K63" s="27">
        <f t="shared" si="35"/>
        <v>0.19036791299997552</v>
      </c>
      <c r="L63" s="28" t="s">
        <v>37</v>
      </c>
      <c r="M63" s="28" t="s">
        <v>45</v>
      </c>
      <c r="N63" s="29">
        <v>43790</v>
      </c>
      <c r="O63" s="27" t="s">
        <v>21</v>
      </c>
      <c r="P63" s="28"/>
      <c r="Q63" s="23"/>
      <c r="R63" s="24">
        <v>30</v>
      </c>
      <c r="S63" s="23">
        <v>19.5</v>
      </c>
      <c r="T63" s="23">
        <f t="shared" si="22"/>
        <v>3</v>
      </c>
      <c r="U63" s="23">
        <v>7.5</v>
      </c>
      <c r="V63" s="23">
        <f t="shared" si="23"/>
        <v>0</v>
      </c>
      <c r="W63" s="30">
        <f t="shared" si="24"/>
        <v>30</v>
      </c>
      <c r="X63" s="23">
        <v>2.5</v>
      </c>
      <c r="Y63" s="23">
        <f t="shared" ref="Y63:Y78" si="41">S63*$X63</f>
        <v>48.75</v>
      </c>
      <c r="Z63" s="23">
        <f t="shared" si="36"/>
        <v>7.5</v>
      </c>
      <c r="AA63" s="23">
        <f t="shared" si="36"/>
        <v>18.75</v>
      </c>
      <c r="AB63" s="23">
        <f t="shared" si="36"/>
        <v>0</v>
      </c>
      <c r="AC63" s="23">
        <f t="shared" si="34"/>
        <v>75</v>
      </c>
      <c r="AD63" s="31">
        <f t="shared" si="37"/>
        <v>8.9655744209029779E-3</v>
      </c>
      <c r="AE63" s="31">
        <f t="shared" si="38"/>
        <v>0.12373914344998409</v>
      </c>
      <c r="AF63" s="32"/>
      <c r="AG63" s="30"/>
      <c r="AI63" s="23">
        <f t="shared" si="39"/>
        <v>0</v>
      </c>
      <c r="AJ63" s="28">
        <f t="shared" si="26"/>
        <v>0</v>
      </c>
      <c r="AK63" s="28">
        <f t="shared" si="40"/>
        <v>0</v>
      </c>
      <c r="AL63" s="24" t="s">
        <v>171</v>
      </c>
    </row>
    <row r="64" spans="1:38" s="24" customFormat="1">
      <c r="A64" s="20" t="s">
        <v>3</v>
      </c>
      <c r="B64" s="23">
        <v>5.9918138726046086</v>
      </c>
      <c r="C64" s="23" t="s">
        <v>22</v>
      </c>
      <c r="D64" s="23" t="s">
        <v>54</v>
      </c>
      <c r="E64" s="33">
        <v>400</v>
      </c>
      <c r="F64" s="29">
        <v>43784</v>
      </c>
      <c r="G64" s="26">
        <f t="shared" si="0"/>
        <v>1.4979534681511522E-2</v>
      </c>
      <c r="H64" s="27">
        <v>6.2034511321977286E-2</v>
      </c>
      <c r="I64" s="27">
        <v>8.0876151265879978E-2</v>
      </c>
      <c r="J64" s="27">
        <v>0.11936808522853096</v>
      </c>
      <c r="K64" s="27">
        <f t="shared" si="35"/>
        <v>8.74262492721294E-2</v>
      </c>
      <c r="L64" s="28" t="s">
        <v>37</v>
      </c>
      <c r="M64" s="28" t="s">
        <v>43</v>
      </c>
      <c r="N64" s="29">
        <v>43788</v>
      </c>
      <c r="O64" s="27" t="s">
        <v>21</v>
      </c>
      <c r="P64" s="28"/>
      <c r="Q64" s="23"/>
      <c r="R64" s="24">
        <v>30</v>
      </c>
      <c r="S64" s="23">
        <v>19.5</v>
      </c>
      <c r="T64" s="23">
        <f t="shared" si="22"/>
        <v>3</v>
      </c>
      <c r="U64" s="23">
        <v>7.5</v>
      </c>
      <c r="V64" s="23">
        <f t="shared" si="23"/>
        <v>0</v>
      </c>
      <c r="W64" s="30">
        <f t="shared" si="24"/>
        <v>30</v>
      </c>
      <c r="X64" s="23">
        <v>2.5</v>
      </c>
      <c r="Y64" s="23">
        <f t="shared" si="41"/>
        <v>48.75</v>
      </c>
      <c r="Z64" s="23">
        <f t="shared" si="36"/>
        <v>7.5</v>
      </c>
      <c r="AA64" s="23">
        <f t="shared" si="36"/>
        <v>18.75</v>
      </c>
      <c r="AB64" s="23">
        <f t="shared" si="36"/>
        <v>0</v>
      </c>
      <c r="AC64" s="23">
        <f t="shared" si="34"/>
        <v>75</v>
      </c>
      <c r="AD64" s="31">
        <f t="shared" si="37"/>
        <v>9.7366975429824879E-3</v>
      </c>
      <c r="AE64" s="31">
        <f t="shared" si="38"/>
        <v>5.6827062026884118E-2</v>
      </c>
      <c r="AF64" s="32" t="s">
        <v>46</v>
      </c>
      <c r="AG64" s="30">
        <v>4</v>
      </c>
      <c r="AH64" s="24">
        <v>30</v>
      </c>
      <c r="AI64" s="23">
        <f t="shared" si="39"/>
        <v>19.5</v>
      </c>
      <c r="AJ64" s="28">
        <f t="shared" si="26"/>
        <v>0.29210092628947465</v>
      </c>
      <c r="AK64" s="28">
        <f t="shared" si="40"/>
        <v>1.7048118608065235</v>
      </c>
      <c r="AL64" s="24" t="s">
        <v>171</v>
      </c>
    </row>
    <row r="65" spans="1:38" s="24" customFormat="1">
      <c r="A65" s="20" t="s">
        <v>4</v>
      </c>
      <c r="B65" s="23">
        <v>5.6476906438879579</v>
      </c>
      <c r="C65" s="23" t="s">
        <v>22</v>
      </c>
      <c r="D65" s="23" t="s">
        <v>54</v>
      </c>
      <c r="E65" s="24">
        <v>400</v>
      </c>
      <c r="F65" s="29">
        <v>43784</v>
      </c>
      <c r="G65" s="26">
        <f t="shared" si="0"/>
        <v>1.4119226609719895E-2</v>
      </c>
      <c r="H65" s="27">
        <v>7.8207592818889393E-2</v>
      </c>
      <c r="I65" s="27">
        <v>0.10950250551541453</v>
      </c>
      <c r="J65" s="27">
        <v>0.10820865899566161</v>
      </c>
      <c r="K65" s="27">
        <f t="shared" si="35"/>
        <v>9.8639585776655173E-2</v>
      </c>
      <c r="L65" s="28" t="s">
        <v>37</v>
      </c>
      <c r="M65" s="28" t="s">
        <v>43</v>
      </c>
      <c r="N65" s="29">
        <v>43788</v>
      </c>
      <c r="O65" s="27" t="s">
        <v>21</v>
      </c>
      <c r="P65" s="28"/>
      <c r="Q65" s="23"/>
      <c r="R65" s="24">
        <v>30</v>
      </c>
      <c r="S65" s="23">
        <v>19.5</v>
      </c>
      <c r="T65" s="23">
        <f t="shared" si="22"/>
        <v>3</v>
      </c>
      <c r="U65" s="23">
        <v>7.5</v>
      </c>
      <c r="V65" s="23">
        <f t="shared" si="23"/>
        <v>0</v>
      </c>
      <c r="W65" s="30">
        <f t="shared" si="24"/>
        <v>30</v>
      </c>
      <c r="X65" s="23">
        <v>2.5</v>
      </c>
      <c r="Y65" s="23">
        <f t="shared" si="41"/>
        <v>48.75</v>
      </c>
      <c r="Z65" s="23">
        <f t="shared" si="36"/>
        <v>7.5</v>
      </c>
      <c r="AA65" s="23">
        <f t="shared" si="36"/>
        <v>18.75</v>
      </c>
      <c r="AB65" s="23">
        <f t="shared" si="36"/>
        <v>0</v>
      </c>
      <c r="AC65" s="23">
        <f t="shared" si="34"/>
        <v>75</v>
      </c>
      <c r="AD65" s="31">
        <f t="shared" si="37"/>
        <v>9.1774972963179317E-3</v>
      </c>
      <c r="AE65" s="31">
        <f t="shared" si="38"/>
        <v>6.4115730754825864E-2</v>
      </c>
      <c r="AF65" s="32" t="s">
        <v>46</v>
      </c>
      <c r="AG65" s="30">
        <v>5</v>
      </c>
      <c r="AH65" s="24">
        <v>30</v>
      </c>
      <c r="AI65" s="23">
        <f t="shared" si="39"/>
        <v>19.5</v>
      </c>
      <c r="AJ65" s="28">
        <f t="shared" si="26"/>
        <v>0.27532491888953797</v>
      </c>
      <c r="AK65" s="28">
        <f t="shared" si="40"/>
        <v>1.9234719226447758</v>
      </c>
      <c r="AL65" s="24" t="s">
        <v>171</v>
      </c>
    </row>
    <row r="66" spans="1:38" s="24" customFormat="1">
      <c r="A66" s="20" t="s">
        <v>5</v>
      </c>
      <c r="B66" s="23">
        <v>6.2967209169919984</v>
      </c>
      <c r="C66" s="23" t="s">
        <v>22</v>
      </c>
      <c r="D66" s="23" t="s">
        <v>54</v>
      </c>
      <c r="E66" s="24">
        <v>400</v>
      </c>
      <c r="F66" s="29">
        <v>43784</v>
      </c>
      <c r="G66" s="26">
        <f t="shared" si="0"/>
        <v>1.5741802292479998E-2</v>
      </c>
      <c r="H66" s="27">
        <v>9.9717791209782664E-2</v>
      </c>
      <c r="I66" s="27">
        <v>0.12899106871919372</v>
      </c>
      <c r="J66" s="27">
        <v>0.16408665556749319</v>
      </c>
      <c r="K66" s="27">
        <f t="shared" si="35"/>
        <v>0.1309318384988232</v>
      </c>
      <c r="L66" s="28" t="s">
        <v>37</v>
      </c>
      <c r="M66" s="28" t="s">
        <v>45</v>
      </c>
      <c r="N66" s="29">
        <v>43790</v>
      </c>
      <c r="O66" s="27" t="s">
        <v>21</v>
      </c>
      <c r="P66" s="28"/>
      <c r="Q66" s="23"/>
      <c r="R66" s="24">
        <v>30</v>
      </c>
      <c r="S66" s="23">
        <v>19.5</v>
      </c>
      <c r="T66" s="23">
        <f t="shared" si="22"/>
        <v>3</v>
      </c>
      <c r="U66" s="23">
        <v>7.5</v>
      </c>
      <c r="V66" s="23">
        <f t="shared" si="23"/>
        <v>0</v>
      </c>
      <c r="W66" s="30">
        <f t="shared" si="24"/>
        <v>30</v>
      </c>
      <c r="X66" s="23">
        <v>2.5</v>
      </c>
      <c r="Y66" s="23">
        <f t="shared" si="41"/>
        <v>48.75</v>
      </c>
      <c r="Z66" s="23">
        <f t="shared" si="36"/>
        <v>7.5</v>
      </c>
      <c r="AA66" s="23">
        <f t="shared" si="36"/>
        <v>18.75</v>
      </c>
      <c r="AB66" s="23">
        <f t="shared" si="36"/>
        <v>0</v>
      </c>
      <c r="AC66" s="23">
        <f t="shared" si="34"/>
        <v>75</v>
      </c>
      <c r="AD66" s="31">
        <f t="shared" si="37"/>
        <v>1.0232171490111998E-2</v>
      </c>
      <c r="AE66" s="31">
        <f t="shared" si="38"/>
        <v>8.5105695024235081E-2</v>
      </c>
      <c r="AF66" s="32"/>
      <c r="AG66" s="30"/>
      <c r="AI66" s="23">
        <f t="shared" si="39"/>
        <v>0</v>
      </c>
      <c r="AJ66" s="28">
        <f t="shared" si="26"/>
        <v>0</v>
      </c>
      <c r="AK66" s="28">
        <f t="shared" si="40"/>
        <v>0</v>
      </c>
      <c r="AL66" s="24" t="s">
        <v>171</v>
      </c>
    </row>
    <row r="67" spans="1:38" s="24" customFormat="1">
      <c r="A67" s="20" t="s">
        <v>6</v>
      </c>
      <c r="B67" s="23">
        <v>2.0783988630418744</v>
      </c>
      <c r="C67" s="23" t="s">
        <v>22</v>
      </c>
      <c r="D67" s="23" t="s">
        <v>54</v>
      </c>
      <c r="E67" s="24">
        <v>400</v>
      </c>
      <c r="F67" s="29">
        <v>43784</v>
      </c>
      <c r="G67" s="26">
        <f t="shared" si="0"/>
        <v>5.1959971576046862E-3</v>
      </c>
      <c r="H67" s="27">
        <v>4.8206526642117359E-2</v>
      </c>
      <c r="I67" s="27">
        <v>6.9150667180618575E-2</v>
      </c>
      <c r="J67" s="27" t="s">
        <v>38</v>
      </c>
      <c r="K67" s="27">
        <f t="shared" si="35"/>
        <v>5.8678596911367967E-2</v>
      </c>
      <c r="L67" s="28" t="s">
        <v>37</v>
      </c>
      <c r="M67" s="28" t="s">
        <v>43</v>
      </c>
      <c r="N67" s="29">
        <v>43788</v>
      </c>
      <c r="O67" s="27" t="s">
        <v>21</v>
      </c>
      <c r="P67" s="28"/>
      <c r="Q67" s="23"/>
      <c r="R67" s="24">
        <v>30</v>
      </c>
      <c r="S67" s="23">
        <v>19.5</v>
      </c>
      <c r="T67" s="23">
        <f t="shared" si="22"/>
        <v>3</v>
      </c>
      <c r="U67" s="23">
        <v>7.5</v>
      </c>
      <c r="V67" s="23">
        <f t="shared" si="23"/>
        <v>0</v>
      </c>
      <c r="W67" s="30">
        <f t="shared" si="24"/>
        <v>30</v>
      </c>
      <c r="X67" s="23">
        <v>2.5</v>
      </c>
      <c r="Y67" s="23">
        <f t="shared" si="41"/>
        <v>48.75</v>
      </c>
      <c r="Z67" s="23">
        <f t="shared" si="36"/>
        <v>7.5</v>
      </c>
      <c r="AA67" s="23">
        <f t="shared" si="36"/>
        <v>18.75</v>
      </c>
      <c r="AB67" s="23">
        <f t="shared" si="36"/>
        <v>0</v>
      </c>
      <c r="AC67" s="23">
        <f t="shared" si="34"/>
        <v>75</v>
      </c>
      <c r="AD67" s="31">
        <f t="shared" si="37"/>
        <v>3.3773981524430458E-3</v>
      </c>
      <c r="AE67" s="31">
        <f t="shared" si="38"/>
        <v>3.8141087992389175E-2</v>
      </c>
      <c r="AF67" s="32" t="s">
        <v>46</v>
      </c>
      <c r="AG67" s="30">
        <v>6</v>
      </c>
      <c r="AH67" s="24">
        <v>30</v>
      </c>
      <c r="AI67" s="23">
        <f t="shared" si="39"/>
        <v>19.5</v>
      </c>
      <c r="AJ67" s="28">
        <f t="shared" si="26"/>
        <v>0.10132194457329138</v>
      </c>
      <c r="AK67" s="28">
        <f t="shared" si="40"/>
        <v>1.1442326397716753</v>
      </c>
      <c r="AL67" s="24" t="s">
        <v>171</v>
      </c>
    </row>
    <row r="68" spans="1:38" s="24" customFormat="1">
      <c r="A68" s="20" t="s">
        <v>7</v>
      </c>
      <c r="B68" s="23">
        <v>2.0307080344796713</v>
      </c>
      <c r="C68" s="23" t="s">
        <v>22</v>
      </c>
      <c r="D68" s="23" t="s">
        <v>54</v>
      </c>
      <c r="E68" s="24">
        <v>400</v>
      </c>
      <c r="F68" s="29">
        <v>43784</v>
      </c>
      <c r="G68" s="26">
        <f t="shared" ref="G68:G131" si="42">$B68/$E68</f>
        <v>5.0767700861991784E-3</v>
      </c>
      <c r="H68" s="27">
        <v>9.0741730978996404E-2</v>
      </c>
      <c r="I68" s="27">
        <v>8.9771346089181678E-2</v>
      </c>
      <c r="J68" s="27">
        <v>0.11273712181479698</v>
      </c>
      <c r="K68" s="27">
        <f t="shared" si="35"/>
        <v>9.7750066294325033E-2</v>
      </c>
      <c r="L68" s="28" t="s">
        <v>37</v>
      </c>
      <c r="M68" s="28" t="s">
        <v>43</v>
      </c>
      <c r="N68" s="29">
        <v>43788</v>
      </c>
      <c r="O68" s="27" t="s">
        <v>21</v>
      </c>
      <c r="P68" s="28"/>
      <c r="Q68" s="23"/>
      <c r="R68" s="24">
        <v>30</v>
      </c>
      <c r="S68" s="23">
        <v>19.5</v>
      </c>
      <c r="T68" s="23">
        <f t="shared" si="22"/>
        <v>3</v>
      </c>
      <c r="U68" s="23">
        <v>7.5</v>
      </c>
      <c r="V68" s="23">
        <f t="shared" si="23"/>
        <v>0</v>
      </c>
      <c r="W68" s="30">
        <f t="shared" si="24"/>
        <v>30</v>
      </c>
      <c r="X68" s="23">
        <v>2.5</v>
      </c>
      <c r="Y68" s="23">
        <f t="shared" si="41"/>
        <v>48.75</v>
      </c>
      <c r="Z68" s="23">
        <f t="shared" si="36"/>
        <v>7.5</v>
      </c>
      <c r="AA68" s="23">
        <f t="shared" si="36"/>
        <v>18.75</v>
      </c>
      <c r="AB68" s="23">
        <f t="shared" si="36"/>
        <v>0</v>
      </c>
      <c r="AC68" s="23">
        <f t="shared" si="34"/>
        <v>75</v>
      </c>
      <c r="AD68" s="31">
        <f t="shared" si="37"/>
        <v>3.2999005560294657E-3</v>
      </c>
      <c r="AE68" s="31">
        <f t="shared" si="38"/>
        <v>6.353754309131128E-2</v>
      </c>
      <c r="AF68" s="32" t="s">
        <v>46</v>
      </c>
      <c r="AG68" s="30">
        <v>7</v>
      </c>
      <c r="AH68" s="24">
        <v>30</v>
      </c>
      <c r="AI68" s="23">
        <f t="shared" si="39"/>
        <v>19.5</v>
      </c>
      <c r="AJ68" s="28">
        <f t="shared" si="26"/>
        <v>9.8997016680883981E-2</v>
      </c>
      <c r="AK68" s="28">
        <f t="shared" si="40"/>
        <v>1.9061262927393383</v>
      </c>
      <c r="AL68" s="24" t="s">
        <v>171</v>
      </c>
    </row>
    <row r="69" spans="1:38" s="24" customFormat="1">
      <c r="A69" s="20" t="s">
        <v>8</v>
      </c>
      <c r="B69" s="23">
        <v>2.424389698558425</v>
      </c>
      <c r="C69" s="23" t="s">
        <v>22</v>
      </c>
      <c r="D69" s="23" t="s">
        <v>54</v>
      </c>
      <c r="E69" s="24">
        <v>400</v>
      </c>
      <c r="F69" s="29">
        <v>43784</v>
      </c>
      <c r="G69" s="26">
        <f t="shared" si="42"/>
        <v>6.0609742463960626E-3</v>
      </c>
      <c r="H69" s="27">
        <v>9.0660865571511762E-2</v>
      </c>
      <c r="I69" s="27">
        <v>0.1417678031017543</v>
      </c>
      <c r="J69" s="27">
        <v>0.11152414070252861</v>
      </c>
      <c r="K69" s="27">
        <f t="shared" si="35"/>
        <v>0.11465093645859821</v>
      </c>
      <c r="L69" s="28" t="s">
        <v>37</v>
      </c>
      <c r="M69" s="28" t="s">
        <v>45</v>
      </c>
      <c r="N69" s="29">
        <v>43790</v>
      </c>
      <c r="O69" s="27" t="s">
        <v>21</v>
      </c>
      <c r="P69" s="28"/>
      <c r="Q69" s="23"/>
      <c r="R69" s="24">
        <v>30</v>
      </c>
      <c r="S69" s="23">
        <v>19.5</v>
      </c>
      <c r="T69" s="23">
        <f t="shared" si="22"/>
        <v>3</v>
      </c>
      <c r="U69" s="23">
        <v>7.5</v>
      </c>
      <c r="V69" s="23">
        <f t="shared" si="23"/>
        <v>0</v>
      </c>
      <c r="W69" s="30">
        <f t="shared" si="24"/>
        <v>30</v>
      </c>
      <c r="X69" s="23">
        <v>2.5</v>
      </c>
      <c r="Y69" s="23">
        <f t="shared" si="41"/>
        <v>48.75</v>
      </c>
      <c r="Z69" s="23">
        <f t="shared" si="36"/>
        <v>7.5</v>
      </c>
      <c r="AA69" s="23">
        <f t="shared" si="36"/>
        <v>18.75</v>
      </c>
      <c r="AB69" s="23">
        <f t="shared" si="36"/>
        <v>0</v>
      </c>
      <c r="AC69" s="23">
        <f t="shared" si="34"/>
        <v>75</v>
      </c>
      <c r="AD69" s="31">
        <f t="shared" si="37"/>
        <v>3.9396332601574413E-3</v>
      </c>
      <c r="AE69" s="31">
        <f t="shared" si="38"/>
        <v>7.4523108698088827E-2</v>
      </c>
      <c r="AF69" s="32"/>
      <c r="AG69" s="30"/>
      <c r="AI69" s="23">
        <f t="shared" si="39"/>
        <v>0</v>
      </c>
      <c r="AJ69" s="28">
        <f t="shared" si="26"/>
        <v>0</v>
      </c>
      <c r="AK69" s="28">
        <f t="shared" si="40"/>
        <v>0</v>
      </c>
      <c r="AL69" s="24" t="s">
        <v>171</v>
      </c>
    </row>
    <row r="70" spans="1:38" s="24" customFormat="1">
      <c r="A70" s="20" t="s">
        <v>9</v>
      </c>
      <c r="B70" s="23">
        <v>0.86661872221508185</v>
      </c>
      <c r="C70" s="23" t="s">
        <v>22</v>
      </c>
      <c r="D70" s="23" t="s">
        <v>54</v>
      </c>
      <c r="E70" s="24">
        <v>400</v>
      </c>
      <c r="F70" s="29">
        <v>43784</v>
      </c>
      <c r="G70" s="26">
        <f t="shared" si="42"/>
        <v>2.1665468055377048E-3</v>
      </c>
      <c r="H70" s="27">
        <v>3.5429792259556697E-2</v>
      </c>
      <c r="I70" s="27">
        <v>7.0363648292887035E-2</v>
      </c>
      <c r="J70" s="27">
        <v>7.0929706145278909E-2</v>
      </c>
      <c r="K70" s="27">
        <f t="shared" si="35"/>
        <v>5.8907715565907549E-2</v>
      </c>
      <c r="L70" s="28" t="s">
        <v>37</v>
      </c>
      <c r="M70" s="28" t="s">
        <v>43</v>
      </c>
      <c r="N70" s="29">
        <v>43788</v>
      </c>
      <c r="O70" s="27" t="s">
        <v>21</v>
      </c>
      <c r="P70" s="28"/>
      <c r="Q70" s="23"/>
      <c r="R70" s="24">
        <v>30</v>
      </c>
      <c r="S70" s="23">
        <v>19.5</v>
      </c>
      <c r="T70" s="23">
        <f t="shared" si="22"/>
        <v>3</v>
      </c>
      <c r="U70" s="23">
        <v>7.5</v>
      </c>
      <c r="V70" s="23">
        <f t="shared" si="23"/>
        <v>0</v>
      </c>
      <c r="W70" s="30">
        <f t="shared" si="24"/>
        <v>30</v>
      </c>
      <c r="X70" s="23">
        <v>2.5</v>
      </c>
      <c r="Y70" s="23">
        <f t="shared" si="41"/>
        <v>48.75</v>
      </c>
      <c r="Z70" s="23">
        <f t="shared" si="36"/>
        <v>7.5</v>
      </c>
      <c r="AA70" s="23">
        <f t="shared" si="36"/>
        <v>18.75</v>
      </c>
      <c r="AB70" s="23">
        <f t="shared" si="36"/>
        <v>0</v>
      </c>
      <c r="AC70" s="23">
        <f t="shared" si="34"/>
        <v>75</v>
      </c>
      <c r="AD70" s="31">
        <f t="shared" si="37"/>
        <v>1.4082554235995081E-3</v>
      </c>
      <c r="AE70" s="31">
        <f t="shared" si="38"/>
        <v>3.8290015117839908E-2</v>
      </c>
      <c r="AF70" s="32" t="s">
        <v>46</v>
      </c>
      <c r="AG70" s="30">
        <v>8</v>
      </c>
      <c r="AH70" s="24">
        <v>30</v>
      </c>
      <c r="AI70" s="23">
        <f t="shared" si="39"/>
        <v>19.5</v>
      </c>
      <c r="AJ70" s="28">
        <f t="shared" si="26"/>
        <v>4.2247662707985238E-2</v>
      </c>
      <c r="AK70" s="28">
        <f t="shared" si="40"/>
        <v>1.1487004535351972</v>
      </c>
      <c r="AL70" s="24" t="s">
        <v>171</v>
      </c>
    </row>
    <row r="71" spans="1:38" s="24" customFormat="1">
      <c r="A71" s="20" t="s">
        <v>10</v>
      </c>
      <c r="B71" s="23">
        <v>1.5915446277185608</v>
      </c>
      <c r="C71" s="23" t="s">
        <v>22</v>
      </c>
      <c r="D71" s="23" t="s">
        <v>54</v>
      </c>
      <c r="E71" s="24">
        <v>400</v>
      </c>
      <c r="F71" s="29">
        <v>43784</v>
      </c>
      <c r="G71" s="26">
        <f t="shared" si="42"/>
        <v>3.9788615692964019E-3</v>
      </c>
      <c r="H71" s="27">
        <v>6.1387588062100776E-2</v>
      </c>
      <c r="I71" s="27">
        <v>0.10335673454658795</v>
      </c>
      <c r="J71" s="27">
        <v>8.4595960010169821E-2</v>
      </c>
      <c r="K71" s="27">
        <f t="shared" si="35"/>
        <v>8.3113427539619519E-2</v>
      </c>
      <c r="L71" s="28" t="s">
        <v>37</v>
      </c>
      <c r="M71" s="28" t="s">
        <v>43</v>
      </c>
      <c r="N71" s="29">
        <v>43788</v>
      </c>
      <c r="O71" s="27" t="s">
        <v>21</v>
      </c>
      <c r="P71" s="28"/>
      <c r="Q71" s="23"/>
      <c r="R71" s="24">
        <v>30</v>
      </c>
      <c r="S71" s="23">
        <v>19.5</v>
      </c>
      <c r="T71" s="23">
        <f t="shared" si="22"/>
        <v>3</v>
      </c>
      <c r="U71" s="23">
        <v>7.5</v>
      </c>
      <c r="V71" s="23">
        <f t="shared" si="23"/>
        <v>0</v>
      </c>
      <c r="W71" s="30">
        <f t="shared" si="24"/>
        <v>30</v>
      </c>
      <c r="X71" s="23">
        <v>2.5</v>
      </c>
      <c r="Y71" s="23">
        <f t="shared" si="41"/>
        <v>48.75</v>
      </c>
      <c r="Z71" s="23">
        <f t="shared" si="36"/>
        <v>7.5</v>
      </c>
      <c r="AA71" s="23">
        <f t="shared" si="36"/>
        <v>18.75</v>
      </c>
      <c r="AB71" s="23">
        <f t="shared" si="36"/>
        <v>0</v>
      </c>
      <c r="AC71" s="23">
        <f t="shared" si="34"/>
        <v>75</v>
      </c>
      <c r="AD71" s="31">
        <f t="shared" si="37"/>
        <v>2.5862600200426611E-3</v>
      </c>
      <c r="AE71" s="31">
        <f t="shared" si="38"/>
        <v>5.4023727900752688E-2</v>
      </c>
      <c r="AF71" s="32" t="s">
        <v>46</v>
      </c>
      <c r="AG71" s="30">
        <v>9</v>
      </c>
      <c r="AH71" s="24">
        <v>30</v>
      </c>
      <c r="AI71" s="23">
        <f t="shared" si="39"/>
        <v>19.5</v>
      </c>
      <c r="AJ71" s="28">
        <f t="shared" si="26"/>
        <v>7.7587800601279844E-2</v>
      </c>
      <c r="AK71" s="28">
        <f t="shared" si="40"/>
        <v>1.6207118370225806</v>
      </c>
      <c r="AL71" s="24" t="s">
        <v>171</v>
      </c>
    </row>
    <row r="72" spans="1:38" s="24" customFormat="1">
      <c r="A72" s="20" t="s">
        <v>11</v>
      </c>
      <c r="B72" s="23">
        <v>1.8168669326636442</v>
      </c>
      <c r="C72" s="23" t="s">
        <v>22</v>
      </c>
      <c r="D72" s="23" t="s">
        <v>54</v>
      </c>
      <c r="E72" s="24">
        <v>400</v>
      </c>
      <c r="F72" s="29">
        <v>43784</v>
      </c>
      <c r="G72" s="26">
        <f t="shared" si="42"/>
        <v>4.5421673316591105E-3</v>
      </c>
      <c r="H72" s="27">
        <v>6.4945665991421431E-2</v>
      </c>
      <c r="I72" s="27">
        <v>8.2736055638024844E-2</v>
      </c>
      <c r="J72" s="27">
        <v>8.4434229195200619E-2</v>
      </c>
      <c r="K72" s="27">
        <f t="shared" si="35"/>
        <v>7.7371983608215622E-2</v>
      </c>
      <c r="L72" s="28" t="s">
        <v>37</v>
      </c>
      <c r="M72" s="28" t="s">
        <v>45</v>
      </c>
      <c r="N72" s="29">
        <v>43790</v>
      </c>
      <c r="O72" s="27" t="s">
        <v>21</v>
      </c>
      <c r="P72" s="28"/>
      <c r="Q72" s="23"/>
      <c r="R72" s="24">
        <v>30</v>
      </c>
      <c r="S72" s="23">
        <v>19.5</v>
      </c>
      <c r="T72" s="23">
        <f t="shared" si="22"/>
        <v>3</v>
      </c>
      <c r="U72" s="23">
        <v>7.5</v>
      </c>
      <c r="V72" s="23">
        <f t="shared" si="23"/>
        <v>0</v>
      </c>
      <c r="W72" s="30">
        <f t="shared" si="24"/>
        <v>30</v>
      </c>
      <c r="X72" s="23">
        <v>2.5</v>
      </c>
      <c r="Y72" s="23">
        <f t="shared" si="41"/>
        <v>48.75</v>
      </c>
      <c r="Z72" s="23">
        <f t="shared" si="36"/>
        <v>7.5</v>
      </c>
      <c r="AA72" s="23">
        <f t="shared" si="36"/>
        <v>18.75</v>
      </c>
      <c r="AB72" s="23">
        <f t="shared" si="36"/>
        <v>0</v>
      </c>
      <c r="AC72" s="23">
        <f t="shared" si="34"/>
        <v>75</v>
      </c>
      <c r="AD72" s="31">
        <f t="shared" si="37"/>
        <v>2.952408765578422E-3</v>
      </c>
      <c r="AE72" s="31">
        <f t="shared" si="38"/>
        <v>5.0291789345340149E-2</v>
      </c>
      <c r="AF72" s="32"/>
      <c r="AG72" s="30"/>
      <c r="AI72" s="23">
        <f t="shared" si="39"/>
        <v>0</v>
      </c>
      <c r="AJ72" s="28">
        <f t="shared" si="26"/>
        <v>0</v>
      </c>
      <c r="AK72" s="28">
        <f t="shared" si="40"/>
        <v>0</v>
      </c>
      <c r="AL72" s="24" t="s">
        <v>171</v>
      </c>
    </row>
    <row r="73" spans="1:38" s="24" customFormat="1">
      <c r="A73" s="20" t="s">
        <v>12</v>
      </c>
      <c r="B73" s="23">
        <v>2.8365486968357172</v>
      </c>
      <c r="C73" s="23" t="s">
        <v>22</v>
      </c>
      <c r="D73" s="23" t="s">
        <v>54</v>
      </c>
      <c r="E73" s="24">
        <v>400</v>
      </c>
      <c r="F73" s="29">
        <v>43784</v>
      </c>
      <c r="G73" s="26">
        <f t="shared" si="42"/>
        <v>7.0913717420892928E-3</v>
      </c>
      <c r="H73" s="27">
        <v>0.14839876651548839</v>
      </c>
      <c r="I73" s="27">
        <v>0.16699781023693741</v>
      </c>
      <c r="J73" s="27">
        <v>0.18042146787937449</v>
      </c>
      <c r="K73" s="27">
        <f t="shared" si="35"/>
        <v>0.16527268154393346</v>
      </c>
      <c r="L73" s="28" t="s">
        <v>37</v>
      </c>
      <c r="M73" s="28" t="s">
        <v>43</v>
      </c>
      <c r="N73" s="29">
        <v>43788</v>
      </c>
      <c r="O73" s="27" t="s">
        <v>21</v>
      </c>
      <c r="P73" s="28"/>
      <c r="Q73" s="23"/>
      <c r="R73" s="24">
        <v>30</v>
      </c>
      <c r="S73" s="23">
        <v>19.5</v>
      </c>
      <c r="T73" s="23">
        <f t="shared" si="22"/>
        <v>3</v>
      </c>
      <c r="U73" s="23">
        <v>7.5</v>
      </c>
      <c r="V73" s="23">
        <f t="shared" si="23"/>
        <v>0</v>
      </c>
      <c r="W73" s="30">
        <f t="shared" si="24"/>
        <v>30</v>
      </c>
      <c r="X73" s="23">
        <v>2.5</v>
      </c>
      <c r="Y73" s="23">
        <f t="shared" si="41"/>
        <v>48.75</v>
      </c>
      <c r="Z73" s="23">
        <f t="shared" si="36"/>
        <v>7.5</v>
      </c>
      <c r="AA73" s="23">
        <f t="shared" si="36"/>
        <v>18.75</v>
      </c>
      <c r="AB73" s="23">
        <f t="shared" si="36"/>
        <v>0</v>
      </c>
      <c r="AC73" s="23">
        <f t="shared" si="34"/>
        <v>75</v>
      </c>
      <c r="AD73" s="31">
        <f t="shared" si="37"/>
        <v>4.6093916323580401E-3</v>
      </c>
      <c r="AE73" s="31">
        <f t="shared" si="38"/>
        <v>0.10742724300355676</v>
      </c>
      <c r="AF73" s="32" t="s">
        <v>46</v>
      </c>
      <c r="AG73" s="30">
        <v>10</v>
      </c>
      <c r="AH73" s="24">
        <v>30</v>
      </c>
      <c r="AI73" s="23">
        <f t="shared" si="39"/>
        <v>19.5</v>
      </c>
      <c r="AJ73" s="28">
        <f t="shared" si="26"/>
        <v>0.13828174897074122</v>
      </c>
      <c r="AK73" s="28">
        <f t="shared" si="40"/>
        <v>3.2228172901067027</v>
      </c>
      <c r="AL73" s="24" t="s">
        <v>171</v>
      </c>
    </row>
    <row r="74" spans="1:38" s="24" customFormat="1">
      <c r="A74" s="20" t="s">
        <v>13</v>
      </c>
      <c r="B74" s="23">
        <v>2.4262543139558561</v>
      </c>
      <c r="C74" s="23" t="s">
        <v>22</v>
      </c>
      <c r="D74" s="23" t="s">
        <v>54</v>
      </c>
      <c r="E74" s="24">
        <v>400</v>
      </c>
      <c r="F74" s="29">
        <v>43784</v>
      </c>
      <c r="G74" s="26">
        <f t="shared" si="42"/>
        <v>6.06563578488964E-3</v>
      </c>
      <c r="H74" s="27">
        <v>0.12931453034913204</v>
      </c>
      <c r="I74" s="27">
        <v>0.12931453034913193</v>
      </c>
      <c r="J74" s="27">
        <v>0.14184866850923886</v>
      </c>
      <c r="K74" s="27">
        <f t="shared" si="35"/>
        <v>0.13349257640250092</v>
      </c>
      <c r="L74" s="28" t="s">
        <v>37</v>
      </c>
      <c r="M74" s="28" t="s">
        <v>43</v>
      </c>
      <c r="N74" s="29">
        <v>43788</v>
      </c>
      <c r="O74" s="27" t="s">
        <v>21</v>
      </c>
      <c r="P74" s="28"/>
      <c r="Q74" s="23"/>
      <c r="R74" s="24">
        <v>30</v>
      </c>
      <c r="S74" s="23">
        <v>19.5</v>
      </c>
      <c r="T74" s="23">
        <f t="shared" si="22"/>
        <v>3</v>
      </c>
      <c r="U74" s="23">
        <v>7.5</v>
      </c>
      <c r="V74" s="23">
        <f t="shared" si="23"/>
        <v>0</v>
      </c>
      <c r="W74" s="30">
        <f t="shared" si="24"/>
        <v>30</v>
      </c>
      <c r="X74" s="23">
        <v>2.5</v>
      </c>
      <c r="Y74" s="23">
        <f t="shared" si="41"/>
        <v>48.75</v>
      </c>
      <c r="Z74" s="23">
        <f t="shared" si="36"/>
        <v>7.5</v>
      </c>
      <c r="AA74" s="23">
        <f t="shared" si="36"/>
        <v>18.75</v>
      </c>
      <c r="AB74" s="23">
        <f t="shared" si="36"/>
        <v>0</v>
      </c>
      <c r="AC74" s="23">
        <f t="shared" si="34"/>
        <v>75</v>
      </c>
      <c r="AD74" s="31">
        <f t="shared" si="37"/>
        <v>3.942663260178266E-3</v>
      </c>
      <c r="AE74" s="31">
        <f t="shared" si="38"/>
        <v>8.6770174661625607E-2</v>
      </c>
      <c r="AF74" s="32" t="s">
        <v>46</v>
      </c>
      <c r="AG74" s="30">
        <v>11</v>
      </c>
      <c r="AH74" s="24">
        <v>30</v>
      </c>
      <c r="AI74" s="23">
        <f t="shared" si="39"/>
        <v>19.5</v>
      </c>
      <c r="AJ74" s="28">
        <f t="shared" si="26"/>
        <v>0.11827989780534796</v>
      </c>
      <c r="AK74" s="28">
        <f t="shared" si="40"/>
        <v>2.6031052398487682</v>
      </c>
      <c r="AL74" s="24" t="s">
        <v>171</v>
      </c>
    </row>
    <row r="75" spans="1:38" s="24" customFormat="1">
      <c r="A75" s="20" t="s">
        <v>14</v>
      </c>
      <c r="B75" s="23">
        <v>2.799968499654292</v>
      </c>
      <c r="C75" s="23" t="s">
        <v>22</v>
      </c>
      <c r="D75" s="23" t="s">
        <v>54</v>
      </c>
      <c r="E75" s="24">
        <v>400</v>
      </c>
      <c r="F75" s="29">
        <v>43784</v>
      </c>
      <c r="G75" s="26">
        <f t="shared" si="42"/>
        <v>6.9999212491357295E-3</v>
      </c>
      <c r="H75" s="27">
        <v>0.14217213013917715</v>
      </c>
      <c r="I75" s="27">
        <v>0.1024672150642577</v>
      </c>
      <c r="J75" s="27">
        <v>0.11330317966718893</v>
      </c>
      <c r="K75" s="27">
        <f t="shared" si="35"/>
        <v>0.11931417495687459</v>
      </c>
      <c r="L75" s="28" t="s">
        <v>37</v>
      </c>
      <c r="M75" s="28" t="s">
        <v>45</v>
      </c>
      <c r="N75" s="29">
        <v>43790</v>
      </c>
      <c r="O75" s="27" t="s">
        <v>21</v>
      </c>
      <c r="P75" s="28"/>
      <c r="Q75" s="23"/>
      <c r="R75" s="24">
        <v>30</v>
      </c>
      <c r="S75" s="23">
        <v>19.5</v>
      </c>
      <c r="T75" s="23">
        <f t="shared" si="22"/>
        <v>3</v>
      </c>
      <c r="U75" s="23">
        <v>7.5</v>
      </c>
      <c r="V75" s="23">
        <f t="shared" si="23"/>
        <v>0</v>
      </c>
      <c r="W75" s="30">
        <f t="shared" si="24"/>
        <v>30</v>
      </c>
      <c r="X75" s="23">
        <v>2.5</v>
      </c>
      <c r="Y75" s="23">
        <f t="shared" si="41"/>
        <v>48.75</v>
      </c>
      <c r="Z75" s="23">
        <f t="shared" si="36"/>
        <v>7.5</v>
      </c>
      <c r="AA75" s="23">
        <f t="shared" si="36"/>
        <v>18.75</v>
      </c>
      <c r="AB75" s="23">
        <f t="shared" si="36"/>
        <v>0</v>
      </c>
      <c r="AC75" s="23">
        <f t="shared" si="34"/>
        <v>75</v>
      </c>
      <c r="AD75" s="31">
        <f t="shared" si="37"/>
        <v>4.549948811938224E-3</v>
      </c>
      <c r="AE75" s="31">
        <f t="shared" si="38"/>
        <v>7.7554213721968482E-2</v>
      </c>
      <c r="AF75" s="32"/>
      <c r="AG75" s="30"/>
      <c r="AI75" s="23">
        <f t="shared" si="39"/>
        <v>0</v>
      </c>
      <c r="AJ75" s="28">
        <f t="shared" si="26"/>
        <v>0</v>
      </c>
      <c r="AK75" s="28">
        <f t="shared" si="40"/>
        <v>0</v>
      </c>
      <c r="AL75" s="24" t="s">
        <v>171</v>
      </c>
    </row>
    <row r="76" spans="1:38" s="24" customFormat="1">
      <c r="A76" s="20" t="s">
        <v>15</v>
      </c>
      <c r="B76" s="23">
        <v>1.7664690392196949</v>
      </c>
      <c r="C76" s="23" t="s">
        <v>22</v>
      </c>
      <c r="D76" s="23" t="s">
        <v>54</v>
      </c>
      <c r="E76" s="24">
        <v>400</v>
      </c>
      <c r="F76" s="29">
        <v>43784</v>
      </c>
      <c r="G76" s="26">
        <f t="shared" si="42"/>
        <v>4.4161725980492372E-3</v>
      </c>
      <c r="H76" s="27">
        <v>1.5698632833323848E-2</v>
      </c>
      <c r="I76" s="27">
        <v>2.7990174770977014E-2</v>
      </c>
      <c r="J76" s="27">
        <v>4.4244121675373858E-2</v>
      </c>
      <c r="K76" s="27">
        <f t="shared" si="35"/>
        <v>2.9310976426558239E-2</v>
      </c>
      <c r="L76" s="28" t="s">
        <v>37</v>
      </c>
      <c r="M76" s="28" t="s">
        <v>43</v>
      </c>
      <c r="N76" s="29">
        <v>43788</v>
      </c>
      <c r="O76" s="27" t="s">
        <v>21</v>
      </c>
      <c r="P76" s="28"/>
      <c r="Q76" s="23"/>
      <c r="R76" s="24">
        <v>30</v>
      </c>
      <c r="S76" s="23">
        <v>19.5</v>
      </c>
      <c r="T76" s="23">
        <f t="shared" si="22"/>
        <v>3</v>
      </c>
      <c r="U76" s="23">
        <v>7.5</v>
      </c>
      <c r="V76" s="23">
        <f t="shared" si="23"/>
        <v>0</v>
      </c>
      <c r="W76" s="30">
        <f t="shared" si="24"/>
        <v>30</v>
      </c>
      <c r="X76" s="23">
        <v>2.5</v>
      </c>
      <c r="Y76" s="23">
        <f t="shared" si="41"/>
        <v>48.75</v>
      </c>
      <c r="Z76" s="23">
        <f t="shared" si="36"/>
        <v>7.5</v>
      </c>
      <c r="AA76" s="23">
        <f t="shared" si="36"/>
        <v>18.75</v>
      </c>
      <c r="AB76" s="23">
        <f t="shared" si="36"/>
        <v>0</v>
      </c>
      <c r="AC76" s="23">
        <f t="shared" si="34"/>
        <v>75</v>
      </c>
      <c r="AD76" s="31">
        <f t="shared" si="37"/>
        <v>2.8705121887320044E-3</v>
      </c>
      <c r="AE76" s="31">
        <f t="shared" si="38"/>
        <v>1.9052134677262855E-2</v>
      </c>
      <c r="AF76" s="32" t="s">
        <v>46</v>
      </c>
      <c r="AG76" s="30">
        <v>12</v>
      </c>
      <c r="AH76" s="24">
        <v>30</v>
      </c>
      <c r="AI76" s="23">
        <f t="shared" si="39"/>
        <v>19.5</v>
      </c>
      <c r="AJ76" s="28">
        <f t="shared" si="26"/>
        <v>8.6115365661960125E-2</v>
      </c>
      <c r="AK76" s="28">
        <f t="shared" si="40"/>
        <v>0.57156404031788566</v>
      </c>
      <c r="AL76" s="24" t="s">
        <v>171</v>
      </c>
    </row>
    <row r="77" spans="1:38" s="24" customFormat="1">
      <c r="A77" s="20" t="s">
        <v>16</v>
      </c>
      <c r="B77" s="23">
        <v>2.4013153184571956</v>
      </c>
      <c r="C77" s="23" t="s">
        <v>22</v>
      </c>
      <c r="D77" s="23" t="s">
        <v>54</v>
      </c>
      <c r="E77" s="24">
        <v>400</v>
      </c>
      <c r="F77" s="29">
        <v>43784</v>
      </c>
      <c r="G77" s="26">
        <f t="shared" si="42"/>
        <v>6.0032882961429893E-3</v>
      </c>
      <c r="H77" s="27">
        <v>2.5334000377270194E-4</v>
      </c>
      <c r="I77" s="27">
        <v>-2.0108914057950246E-3</v>
      </c>
      <c r="J77" s="27">
        <v>2.4512962249140915E-2</v>
      </c>
      <c r="K77" s="27">
        <f t="shared" si="35"/>
        <v>7.5851369490395311E-3</v>
      </c>
      <c r="L77" s="28" t="s">
        <v>37</v>
      </c>
      <c r="M77" s="28" t="s">
        <v>43</v>
      </c>
      <c r="N77" s="29">
        <v>43788</v>
      </c>
      <c r="O77" s="27" t="s">
        <v>21</v>
      </c>
      <c r="P77" s="28"/>
      <c r="Q77" s="23"/>
      <c r="R77" s="24">
        <v>30</v>
      </c>
      <c r="S77" s="23">
        <v>19.5</v>
      </c>
      <c r="T77" s="23">
        <f t="shared" si="22"/>
        <v>3</v>
      </c>
      <c r="U77" s="23">
        <v>7.5</v>
      </c>
      <c r="V77" s="23">
        <f t="shared" si="23"/>
        <v>0</v>
      </c>
      <c r="W77" s="30">
        <f t="shared" si="24"/>
        <v>30</v>
      </c>
      <c r="X77" s="23">
        <v>2.5</v>
      </c>
      <c r="Y77" s="23">
        <f t="shared" si="41"/>
        <v>48.75</v>
      </c>
      <c r="Z77" s="23">
        <f t="shared" si="36"/>
        <v>7.5</v>
      </c>
      <c r="AA77" s="23">
        <f t="shared" si="36"/>
        <v>18.75</v>
      </c>
      <c r="AB77" s="23">
        <f t="shared" si="36"/>
        <v>0</v>
      </c>
      <c r="AC77" s="23">
        <f t="shared" si="34"/>
        <v>75</v>
      </c>
      <c r="AD77" s="31">
        <f t="shared" si="37"/>
        <v>3.9021373924929431E-3</v>
      </c>
      <c r="AE77" s="31">
        <f t="shared" si="38"/>
        <v>4.9303390168756959E-3</v>
      </c>
      <c r="AF77" s="32" t="s">
        <v>46</v>
      </c>
      <c r="AG77" s="30">
        <v>13</v>
      </c>
      <c r="AH77" s="24">
        <v>30</v>
      </c>
      <c r="AI77" s="23">
        <f t="shared" si="39"/>
        <v>19.5</v>
      </c>
      <c r="AJ77" s="28">
        <f t="shared" si="26"/>
        <v>0.1170641217747883</v>
      </c>
      <c r="AK77" s="28">
        <f t="shared" si="40"/>
        <v>0.14791017050627087</v>
      </c>
      <c r="AL77" s="24" t="s">
        <v>171</v>
      </c>
    </row>
    <row r="78" spans="1:38" s="24" customFormat="1">
      <c r="A78" s="20" t="s">
        <v>17</v>
      </c>
      <c r="B78" s="23">
        <v>1.9621619697096822</v>
      </c>
      <c r="C78" s="23" t="s">
        <v>22</v>
      </c>
      <c r="D78" s="23" t="s">
        <v>54</v>
      </c>
      <c r="E78" s="24">
        <v>400</v>
      </c>
      <c r="F78" s="29">
        <v>43784</v>
      </c>
      <c r="G78" s="26">
        <f t="shared" si="42"/>
        <v>4.9054049242742053E-3</v>
      </c>
      <c r="H78" s="27">
        <v>-8.8035856344981147E-3</v>
      </c>
      <c r="I78" s="27">
        <v>1.100843919921929E-2</v>
      </c>
      <c r="J78" s="27">
        <v>2.4027769804233604E-2</v>
      </c>
      <c r="K78" s="27">
        <f t="shared" si="35"/>
        <v>8.7442077896515927E-3</v>
      </c>
      <c r="L78" s="28" t="s">
        <v>37</v>
      </c>
      <c r="M78" s="28" t="s">
        <v>45</v>
      </c>
      <c r="N78" s="29">
        <v>43790</v>
      </c>
      <c r="O78" s="27" t="s">
        <v>21</v>
      </c>
      <c r="P78" s="28"/>
      <c r="Q78" s="23"/>
      <c r="R78" s="24">
        <v>30</v>
      </c>
      <c r="S78" s="23">
        <v>19.5</v>
      </c>
      <c r="T78" s="23">
        <f t="shared" si="22"/>
        <v>3</v>
      </c>
      <c r="U78" s="23">
        <v>7.5</v>
      </c>
      <c r="V78" s="23">
        <f t="shared" si="23"/>
        <v>0</v>
      </c>
      <c r="W78" s="30">
        <f t="shared" si="24"/>
        <v>30</v>
      </c>
      <c r="X78" s="23">
        <v>2.5</v>
      </c>
      <c r="Y78" s="23">
        <f t="shared" si="41"/>
        <v>48.75</v>
      </c>
      <c r="Z78" s="23">
        <f t="shared" si="36"/>
        <v>7.5</v>
      </c>
      <c r="AA78" s="23">
        <f t="shared" si="36"/>
        <v>18.75</v>
      </c>
      <c r="AB78" s="23">
        <f t="shared" si="36"/>
        <v>0</v>
      </c>
      <c r="AC78" s="23">
        <f t="shared" si="34"/>
        <v>75</v>
      </c>
      <c r="AD78" s="31">
        <f t="shared" si="37"/>
        <v>3.1885132007782335E-3</v>
      </c>
      <c r="AE78" s="31">
        <f t="shared" si="38"/>
        <v>5.6837350632735354E-3</v>
      </c>
      <c r="AF78" s="32"/>
      <c r="AG78" s="30"/>
      <c r="AI78" s="23">
        <f t="shared" si="39"/>
        <v>0</v>
      </c>
      <c r="AJ78" s="28">
        <f t="shared" si="26"/>
        <v>0</v>
      </c>
      <c r="AK78" s="28">
        <f t="shared" si="40"/>
        <v>0</v>
      </c>
      <c r="AL78" s="20" t="s">
        <v>171</v>
      </c>
    </row>
    <row r="79" spans="1:38" s="24" customFormat="1">
      <c r="A79" s="20"/>
      <c r="G79" s="26"/>
      <c r="H79" s="28"/>
      <c r="I79" s="28"/>
      <c r="J79" s="28"/>
      <c r="K79" s="28"/>
      <c r="L79" s="28"/>
      <c r="M79" s="28"/>
      <c r="N79" s="28"/>
      <c r="O79" s="27"/>
      <c r="P79" s="28"/>
      <c r="Q79" s="23"/>
      <c r="W79" s="30"/>
      <c r="AD79" s="31"/>
      <c r="AG79" s="30"/>
    </row>
    <row r="80" spans="1:38" s="24" customFormat="1">
      <c r="A80" s="20" t="s">
        <v>0</v>
      </c>
      <c r="B80" s="23">
        <v>5.1835191570694255</v>
      </c>
      <c r="C80" s="23" t="s">
        <v>22</v>
      </c>
      <c r="D80" s="23" t="s">
        <v>54</v>
      </c>
      <c r="E80" s="24">
        <v>400</v>
      </c>
      <c r="F80" s="29">
        <v>43784</v>
      </c>
      <c r="G80" s="26">
        <f t="shared" si="42"/>
        <v>1.2958797892673563E-2</v>
      </c>
      <c r="H80" s="27" t="s">
        <v>38</v>
      </c>
      <c r="I80" s="27">
        <v>0.16699781023693733</v>
      </c>
      <c r="J80" s="27">
        <v>0.18972098974009896</v>
      </c>
      <c r="K80" s="27">
        <f>AVERAGE($H80:$J80)</f>
        <v>0.17835939998851813</v>
      </c>
      <c r="L80" s="28" t="s">
        <v>37</v>
      </c>
      <c r="M80" s="28" t="s">
        <v>39</v>
      </c>
      <c r="N80" s="29">
        <v>43788</v>
      </c>
      <c r="O80" s="27" t="s">
        <v>18</v>
      </c>
      <c r="P80" s="28">
        <v>0.05</v>
      </c>
      <c r="Q80" s="23"/>
      <c r="R80" s="24">
        <v>20</v>
      </c>
      <c r="S80" s="23">
        <f t="shared" ref="S80:S116" si="43">($P80/$G80)</f>
        <v>3.8583825763860551</v>
      </c>
      <c r="T80" s="23">
        <f t="shared" ref="T80:T116" si="44">$R80*0.1</f>
        <v>2</v>
      </c>
      <c r="U80" s="23">
        <v>5</v>
      </c>
      <c r="V80" s="23">
        <f t="shared" ref="V80:V116" si="45">$R80-($S80+$T80+$U80)</f>
        <v>9.141617423613944</v>
      </c>
      <c r="W80" s="30">
        <f t="shared" ref="W80:W116" si="46">SUM($S80:$V80)</f>
        <v>20</v>
      </c>
      <c r="X80" s="23">
        <v>4</v>
      </c>
      <c r="Y80" s="23">
        <f t="shared" ref="Y80:Y97" si="47">$S80*$X80</f>
        <v>15.43353030554422</v>
      </c>
      <c r="Z80" s="23">
        <f>$T80*$X80</f>
        <v>8</v>
      </c>
      <c r="AA80" s="23">
        <f>$U80*$X80</f>
        <v>20</v>
      </c>
      <c r="AB80" s="23">
        <f t="shared" ref="AB80:AB116" si="48">$V80*$X80</f>
        <v>36.566469694455776</v>
      </c>
      <c r="AC80" s="23">
        <f>SUM($Y80:$AB80)</f>
        <v>80</v>
      </c>
      <c r="AD80" s="31">
        <f>$G80*$Y80/$AC80</f>
        <v>2.5000000000000001E-3</v>
      </c>
      <c r="AE80" s="31">
        <f>$K80*$Y80/$AC80</f>
        <v>3.4408940062518475E-2</v>
      </c>
      <c r="AF80" s="32"/>
      <c r="AG80" s="30"/>
      <c r="AI80" s="23">
        <f>$Y80*($AH80/$AC80)</f>
        <v>0</v>
      </c>
      <c r="AJ80" s="28">
        <f t="shared" ref="AJ80:AJ97" si="49">$AD80*$AH80</f>
        <v>0</v>
      </c>
      <c r="AK80" s="28">
        <f>$AE80*$AH80</f>
        <v>0</v>
      </c>
      <c r="AL80" s="24" t="s">
        <v>155</v>
      </c>
    </row>
    <row r="81" spans="1:38" s="24" customFormat="1">
      <c r="A81" s="20" t="s">
        <v>1</v>
      </c>
      <c r="B81" s="23">
        <v>4.9795432157616943</v>
      </c>
      <c r="C81" s="23" t="s">
        <v>22</v>
      </c>
      <c r="D81" s="23" t="s">
        <v>54</v>
      </c>
      <c r="E81" s="24">
        <v>400</v>
      </c>
      <c r="F81" s="29">
        <v>43784</v>
      </c>
      <c r="G81" s="26">
        <f t="shared" si="42"/>
        <v>1.2448858039404235E-2</v>
      </c>
      <c r="H81" s="27" t="s">
        <v>38</v>
      </c>
      <c r="I81" s="27">
        <v>0.11209019855492047</v>
      </c>
      <c r="J81" s="27">
        <v>0.12599904864226494</v>
      </c>
      <c r="K81" s="27">
        <f t="shared" ref="K81:K97" si="50">AVERAGE($H81:$J81)</f>
        <v>0.11904462359859271</v>
      </c>
      <c r="L81" s="28" t="s">
        <v>37</v>
      </c>
      <c r="M81" s="28" t="s">
        <v>39</v>
      </c>
      <c r="N81" s="29">
        <v>43788</v>
      </c>
      <c r="O81" s="27" t="s">
        <v>18</v>
      </c>
      <c r="P81" s="28">
        <v>0.05</v>
      </c>
      <c r="Q81" s="23"/>
      <c r="R81" s="24">
        <v>20</v>
      </c>
      <c r="S81" s="23">
        <f t="shared" si="43"/>
        <v>4.0164326592636481</v>
      </c>
      <c r="T81" s="23">
        <f t="shared" si="44"/>
        <v>2</v>
      </c>
      <c r="U81" s="23">
        <v>5</v>
      </c>
      <c r="V81" s="23">
        <f t="shared" si="45"/>
        <v>8.9835673407363519</v>
      </c>
      <c r="W81" s="30">
        <f t="shared" si="46"/>
        <v>20</v>
      </c>
      <c r="X81" s="23">
        <v>4</v>
      </c>
      <c r="Y81" s="23">
        <f t="shared" si="47"/>
        <v>16.065730637054592</v>
      </c>
      <c r="Z81" s="23">
        <f t="shared" ref="Z81:Z116" si="51">$T81*$X81</f>
        <v>8</v>
      </c>
      <c r="AA81" s="23">
        <f t="shared" ref="AA81:AA116" si="52">$U81*$X81</f>
        <v>20</v>
      </c>
      <c r="AB81" s="23">
        <f t="shared" si="48"/>
        <v>35.934269362945408</v>
      </c>
      <c r="AC81" s="23">
        <f t="shared" ref="AC81:AC116" si="53">SUM($Y81:$AB81)</f>
        <v>80</v>
      </c>
      <c r="AD81" s="31">
        <f t="shared" ref="AD81:AD116" si="54">$G81*$Y81/$AC81</f>
        <v>2.4999999999999996E-3</v>
      </c>
      <c r="AE81" s="31">
        <f t="shared" ref="AE81:AE97" si="55">$K81*$Y81/$AC81</f>
        <v>2.3906735706556787E-2</v>
      </c>
      <c r="AF81" s="32"/>
      <c r="AG81" s="30"/>
      <c r="AI81" s="23">
        <f t="shared" ref="AI81:AI96" si="56">$Y81*($AH81/$AC81)</f>
        <v>0</v>
      </c>
      <c r="AJ81" s="28">
        <f t="shared" si="49"/>
        <v>0</v>
      </c>
      <c r="AK81" s="28">
        <f t="shared" ref="AK81:AK97" si="57">$AE81*$AH81</f>
        <v>0</v>
      </c>
      <c r="AL81" s="24" t="s">
        <v>155</v>
      </c>
    </row>
    <row r="82" spans="1:38" s="24" customFormat="1">
      <c r="A82" s="20" t="s">
        <v>2</v>
      </c>
      <c r="B82" s="23">
        <v>5.5172765667095245</v>
      </c>
      <c r="C82" s="23" t="s">
        <v>22</v>
      </c>
      <c r="D82" s="23" t="s">
        <v>54</v>
      </c>
      <c r="E82" s="33">
        <v>400</v>
      </c>
      <c r="F82" s="29">
        <v>43784</v>
      </c>
      <c r="G82" s="26">
        <f t="shared" si="42"/>
        <v>1.3793191416773811E-2</v>
      </c>
      <c r="H82" s="27">
        <v>0.2012038776029067</v>
      </c>
      <c r="I82" s="27">
        <v>0.17953194839704431</v>
      </c>
      <c r="J82" s="27" t="s">
        <v>38</v>
      </c>
      <c r="K82" s="27">
        <f t="shared" si="50"/>
        <v>0.19036791299997552</v>
      </c>
      <c r="L82" s="28" t="s">
        <v>37</v>
      </c>
      <c r="M82" s="28" t="s">
        <v>42</v>
      </c>
      <c r="N82" s="29">
        <v>43790</v>
      </c>
      <c r="O82" s="27" t="s">
        <v>18</v>
      </c>
      <c r="P82" s="28">
        <v>0.05</v>
      </c>
      <c r="Q82" s="23"/>
      <c r="R82" s="24">
        <v>20</v>
      </c>
      <c r="S82" s="23">
        <f t="shared" si="43"/>
        <v>3.6249768809265799</v>
      </c>
      <c r="T82" s="23">
        <f t="shared" si="44"/>
        <v>2</v>
      </c>
      <c r="U82" s="23">
        <v>5</v>
      </c>
      <c r="V82" s="23">
        <f t="shared" si="45"/>
        <v>9.3750231190734201</v>
      </c>
      <c r="W82" s="30">
        <f t="shared" si="46"/>
        <v>20</v>
      </c>
      <c r="X82" s="23">
        <v>4</v>
      </c>
      <c r="Y82" s="23">
        <f t="shared" si="47"/>
        <v>14.49990752370632</v>
      </c>
      <c r="Z82" s="23">
        <f t="shared" si="51"/>
        <v>8</v>
      </c>
      <c r="AA82" s="23">
        <f t="shared" si="52"/>
        <v>20</v>
      </c>
      <c r="AB82" s="23">
        <f t="shared" si="48"/>
        <v>37.50009247629368</v>
      </c>
      <c r="AC82" s="23">
        <f t="shared" si="53"/>
        <v>80</v>
      </c>
      <c r="AD82" s="31">
        <f t="shared" si="54"/>
        <v>2.5000000000000001E-3</v>
      </c>
      <c r="AE82" s="31">
        <f t="shared" si="55"/>
        <v>3.4503964174757693E-2</v>
      </c>
      <c r="AF82" s="32" t="s">
        <v>47</v>
      </c>
      <c r="AG82" s="30">
        <v>2</v>
      </c>
      <c r="AH82" s="24">
        <v>20</v>
      </c>
      <c r="AI82" s="23">
        <f t="shared" si="56"/>
        <v>3.6249768809265799</v>
      </c>
      <c r="AJ82" s="28">
        <f t="shared" si="49"/>
        <v>0.05</v>
      </c>
      <c r="AK82" s="28">
        <f t="shared" si="57"/>
        <v>0.69007928349515391</v>
      </c>
      <c r="AL82" s="24" t="s">
        <v>155</v>
      </c>
    </row>
    <row r="83" spans="1:38" s="24" customFormat="1">
      <c r="A83" s="20" t="s">
        <v>3</v>
      </c>
      <c r="B83" s="23">
        <v>5.9918138726046086</v>
      </c>
      <c r="C83" s="23" t="s">
        <v>22</v>
      </c>
      <c r="D83" s="23" t="s">
        <v>54</v>
      </c>
      <c r="E83" s="33">
        <v>400</v>
      </c>
      <c r="F83" s="29">
        <v>43784</v>
      </c>
      <c r="G83" s="26">
        <f t="shared" si="42"/>
        <v>1.4979534681511522E-2</v>
      </c>
      <c r="H83" s="27">
        <v>6.2034511321977286E-2</v>
      </c>
      <c r="I83" s="27">
        <v>8.0876151265879978E-2</v>
      </c>
      <c r="J83" s="27">
        <v>0.11936808522853096</v>
      </c>
      <c r="K83" s="27">
        <f t="shared" si="50"/>
        <v>8.74262492721294E-2</v>
      </c>
      <c r="L83" s="28" t="s">
        <v>37</v>
      </c>
      <c r="M83" s="28" t="s">
        <v>39</v>
      </c>
      <c r="N83" s="29">
        <v>43788</v>
      </c>
      <c r="O83" s="27" t="s">
        <v>18</v>
      </c>
      <c r="P83" s="28">
        <v>0.05</v>
      </c>
      <c r="Q83" s="23"/>
      <c r="R83" s="24">
        <v>20</v>
      </c>
      <c r="S83" s="23">
        <f t="shared" si="43"/>
        <v>3.3378873952414865</v>
      </c>
      <c r="T83" s="23">
        <f t="shared" si="44"/>
        <v>2</v>
      </c>
      <c r="U83" s="23">
        <v>5</v>
      </c>
      <c r="V83" s="23">
        <f t="shared" si="45"/>
        <v>9.662112604758514</v>
      </c>
      <c r="W83" s="30">
        <f t="shared" si="46"/>
        <v>20</v>
      </c>
      <c r="X83" s="23">
        <v>4</v>
      </c>
      <c r="Y83" s="23">
        <f t="shared" si="47"/>
        <v>13.351549580965946</v>
      </c>
      <c r="Z83" s="23">
        <f t="shared" si="51"/>
        <v>8</v>
      </c>
      <c r="AA83" s="23">
        <f t="shared" si="52"/>
        <v>20</v>
      </c>
      <c r="AB83" s="23">
        <f t="shared" si="48"/>
        <v>38.648450419034056</v>
      </c>
      <c r="AC83" s="23">
        <f t="shared" si="53"/>
        <v>80</v>
      </c>
      <c r="AD83" s="31">
        <f t="shared" si="54"/>
        <v>2.5000000000000001E-3</v>
      </c>
      <c r="AE83" s="31">
        <f t="shared" si="55"/>
        <v>1.4590948772934046E-2</v>
      </c>
      <c r="AF83" s="32"/>
      <c r="AG83" s="30"/>
      <c r="AI83" s="23">
        <f>$Y83*($AH83/$AC83)</f>
        <v>0</v>
      </c>
      <c r="AJ83" s="28">
        <f t="shared" si="49"/>
        <v>0</v>
      </c>
      <c r="AK83" s="28">
        <f t="shared" si="57"/>
        <v>0</v>
      </c>
      <c r="AL83" s="24" t="s">
        <v>155</v>
      </c>
    </row>
    <row r="84" spans="1:38" s="24" customFormat="1">
      <c r="A84" s="20" t="s">
        <v>4</v>
      </c>
      <c r="B84" s="23">
        <v>5.6476906438879579</v>
      </c>
      <c r="C84" s="23" t="s">
        <v>22</v>
      </c>
      <c r="D84" s="23" t="s">
        <v>54</v>
      </c>
      <c r="E84" s="24">
        <v>400</v>
      </c>
      <c r="F84" s="29">
        <v>43784</v>
      </c>
      <c r="G84" s="26">
        <f t="shared" si="42"/>
        <v>1.4119226609719895E-2</v>
      </c>
      <c r="H84" s="27">
        <v>7.8207592818889393E-2</v>
      </c>
      <c r="I84" s="27">
        <v>0.10950250551541453</v>
      </c>
      <c r="J84" s="27">
        <v>0.10820865899566161</v>
      </c>
      <c r="K84" s="27">
        <f t="shared" si="50"/>
        <v>9.8639585776655173E-2</v>
      </c>
      <c r="L84" s="28" t="s">
        <v>37</v>
      </c>
      <c r="M84" s="28" t="s">
        <v>39</v>
      </c>
      <c r="N84" s="29">
        <v>43788</v>
      </c>
      <c r="O84" s="27" t="s">
        <v>18</v>
      </c>
      <c r="P84" s="28">
        <v>0.05</v>
      </c>
      <c r="Q84" s="23"/>
      <c r="R84" s="24">
        <v>20</v>
      </c>
      <c r="S84" s="23">
        <f t="shared" si="43"/>
        <v>3.5412704521350502</v>
      </c>
      <c r="T84" s="23">
        <f t="shared" si="44"/>
        <v>2</v>
      </c>
      <c r="U84" s="23">
        <v>5</v>
      </c>
      <c r="V84" s="23">
        <f t="shared" si="45"/>
        <v>9.4587295478649498</v>
      </c>
      <c r="W84" s="30">
        <f t="shared" si="46"/>
        <v>20</v>
      </c>
      <c r="X84" s="23">
        <v>4</v>
      </c>
      <c r="Y84" s="23">
        <f t="shared" si="47"/>
        <v>14.165081808540201</v>
      </c>
      <c r="Z84" s="23">
        <f t="shared" si="51"/>
        <v>8</v>
      </c>
      <c r="AA84" s="23">
        <f t="shared" si="52"/>
        <v>20</v>
      </c>
      <c r="AB84" s="23">
        <f t="shared" si="48"/>
        <v>37.834918191459799</v>
      </c>
      <c r="AC84" s="23">
        <f t="shared" si="53"/>
        <v>80</v>
      </c>
      <c r="AD84" s="31">
        <f t="shared" si="54"/>
        <v>2.5000000000000001E-3</v>
      </c>
      <c r="AE84" s="31">
        <f t="shared" si="55"/>
        <v>1.7465472526085487E-2</v>
      </c>
      <c r="AF84" s="32"/>
      <c r="AG84" s="30"/>
      <c r="AI84" s="23">
        <f t="shared" si="56"/>
        <v>0</v>
      </c>
      <c r="AJ84" s="28">
        <f t="shared" si="49"/>
        <v>0</v>
      </c>
      <c r="AK84" s="28">
        <f t="shared" si="57"/>
        <v>0</v>
      </c>
      <c r="AL84" s="24" t="s">
        <v>155</v>
      </c>
    </row>
    <row r="85" spans="1:38" s="24" customFormat="1">
      <c r="A85" s="20" t="s">
        <v>5</v>
      </c>
      <c r="B85" s="23">
        <v>6.2967209169919984</v>
      </c>
      <c r="C85" s="23" t="s">
        <v>22</v>
      </c>
      <c r="D85" s="23" t="s">
        <v>54</v>
      </c>
      <c r="E85" s="24">
        <v>400</v>
      </c>
      <c r="F85" s="29">
        <v>43784</v>
      </c>
      <c r="G85" s="26">
        <f t="shared" si="42"/>
        <v>1.5741802292479998E-2</v>
      </c>
      <c r="H85" s="27">
        <v>9.9717791209782664E-2</v>
      </c>
      <c r="I85" s="27">
        <v>0.12899106871919372</v>
      </c>
      <c r="J85" s="27">
        <v>0.16408665556749319</v>
      </c>
      <c r="K85" s="27">
        <f t="shared" si="50"/>
        <v>0.1309318384988232</v>
      </c>
      <c r="L85" s="28" t="s">
        <v>37</v>
      </c>
      <c r="M85" s="28" t="s">
        <v>42</v>
      </c>
      <c r="N85" s="29">
        <v>43790</v>
      </c>
      <c r="O85" s="27" t="s">
        <v>18</v>
      </c>
      <c r="P85" s="28">
        <v>0.05</v>
      </c>
      <c r="Q85" s="23"/>
      <c r="R85" s="24">
        <v>20</v>
      </c>
      <c r="S85" s="23">
        <f t="shared" si="43"/>
        <v>3.1762563822749481</v>
      </c>
      <c r="T85" s="23">
        <f t="shared" si="44"/>
        <v>2</v>
      </c>
      <c r="U85" s="23">
        <v>5</v>
      </c>
      <c r="V85" s="23">
        <f t="shared" si="45"/>
        <v>9.8237436177250519</v>
      </c>
      <c r="W85" s="30">
        <f t="shared" si="46"/>
        <v>20</v>
      </c>
      <c r="X85" s="23">
        <v>4</v>
      </c>
      <c r="Y85" s="23">
        <f t="shared" si="47"/>
        <v>12.705025529099792</v>
      </c>
      <c r="Z85" s="23">
        <f t="shared" si="51"/>
        <v>8</v>
      </c>
      <c r="AA85" s="23">
        <f t="shared" si="52"/>
        <v>20</v>
      </c>
      <c r="AB85" s="23">
        <f t="shared" si="48"/>
        <v>39.294974470900208</v>
      </c>
      <c r="AC85" s="23">
        <f t="shared" si="53"/>
        <v>80</v>
      </c>
      <c r="AD85" s="31">
        <f t="shared" si="54"/>
        <v>2.5000000000000001E-3</v>
      </c>
      <c r="AE85" s="31">
        <f t="shared" si="55"/>
        <v>2.0793654383743997E-2</v>
      </c>
      <c r="AF85" s="32" t="s">
        <v>47</v>
      </c>
      <c r="AG85" s="30">
        <v>3</v>
      </c>
      <c r="AH85" s="24">
        <v>20</v>
      </c>
      <c r="AI85" s="23">
        <f t="shared" si="56"/>
        <v>3.1762563822749481</v>
      </c>
      <c r="AJ85" s="28">
        <f t="shared" si="49"/>
        <v>0.05</v>
      </c>
      <c r="AK85" s="28">
        <f t="shared" si="57"/>
        <v>0.41587308767487996</v>
      </c>
      <c r="AL85" s="24" t="s">
        <v>155</v>
      </c>
    </row>
    <row r="86" spans="1:38" s="24" customFormat="1">
      <c r="A86" s="20" t="s">
        <v>6</v>
      </c>
      <c r="B86" s="23">
        <v>2.0783988630418744</v>
      </c>
      <c r="C86" s="23" t="s">
        <v>22</v>
      </c>
      <c r="D86" s="23" t="s">
        <v>54</v>
      </c>
      <c r="E86" s="24">
        <v>400</v>
      </c>
      <c r="F86" s="29">
        <v>43784</v>
      </c>
      <c r="G86" s="26">
        <f t="shared" si="42"/>
        <v>5.1959971576046862E-3</v>
      </c>
      <c r="H86" s="27">
        <v>4.8206526642117359E-2</v>
      </c>
      <c r="I86" s="27">
        <v>6.9150667180618575E-2</v>
      </c>
      <c r="J86" s="27" t="s">
        <v>38</v>
      </c>
      <c r="K86" s="27">
        <f t="shared" si="50"/>
        <v>5.8678596911367967E-2</v>
      </c>
      <c r="L86" s="28" t="s">
        <v>37</v>
      </c>
      <c r="M86" s="28" t="s">
        <v>39</v>
      </c>
      <c r="N86" s="29">
        <v>43788</v>
      </c>
      <c r="O86" s="27" t="s">
        <v>18</v>
      </c>
      <c r="P86" s="28">
        <v>0.05</v>
      </c>
      <c r="Q86" s="23"/>
      <c r="R86" s="24">
        <v>20</v>
      </c>
      <c r="S86" s="23">
        <f t="shared" si="43"/>
        <v>9.6227920230521473</v>
      </c>
      <c r="T86" s="23">
        <f t="shared" si="44"/>
        <v>2</v>
      </c>
      <c r="U86" s="23">
        <v>5</v>
      </c>
      <c r="V86" s="23">
        <f t="shared" si="45"/>
        <v>3.3772079769478509</v>
      </c>
      <c r="W86" s="30">
        <f t="shared" si="46"/>
        <v>20</v>
      </c>
      <c r="X86" s="23">
        <v>4</v>
      </c>
      <c r="Y86" s="23">
        <f t="shared" si="47"/>
        <v>38.491168092208589</v>
      </c>
      <c r="Z86" s="23">
        <f t="shared" si="51"/>
        <v>8</v>
      </c>
      <c r="AA86" s="23">
        <f t="shared" si="52"/>
        <v>20</v>
      </c>
      <c r="AB86" s="23">
        <f t="shared" si="48"/>
        <v>13.508831907791404</v>
      </c>
      <c r="AC86" s="23">
        <f t="shared" si="53"/>
        <v>80</v>
      </c>
      <c r="AD86" s="31">
        <f t="shared" si="54"/>
        <v>2.5000000000000001E-3</v>
      </c>
      <c r="AE86" s="31">
        <f t="shared" si="55"/>
        <v>2.8232596714130205E-2</v>
      </c>
      <c r="AF86" s="32" t="s">
        <v>47</v>
      </c>
      <c r="AG86" s="30">
        <v>4</v>
      </c>
      <c r="AH86" s="24">
        <v>20</v>
      </c>
      <c r="AI86" s="23">
        <f t="shared" si="56"/>
        <v>9.6227920230521473</v>
      </c>
      <c r="AJ86" s="28">
        <f t="shared" si="49"/>
        <v>0.05</v>
      </c>
      <c r="AK86" s="28">
        <f t="shared" si="57"/>
        <v>0.56465193428260407</v>
      </c>
      <c r="AL86" s="24" t="s">
        <v>155</v>
      </c>
    </row>
    <row r="87" spans="1:38" s="24" customFormat="1">
      <c r="A87" s="20" t="s">
        <v>7</v>
      </c>
      <c r="B87" s="23">
        <v>2.0307080344796713</v>
      </c>
      <c r="C87" s="23" t="s">
        <v>22</v>
      </c>
      <c r="D87" s="23" t="s">
        <v>54</v>
      </c>
      <c r="E87" s="24">
        <v>400</v>
      </c>
      <c r="F87" s="29">
        <v>43784</v>
      </c>
      <c r="G87" s="26">
        <f t="shared" si="42"/>
        <v>5.0767700861991784E-3</v>
      </c>
      <c r="H87" s="27">
        <v>9.0741730978996404E-2</v>
      </c>
      <c r="I87" s="27">
        <v>8.9771346089181678E-2</v>
      </c>
      <c r="J87" s="27">
        <v>0.11273712181479698</v>
      </c>
      <c r="K87" s="27">
        <f t="shared" si="50"/>
        <v>9.7750066294325033E-2</v>
      </c>
      <c r="L87" s="28" t="s">
        <v>37</v>
      </c>
      <c r="M87" s="28" t="s">
        <v>39</v>
      </c>
      <c r="N87" s="29">
        <v>43788</v>
      </c>
      <c r="O87" s="27" t="s">
        <v>18</v>
      </c>
      <c r="P87" s="28">
        <v>0.05</v>
      </c>
      <c r="Q87" s="23"/>
      <c r="R87" s="24">
        <v>20</v>
      </c>
      <c r="S87" s="23">
        <f t="shared" si="43"/>
        <v>9.8487816369548185</v>
      </c>
      <c r="T87" s="23">
        <f t="shared" si="44"/>
        <v>2</v>
      </c>
      <c r="U87" s="23">
        <v>5</v>
      </c>
      <c r="V87" s="23">
        <f t="shared" si="45"/>
        <v>3.1512183630451815</v>
      </c>
      <c r="W87" s="30">
        <f t="shared" si="46"/>
        <v>20</v>
      </c>
      <c r="X87" s="23">
        <v>4</v>
      </c>
      <c r="Y87" s="23">
        <f t="shared" si="47"/>
        <v>39.395126547819274</v>
      </c>
      <c r="Z87" s="23">
        <f t="shared" si="51"/>
        <v>8</v>
      </c>
      <c r="AA87" s="23">
        <f t="shared" si="52"/>
        <v>20</v>
      </c>
      <c r="AB87" s="23">
        <f t="shared" si="48"/>
        <v>12.604873452180726</v>
      </c>
      <c r="AC87" s="23">
        <f t="shared" si="53"/>
        <v>80</v>
      </c>
      <c r="AD87" s="31">
        <f t="shared" si="54"/>
        <v>2.4999999999999996E-3</v>
      </c>
      <c r="AE87" s="31">
        <f t="shared" si="55"/>
        <v>4.8135952896533225E-2</v>
      </c>
      <c r="AF87" s="32" t="s">
        <v>47</v>
      </c>
      <c r="AG87" s="30">
        <v>5</v>
      </c>
      <c r="AH87" s="24">
        <v>20</v>
      </c>
      <c r="AI87" s="23">
        <f t="shared" si="56"/>
        <v>9.8487816369548185</v>
      </c>
      <c r="AJ87" s="28">
        <f t="shared" si="49"/>
        <v>4.9999999999999989E-2</v>
      </c>
      <c r="AK87" s="28">
        <f t="shared" si="57"/>
        <v>0.96271905793066448</v>
      </c>
      <c r="AL87" s="24" t="s">
        <v>155</v>
      </c>
    </row>
    <row r="88" spans="1:38" s="24" customFormat="1">
      <c r="A88" s="20" t="s">
        <v>8</v>
      </c>
      <c r="B88" s="23">
        <v>2.424389698558425</v>
      </c>
      <c r="C88" s="23" t="s">
        <v>22</v>
      </c>
      <c r="D88" s="23" t="s">
        <v>54</v>
      </c>
      <c r="E88" s="24">
        <v>400</v>
      </c>
      <c r="F88" s="29">
        <v>43784</v>
      </c>
      <c r="G88" s="26">
        <f t="shared" si="42"/>
        <v>6.0609742463960626E-3</v>
      </c>
      <c r="H88" s="27">
        <v>9.0660865571511762E-2</v>
      </c>
      <c r="I88" s="27">
        <v>0.1417678031017543</v>
      </c>
      <c r="J88" s="27">
        <v>0.11152414070252861</v>
      </c>
      <c r="K88" s="27">
        <f t="shared" si="50"/>
        <v>0.11465093645859821</v>
      </c>
      <c r="L88" s="28" t="s">
        <v>37</v>
      </c>
      <c r="M88" s="28" t="s">
        <v>42</v>
      </c>
      <c r="N88" s="29">
        <v>43790</v>
      </c>
      <c r="O88" s="27" t="s">
        <v>18</v>
      </c>
      <c r="P88" s="28">
        <v>0.05</v>
      </c>
      <c r="Q88" s="23"/>
      <c r="R88" s="24">
        <v>20</v>
      </c>
      <c r="S88" s="23">
        <f t="shared" si="43"/>
        <v>8.2494988375393081</v>
      </c>
      <c r="T88" s="23">
        <f t="shared" si="44"/>
        <v>2</v>
      </c>
      <c r="U88" s="23">
        <v>5</v>
      </c>
      <c r="V88" s="23">
        <f t="shared" si="45"/>
        <v>4.7505011624606919</v>
      </c>
      <c r="W88" s="30">
        <f t="shared" si="46"/>
        <v>20</v>
      </c>
      <c r="X88" s="23">
        <v>4</v>
      </c>
      <c r="Y88" s="23">
        <f t="shared" si="47"/>
        <v>32.997995350157233</v>
      </c>
      <c r="Z88" s="23">
        <f t="shared" si="51"/>
        <v>8</v>
      </c>
      <c r="AA88" s="23">
        <f t="shared" si="52"/>
        <v>20</v>
      </c>
      <c r="AB88" s="23">
        <f t="shared" si="48"/>
        <v>19.002004649842767</v>
      </c>
      <c r="AC88" s="23">
        <f t="shared" si="53"/>
        <v>80</v>
      </c>
      <c r="AD88" s="31">
        <f t="shared" si="54"/>
        <v>2.5000000000000001E-3</v>
      </c>
      <c r="AE88" s="31">
        <f t="shared" si="55"/>
        <v>4.729063835189995E-2</v>
      </c>
      <c r="AF88" s="32" t="s">
        <v>47</v>
      </c>
      <c r="AG88" s="30">
        <v>6</v>
      </c>
      <c r="AH88" s="24">
        <v>20</v>
      </c>
      <c r="AI88" s="23">
        <f t="shared" si="56"/>
        <v>8.2494988375393081</v>
      </c>
      <c r="AJ88" s="28">
        <f t="shared" si="49"/>
        <v>0.05</v>
      </c>
      <c r="AK88" s="28">
        <f t="shared" si="57"/>
        <v>0.94581276703799899</v>
      </c>
      <c r="AL88" s="24" t="s">
        <v>155</v>
      </c>
    </row>
    <row r="89" spans="1:38" s="24" customFormat="1">
      <c r="A89" s="20" t="s">
        <v>9</v>
      </c>
      <c r="B89" s="23">
        <v>0.86661872221508185</v>
      </c>
      <c r="C89" s="23" t="s">
        <v>22</v>
      </c>
      <c r="D89" s="23" t="s">
        <v>54</v>
      </c>
      <c r="E89" s="24">
        <v>400</v>
      </c>
      <c r="F89" s="29">
        <v>43784</v>
      </c>
      <c r="G89" s="26">
        <f t="shared" si="42"/>
        <v>2.1665468055377048E-3</v>
      </c>
      <c r="H89" s="27">
        <v>3.5429792259556697E-2</v>
      </c>
      <c r="I89" s="27">
        <v>7.0363648292887035E-2</v>
      </c>
      <c r="J89" s="27">
        <v>7.0929706145278909E-2</v>
      </c>
      <c r="K89" s="27">
        <f t="shared" si="50"/>
        <v>5.8907715565907549E-2</v>
      </c>
      <c r="L89" s="28" t="s">
        <v>37</v>
      </c>
      <c r="M89" s="28" t="s">
        <v>39</v>
      </c>
      <c r="N89" s="29">
        <v>43788</v>
      </c>
      <c r="O89" s="27" t="s">
        <v>18</v>
      </c>
      <c r="P89" s="28">
        <v>0.05</v>
      </c>
      <c r="Q89" s="23"/>
      <c r="R89" s="24">
        <v>20</v>
      </c>
      <c r="S89" s="23">
        <f>($P89/$G90)</f>
        <v>12.566408539023815</v>
      </c>
      <c r="T89" s="23">
        <f t="shared" si="44"/>
        <v>2</v>
      </c>
      <c r="U89" s="23">
        <v>5</v>
      </c>
      <c r="V89" s="23">
        <f t="shared" si="45"/>
        <v>0.43359146097618506</v>
      </c>
      <c r="W89" s="30">
        <f t="shared" si="46"/>
        <v>20</v>
      </c>
      <c r="X89" s="23">
        <v>4</v>
      </c>
      <c r="Y89" s="23">
        <f t="shared" si="47"/>
        <v>50.26563415609526</v>
      </c>
      <c r="Z89" s="23">
        <f t="shared" si="51"/>
        <v>8</v>
      </c>
      <c r="AA89" s="23">
        <f t="shared" si="52"/>
        <v>20</v>
      </c>
      <c r="AB89" s="23">
        <f t="shared" si="48"/>
        <v>1.7343658439047402</v>
      </c>
      <c r="AC89" s="23">
        <f t="shared" si="53"/>
        <v>80</v>
      </c>
      <c r="AD89" s="31">
        <f t="shared" si="54"/>
        <v>1.3612856138651892E-3</v>
      </c>
      <c r="AE89" s="31">
        <f t="shared" si="55"/>
        <v>3.7012920995090334E-2</v>
      </c>
      <c r="AF89" s="32" t="s">
        <v>47</v>
      </c>
      <c r="AG89" s="30">
        <v>7</v>
      </c>
      <c r="AH89" s="24">
        <v>20</v>
      </c>
      <c r="AI89" s="23">
        <f t="shared" si="56"/>
        <v>12.566408539023815</v>
      </c>
      <c r="AJ89" s="28">
        <f t="shared" si="49"/>
        <v>2.7225712277303783E-2</v>
      </c>
      <c r="AK89" s="28">
        <f t="shared" si="57"/>
        <v>0.74025841990180674</v>
      </c>
      <c r="AL89" s="24" t="s">
        <v>155</v>
      </c>
    </row>
    <row r="90" spans="1:38" s="24" customFormat="1">
      <c r="A90" s="20" t="s">
        <v>10</v>
      </c>
      <c r="B90" s="23">
        <v>1.5915446277185608</v>
      </c>
      <c r="C90" s="23" t="s">
        <v>22</v>
      </c>
      <c r="D90" s="23" t="s">
        <v>54</v>
      </c>
      <c r="E90" s="24">
        <v>400</v>
      </c>
      <c r="F90" s="29">
        <v>43784</v>
      </c>
      <c r="G90" s="26">
        <f t="shared" si="42"/>
        <v>3.9788615692964019E-3</v>
      </c>
      <c r="H90" s="27">
        <v>6.1387588062100776E-2</v>
      </c>
      <c r="I90" s="27">
        <v>0.10335673454658795</v>
      </c>
      <c r="J90" s="27">
        <v>8.4595960010169821E-2</v>
      </c>
      <c r="K90" s="27">
        <f t="shared" si="50"/>
        <v>8.3113427539619519E-2</v>
      </c>
      <c r="L90" s="28" t="s">
        <v>37</v>
      </c>
      <c r="M90" s="28" t="s">
        <v>39</v>
      </c>
      <c r="N90" s="29">
        <v>43788</v>
      </c>
      <c r="O90" s="27" t="s">
        <v>18</v>
      </c>
      <c r="P90" s="28">
        <v>0.05</v>
      </c>
      <c r="Q90" s="23"/>
      <c r="R90" s="24">
        <v>20</v>
      </c>
      <c r="S90" s="23">
        <f t="shared" si="43"/>
        <v>12.566408539023815</v>
      </c>
      <c r="T90" s="23">
        <f t="shared" si="44"/>
        <v>2</v>
      </c>
      <c r="U90" s="23">
        <v>5</v>
      </c>
      <c r="V90" s="23">
        <f t="shared" si="45"/>
        <v>0.43359146097618506</v>
      </c>
      <c r="W90" s="30">
        <f t="shared" si="46"/>
        <v>20</v>
      </c>
      <c r="X90" s="23">
        <v>4</v>
      </c>
      <c r="Y90" s="23">
        <f t="shared" si="47"/>
        <v>50.26563415609526</v>
      </c>
      <c r="Z90" s="23">
        <f t="shared" si="51"/>
        <v>8</v>
      </c>
      <c r="AA90" s="23">
        <f t="shared" si="52"/>
        <v>20</v>
      </c>
      <c r="AB90" s="23">
        <f t="shared" si="48"/>
        <v>1.7343658439047402</v>
      </c>
      <c r="AC90" s="23">
        <f t="shared" si="53"/>
        <v>80</v>
      </c>
      <c r="AD90" s="31">
        <f t="shared" si="54"/>
        <v>2.5000000000000001E-3</v>
      </c>
      <c r="AE90" s="31">
        <f t="shared" si="55"/>
        <v>5.2221864277070595E-2</v>
      </c>
      <c r="AF90" s="32" t="s">
        <v>47</v>
      </c>
      <c r="AG90" s="30">
        <v>8</v>
      </c>
      <c r="AH90" s="24">
        <v>20</v>
      </c>
      <c r="AI90" s="23">
        <f t="shared" si="56"/>
        <v>12.566408539023815</v>
      </c>
      <c r="AJ90" s="28">
        <f t="shared" si="49"/>
        <v>0.05</v>
      </c>
      <c r="AK90" s="28">
        <f t="shared" si="57"/>
        <v>1.0444372855414119</v>
      </c>
      <c r="AL90" s="24" t="s">
        <v>155</v>
      </c>
    </row>
    <row r="91" spans="1:38" s="24" customFormat="1">
      <c r="A91" s="20" t="s">
        <v>11</v>
      </c>
      <c r="B91" s="23">
        <v>1.8168669326636442</v>
      </c>
      <c r="C91" s="23" t="s">
        <v>22</v>
      </c>
      <c r="D91" s="23" t="s">
        <v>54</v>
      </c>
      <c r="E91" s="24">
        <v>400</v>
      </c>
      <c r="F91" s="29">
        <v>43784</v>
      </c>
      <c r="G91" s="26">
        <f t="shared" si="42"/>
        <v>4.5421673316591105E-3</v>
      </c>
      <c r="H91" s="27">
        <v>6.4945665991421431E-2</v>
      </c>
      <c r="I91" s="27">
        <v>8.2736055638024844E-2</v>
      </c>
      <c r="J91" s="27">
        <v>8.4434229195200619E-2</v>
      </c>
      <c r="K91" s="27">
        <f t="shared" si="50"/>
        <v>7.7371983608215622E-2</v>
      </c>
      <c r="L91" s="28" t="s">
        <v>37</v>
      </c>
      <c r="M91" s="28" t="s">
        <v>42</v>
      </c>
      <c r="N91" s="29">
        <v>43790</v>
      </c>
      <c r="O91" s="27" t="s">
        <v>18</v>
      </c>
      <c r="P91" s="28">
        <v>0.05</v>
      </c>
      <c r="Q91" s="23"/>
      <c r="R91" s="24">
        <v>20</v>
      </c>
      <c r="S91" s="23">
        <f t="shared" si="43"/>
        <v>11.007960814542818</v>
      </c>
      <c r="T91" s="23">
        <f t="shared" si="44"/>
        <v>2</v>
      </c>
      <c r="U91" s="23">
        <v>5</v>
      </c>
      <c r="V91" s="23">
        <f t="shared" si="45"/>
        <v>1.9920391854571804</v>
      </c>
      <c r="W91" s="30">
        <f t="shared" si="46"/>
        <v>20</v>
      </c>
      <c r="X91" s="23">
        <v>4</v>
      </c>
      <c r="Y91" s="23">
        <f t="shared" si="47"/>
        <v>44.031843258171271</v>
      </c>
      <c r="Z91" s="23">
        <f t="shared" si="51"/>
        <v>8</v>
      </c>
      <c r="AA91" s="23">
        <f t="shared" si="52"/>
        <v>20</v>
      </c>
      <c r="AB91" s="23">
        <f t="shared" si="48"/>
        <v>7.9681567418287216</v>
      </c>
      <c r="AC91" s="23">
        <f t="shared" si="53"/>
        <v>80</v>
      </c>
      <c r="AD91" s="31">
        <f t="shared" si="54"/>
        <v>2.5000000000000001E-3</v>
      </c>
      <c r="AE91" s="31">
        <f t="shared" si="55"/>
        <v>4.258538818513434E-2</v>
      </c>
      <c r="AF91" s="32" t="s">
        <v>47</v>
      </c>
      <c r="AG91" s="30">
        <v>9</v>
      </c>
      <c r="AH91" s="24">
        <v>20</v>
      </c>
      <c r="AI91" s="23">
        <f t="shared" si="56"/>
        <v>11.007960814542818</v>
      </c>
      <c r="AJ91" s="28">
        <f t="shared" si="49"/>
        <v>0.05</v>
      </c>
      <c r="AK91" s="28">
        <f t="shared" si="57"/>
        <v>0.85170776370268686</v>
      </c>
      <c r="AL91" s="24" t="s">
        <v>155</v>
      </c>
    </row>
    <row r="92" spans="1:38" s="24" customFormat="1">
      <c r="A92" s="20" t="s">
        <v>12</v>
      </c>
      <c r="B92" s="23">
        <v>2.8365486968357172</v>
      </c>
      <c r="C92" s="23" t="s">
        <v>22</v>
      </c>
      <c r="D92" s="23" t="s">
        <v>54</v>
      </c>
      <c r="E92" s="24">
        <v>400</v>
      </c>
      <c r="F92" s="29">
        <v>43784</v>
      </c>
      <c r="G92" s="26">
        <f t="shared" si="42"/>
        <v>7.0913717420892928E-3</v>
      </c>
      <c r="H92" s="27">
        <v>0.14839876651548839</v>
      </c>
      <c r="I92" s="27">
        <v>0.16699781023693741</v>
      </c>
      <c r="J92" s="27">
        <v>0.18042146787937449</v>
      </c>
      <c r="K92" s="27">
        <f t="shared" si="50"/>
        <v>0.16527268154393346</v>
      </c>
      <c r="L92" s="28" t="s">
        <v>37</v>
      </c>
      <c r="M92" s="28" t="s">
        <v>39</v>
      </c>
      <c r="N92" s="29">
        <v>43788</v>
      </c>
      <c r="O92" s="27" t="s">
        <v>18</v>
      </c>
      <c r="P92" s="28">
        <v>0.05</v>
      </c>
      <c r="Q92" s="23"/>
      <c r="R92" s="24">
        <v>20</v>
      </c>
      <c r="S92" s="23">
        <f t="shared" si="43"/>
        <v>7.050822015610307</v>
      </c>
      <c r="T92" s="23">
        <f t="shared" si="44"/>
        <v>2</v>
      </c>
      <c r="U92" s="23">
        <v>5</v>
      </c>
      <c r="V92" s="23">
        <f t="shared" si="45"/>
        <v>5.9491779843896921</v>
      </c>
      <c r="W92" s="30">
        <f t="shared" si="46"/>
        <v>20</v>
      </c>
      <c r="X92" s="23">
        <v>4</v>
      </c>
      <c r="Y92" s="23">
        <f t="shared" si="47"/>
        <v>28.203288062441228</v>
      </c>
      <c r="Z92" s="23">
        <f t="shared" si="51"/>
        <v>8</v>
      </c>
      <c r="AA92" s="23">
        <f t="shared" si="52"/>
        <v>20</v>
      </c>
      <c r="AB92" s="23">
        <f t="shared" si="48"/>
        <v>23.796711937558769</v>
      </c>
      <c r="AC92" s="23">
        <f t="shared" si="53"/>
        <v>80</v>
      </c>
      <c r="AD92" s="31">
        <f t="shared" si="54"/>
        <v>2.5000000000000001E-3</v>
      </c>
      <c r="AE92" s="31">
        <f t="shared" si="55"/>
        <v>5.826541308044586E-2</v>
      </c>
      <c r="AF92" s="32"/>
      <c r="AG92" s="30"/>
      <c r="AI92" s="23">
        <f t="shared" si="56"/>
        <v>0</v>
      </c>
      <c r="AJ92" s="28">
        <f t="shared" si="49"/>
        <v>0</v>
      </c>
      <c r="AK92" s="28">
        <f t="shared" si="57"/>
        <v>0</v>
      </c>
      <c r="AL92" s="24" t="s">
        <v>155</v>
      </c>
    </row>
    <row r="93" spans="1:38" s="24" customFormat="1">
      <c r="A93" s="20" t="s">
        <v>13</v>
      </c>
      <c r="B93" s="23">
        <v>2.4262543139558561</v>
      </c>
      <c r="C93" s="23" t="s">
        <v>22</v>
      </c>
      <c r="D93" s="23" t="s">
        <v>54</v>
      </c>
      <c r="E93" s="24">
        <v>400</v>
      </c>
      <c r="F93" s="29">
        <v>43784</v>
      </c>
      <c r="G93" s="26">
        <f t="shared" si="42"/>
        <v>6.06563578488964E-3</v>
      </c>
      <c r="H93" s="27">
        <v>0.12931453034913204</v>
      </c>
      <c r="I93" s="27">
        <v>0.12931453034913193</v>
      </c>
      <c r="J93" s="27">
        <v>0.14184866850923886</v>
      </c>
      <c r="K93" s="27">
        <f t="shared" si="50"/>
        <v>0.13349257640250092</v>
      </c>
      <c r="L93" s="28" t="s">
        <v>37</v>
      </c>
      <c r="M93" s="28" t="s">
        <v>39</v>
      </c>
      <c r="N93" s="29">
        <v>43788</v>
      </c>
      <c r="O93" s="27" t="s">
        <v>18</v>
      </c>
      <c r="P93" s="28">
        <v>0.05</v>
      </c>
      <c r="Q93" s="23"/>
      <c r="R93" s="24">
        <v>20</v>
      </c>
      <c r="S93" s="23">
        <f t="shared" si="43"/>
        <v>8.2431589652245698</v>
      </c>
      <c r="T93" s="23">
        <f t="shared" si="44"/>
        <v>2</v>
      </c>
      <c r="U93" s="23">
        <v>5</v>
      </c>
      <c r="V93" s="23">
        <f t="shared" si="45"/>
        <v>4.7568410347754302</v>
      </c>
      <c r="W93" s="30">
        <f t="shared" si="46"/>
        <v>20</v>
      </c>
      <c r="X93" s="23">
        <v>4</v>
      </c>
      <c r="Y93" s="23">
        <f t="shared" si="47"/>
        <v>32.972635860898279</v>
      </c>
      <c r="Z93" s="23">
        <f t="shared" si="51"/>
        <v>8</v>
      </c>
      <c r="AA93" s="23">
        <f t="shared" si="52"/>
        <v>20</v>
      </c>
      <c r="AB93" s="23">
        <f t="shared" si="48"/>
        <v>19.027364139101721</v>
      </c>
      <c r="AC93" s="23">
        <f t="shared" si="53"/>
        <v>80</v>
      </c>
      <c r="AD93" s="31">
        <f t="shared" si="54"/>
        <v>2.5000000000000005E-3</v>
      </c>
      <c r="AE93" s="31">
        <f t="shared" si="55"/>
        <v>5.5020026398160074E-2</v>
      </c>
      <c r="AF93" s="32"/>
      <c r="AG93" s="30"/>
      <c r="AI93" s="23">
        <f t="shared" si="56"/>
        <v>0</v>
      </c>
      <c r="AJ93" s="28">
        <f t="shared" si="49"/>
        <v>0</v>
      </c>
      <c r="AK93" s="28">
        <f t="shared" si="57"/>
        <v>0</v>
      </c>
      <c r="AL93" s="24" t="s">
        <v>155</v>
      </c>
    </row>
    <row r="94" spans="1:38" s="24" customFormat="1">
      <c r="A94" s="20" t="s">
        <v>14</v>
      </c>
      <c r="B94" s="23">
        <v>2.799968499654292</v>
      </c>
      <c r="C94" s="23" t="s">
        <v>22</v>
      </c>
      <c r="D94" s="23" t="s">
        <v>54</v>
      </c>
      <c r="E94" s="24">
        <v>400</v>
      </c>
      <c r="F94" s="29">
        <v>43784</v>
      </c>
      <c r="G94" s="26">
        <f t="shared" si="42"/>
        <v>6.9999212491357295E-3</v>
      </c>
      <c r="H94" s="27">
        <v>0.14217213013917715</v>
      </c>
      <c r="I94" s="27">
        <v>0.1024672150642577</v>
      </c>
      <c r="J94" s="27">
        <v>0.11330317966718893</v>
      </c>
      <c r="K94" s="27">
        <f t="shared" si="50"/>
        <v>0.11931417495687459</v>
      </c>
      <c r="L94" s="28" t="s">
        <v>37</v>
      </c>
      <c r="M94" s="28" t="s">
        <v>42</v>
      </c>
      <c r="N94" s="29">
        <v>43790</v>
      </c>
      <c r="O94" s="27" t="s">
        <v>18</v>
      </c>
      <c r="P94" s="28">
        <v>0.05</v>
      </c>
      <c r="Q94" s="23"/>
      <c r="R94" s="24">
        <v>20</v>
      </c>
      <c r="S94" s="23">
        <f t="shared" si="43"/>
        <v>7.1429375017859567</v>
      </c>
      <c r="T94" s="23">
        <f t="shared" si="44"/>
        <v>2</v>
      </c>
      <c r="U94" s="23">
        <v>5</v>
      </c>
      <c r="V94" s="23">
        <f t="shared" si="45"/>
        <v>5.8570624982140433</v>
      </c>
      <c r="W94" s="30">
        <f t="shared" si="46"/>
        <v>20</v>
      </c>
      <c r="X94" s="23">
        <v>4</v>
      </c>
      <c r="Y94" s="23">
        <f t="shared" si="47"/>
        <v>28.571750007143827</v>
      </c>
      <c r="Z94" s="23">
        <f t="shared" si="51"/>
        <v>8</v>
      </c>
      <c r="AA94" s="23">
        <f t="shared" si="52"/>
        <v>20</v>
      </c>
      <c r="AB94" s="23">
        <f t="shared" si="48"/>
        <v>23.428249992856173</v>
      </c>
      <c r="AC94" s="23">
        <f t="shared" si="53"/>
        <v>80</v>
      </c>
      <c r="AD94" s="31">
        <f t="shared" si="54"/>
        <v>2.5000000000000001E-3</v>
      </c>
      <c r="AE94" s="31">
        <f t="shared" si="55"/>
        <v>4.2612684739705517E-2</v>
      </c>
      <c r="AF94" s="32"/>
      <c r="AG94" s="30"/>
      <c r="AI94" s="23">
        <f t="shared" si="56"/>
        <v>0</v>
      </c>
      <c r="AJ94" s="28">
        <f t="shared" si="49"/>
        <v>0</v>
      </c>
      <c r="AK94" s="28">
        <f t="shared" si="57"/>
        <v>0</v>
      </c>
      <c r="AL94" s="24" t="s">
        <v>155</v>
      </c>
    </row>
    <row r="95" spans="1:38" s="24" customFormat="1">
      <c r="A95" s="20" t="s">
        <v>15</v>
      </c>
      <c r="B95" s="23">
        <v>1.7664690392196949</v>
      </c>
      <c r="C95" s="23" t="s">
        <v>22</v>
      </c>
      <c r="D95" s="23" t="s">
        <v>54</v>
      </c>
      <c r="E95" s="24">
        <v>400</v>
      </c>
      <c r="F95" s="29">
        <v>43784</v>
      </c>
      <c r="G95" s="26">
        <f t="shared" si="42"/>
        <v>4.4161725980492372E-3</v>
      </c>
      <c r="H95" s="27">
        <v>1.5698632833323848E-2</v>
      </c>
      <c r="I95" s="27">
        <v>2.7990174770977014E-2</v>
      </c>
      <c r="J95" s="27">
        <v>4.4244121675373858E-2</v>
      </c>
      <c r="K95" s="27">
        <f t="shared" si="50"/>
        <v>2.9310976426558239E-2</v>
      </c>
      <c r="L95" s="28" t="s">
        <v>37</v>
      </c>
      <c r="M95" s="28" t="s">
        <v>39</v>
      </c>
      <c r="N95" s="29">
        <v>43788</v>
      </c>
      <c r="O95" s="27" t="s">
        <v>18</v>
      </c>
      <c r="P95" s="28">
        <v>0.05</v>
      </c>
      <c r="Q95" s="23"/>
      <c r="R95" s="24">
        <v>20</v>
      </c>
      <c r="S95" s="23">
        <f t="shared" si="43"/>
        <v>11.322021250275993</v>
      </c>
      <c r="T95" s="23">
        <f t="shared" si="44"/>
        <v>2</v>
      </c>
      <c r="U95" s="23">
        <v>5</v>
      </c>
      <c r="V95" s="23">
        <f t="shared" si="45"/>
        <v>1.6779787497240051</v>
      </c>
      <c r="W95" s="30">
        <f t="shared" si="46"/>
        <v>20</v>
      </c>
      <c r="X95" s="23">
        <v>4</v>
      </c>
      <c r="Y95" s="23">
        <f t="shared" si="47"/>
        <v>45.288085001103973</v>
      </c>
      <c r="Z95" s="23">
        <f t="shared" si="51"/>
        <v>8</v>
      </c>
      <c r="AA95" s="23">
        <f t="shared" si="52"/>
        <v>20</v>
      </c>
      <c r="AB95" s="23">
        <f t="shared" si="48"/>
        <v>6.7119149988960203</v>
      </c>
      <c r="AC95" s="23">
        <f t="shared" si="53"/>
        <v>80</v>
      </c>
      <c r="AD95" s="31">
        <f t="shared" si="54"/>
        <v>2.5000000000000001E-3</v>
      </c>
      <c r="AE95" s="31">
        <f t="shared" si="55"/>
        <v>1.6592974898391556E-2</v>
      </c>
      <c r="AF95" s="32" t="s">
        <v>47</v>
      </c>
      <c r="AG95" s="30">
        <v>10</v>
      </c>
      <c r="AH95" s="24">
        <v>20</v>
      </c>
      <c r="AI95" s="23">
        <f t="shared" si="56"/>
        <v>11.322021250275993</v>
      </c>
      <c r="AJ95" s="28">
        <f t="shared" si="49"/>
        <v>0.05</v>
      </c>
      <c r="AK95" s="28">
        <f t="shared" si="57"/>
        <v>0.3318594979678311</v>
      </c>
      <c r="AL95" s="24" t="s">
        <v>155</v>
      </c>
    </row>
    <row r="96" spans="1:38" s="24" customFormat="1">
      <c r="A96" s="20" t="s">
        <v>16</v>
      </c>
      <c r="B96" s="23">
        <v>2.4013153184571956</v>
      </c>
      <c r="C96" s="23" t="s">
        <v>22</v>
      </c>
      <c r="D96" s="23" t="s">
        <v>54</v>
      </c>
      <c r="E96" s="24">
        <v>400</v>
      </c>
      <c r="F96" s="29">
        <v>43784</v>
      </c>
      <c r="G96" s="26">
        <f t="shared" si="42"/>
        <v>6.0032882961429893E-3</v>
      </c>
      <c r="H96" s="27">
        <v>2.5334000377270194E-4</v>
      </c>
      <c r="I96" s="27">
        <v>-2.0108914057950246E-3</v>
      </c>
      <c r="J96" s="27">
        <v>2.4512962249140915E-2</v>
      </c>
      <c r="K96" s="27">
        <f t="shared" si="50"/>
        <v>7.5851369490395311E-3</v>
      </c>
      <c r="L96" s="28" t="s">
        <v>37</v>
      </c>
      <c r="M96" s="28" t="s">
        <v>39</v>
      </c>
      <c r="N96" s="29">
        <v>43788</v>
      </c>
      <c r="O96" s="27" t="s">
        <v>18</v>
      </c>
      <c r="P96" s="28">
        <v>0.05</v>
      </c>
      <c r="Q96" s="23"/>
      <c r="R96" s="24">
        <v>20</v>
      </c>
      <c r="S96" s="23">
        <f t="shared" si="43"/>
        <v>8.328768756970101</v>
      </c>
      <c r="T96" s="23">
        <f t="shared" si="44"/>
        <v>2</v>
      </c>
      <c r="U96" s="23">
        <v>5</v>
      </c>
      <c r="V96" s="23">
        <f t="shared" si="45"/>
        <v>4.671231243029899</v>
      </c>
      <c r="W96" s="30">
        <f t="shared" si="46"/>
        <v>20</v>
      </c>
      <c r="X96" s="23">
        <v>4</v>
      </c>
      <c r="Y96" s="23">
        <f t="shared" si="47"/>
        <v>33.315075027880404</v>
      </c>
      <c r="Z96" s="23">
        <f t="shared" si="51"/>
        <v>8</v>
      </c>
      <c r="AA96" s="23">
        <f t="shared" si="52"/>
        <v>20</v>
      </c>
      <c r="AB96" s="23">
        <f t="shared" si="48"/>
        <v>18.684924972119596</v>
      </c>
      <c r="AC96" s="23">
        <f t="shared" si="53"/>
        <v>80</v>
      </c>
      <c r="AD96" s="31">
        <f t="shared" si="54"/>
        <v>2.5000000000000001E-3</v>
      </c>
      <c r="AE96" s="31">
        <f t="shared" si="55"/>
        <v>3.1587425819249982E-3</v>
      </c>
      <c r="AF96" s="32" t="s">
        <v>47</v>
      </c>
      <c r="AG96" s="30">
        <v>11</v>
      </c>
      <c r="AH96" s="24">
        <v>20</v>
      </c>
      <c r="AI96" s="23">
        <f t="shared" si="56"/>
        <v>8.328768756970101</v>
      </c>
      <c r="AJ96" s="28">
        <f t="shared" si="49"/>
        <v>0.05</v>
      </c>
      <c r="AK96" s="28">
        <f t="shared" si="57"/>
        <v>6.3174851638499965E-2</v>
      </c>
      <c r="AL96" s="24" t="s">
        <v>155</v>
      </c>
    </row>
    <row r="97" spans="1:39" s="24" customFormat="1">
      <c r="A97" s="20" t="s">
        <v>17</v>
      </c>
      <c r="B97" s="23">
        <v>1.9621619697096822</v>
      </c>
      <c r="C97" s="23" t="s">
        <v>22</v>
      </c>
      <c r="D97" s="23" t="s">
        <v>54</v>
      </c>
      <c r="E97" s="24">
        <v>400</v>
      </c>
      <c r="F97" s="29">
        <v>43784</v>
      </c>
      <c r="G97" s="26">
        <f t="shared" si="42"/>
        <v>4.9054049242742053E-3</v>
      </c>
      <c r="H97" s="27">
        <v>-8.8035856344981147E-3</v>
      </c>
      <c r="I97" s="27">
        <v>1.100843919921929E-2</v>
      </c>
      <c r="J97" s="27">
        <v>2.4027769804233604E-2</v>
      </c>
      <c r="K97" s="27">
        <f t="shared" si="50"/>
        <v>8.7442077896515927E-3</v>
      </c>
      <c r="L97" s="28" t="s">
        <v>37</v>
      </c>
      <c r="M97" s="28" t="s">
        <v>42</v>
      </c>
      <c r="N97" s="29">
        <v>43790</v>
      </c>
      <c r="O97" s="27" t="s">
        <v>18</v>
      </c>
      <c r="P97" s="28">
        <v>0.05</v>
      </c>
      <c r="Q97" s="23"/>
      <c r="R97" s="24">
        <v>20</v>
      </c>
      <c r="S97" s="23">
        <f t="shared" si="43"/>
        <v>10.192838465297115</v>
      </c>
      <c r="T97" s="23">
        <f t="shared" si="44"/>
        <v>2</v>
      </c>
      <c r="U97" s="23">
        <v>5</v>
      </c>
      <c r="V97" s="23">
        <f t="shared" si="45"/>
        <v>2.8071615347028853</v>
      </c>
      <c r="W97" s="30">
        <f t="shared" si="46"/>
        <v>20</v>
      </c>
      <c r="X97" s="23">
        <v>4</v>
      </c>
      <c r="Y97" s="23">
        <f t="shared" si="47"/>
        <v>40.771353861188459</v>
      </c>
      <c r="Z97" s="23">
        <f t="shared" si="51"/>
        <v>8</v>
      </c>
      <c r="AA97" s="23">
        <f t="shared" si="52"/>
        <v>20</v>
      </c>
      <c r="AB97" s="23">
        <f t="shared" si="48"/>
        <v>11.228646138811541</v>
      </c>
      <c r="AC97" s="23">
        <f t="shared" si="53"/>
        <v>80</v>
      </c>
      <c r="AD97" s="31">
        <f t="shared" si="54"/>
        <v>2.5000000000000001E-3</v>
      </c>
      <c r="AE97" s="31">
        <f t="shared" si="55"/>
        <v>4.4564148753455709E-3</v>
      </c>
      <c r="AF97" s="32" t="s">
        <v>47</v>
      </c>
      <c r="AG97" s="30">
        <v>12</v>
      </c>
      <c r="AH97" s="24">
        <v>20</v>
      </c>
      <c r="AI97" s="23">
        <f>$Y97*($AH97/$AC97)</f>
        <v>10.192838465297115</v>
      </c>
      <c r="AJ97" s="28">
        <f t="shared" si="49"/>
        <v>0.05</v>
      </c>
      <c r="AK97" s="28">
        <f t="shared" si="57"/>
        <v>8.9128297506911425E-2</v>
      </c>
      <c r="AL97" s="24" t="s">
        <v>155</v>
      </c>
    </row>
    <row r="98" spans="1:39" s="24" customFormat="1">
      <c r="A98" s="20"/>
      <c r="C98" s="23"/>
      <c r="D98" s="23"/>
      <c r="G98" s="26"/>
      <c r="H98" s="28"/>
      <c r="I98" s="28"/>
      <c r="J98" s="28"/>
      <c r="K98" s="28"/>
      <c r="L98" s="28"/>
      <c r="M98" s="28"/>
      <c r="N98" s="28"/>
      <c r="O98" s="27"/>
      <c r="P98" s="28"/>
      <c r="Q98" s="23"/>
      <c r="T98" s="23"/>
      <c r="U98" s="23"/>
      <c r="V98" s="23"/>
      <c r="W98" s="30"/>
      <c r="AB98" s="23"/>
      <c r="AD98" s="31"/>
      <c r="AE98" s="34"/>
      <c r="AG98" s="30"/>
    </row>
    <row r="99" spans="1:39" s="24" customFormat="1">
      <c r="A99" s="20" t="s">
        <v>0</v>
      </c>
      <c r="B99" s="23">
        <v>5.1835191570694255</v>
      </c>
      <c r="C99" s="23" t="s">
        <v>22</v>
      </c>
      <c r="D99" s="23" t="s">
        <v>54</v>
      </c>
      <c r="E99" s="24">
        <v>400</v>
      </c>
      <c r="F99" s="29">
        <v>43784</v>
      </c>
      <c r="G99" s="26">
        <f t="shared" si="42"/>
        <v>1.2958797892673563E-2</v>
      </c>
      <c r="H99" s="27" t="s">
        <v>38</v>
      </c>
      <c r="I99" s="27">
        <v>0.16699781023693733</v>
      </c>
      <c r="J99" s="27">
        <v>0.18972098974009896</v>
      </c>
      <c r="K99" s="27">
        <f>AVERAGE($H99:$J99)</f>
        <v>0.17835939998851813</v>
      </c>
      <c r="L99" s="28" t="s">
        <v>37</v>
      </c>
      <c r="M99" s="28" t="s">
        <v>39</v>
      </c>
      <c r="N99" s="29">
        <v>43788</v>
      </c>
      <c r="O99" s="27" t="s">
        <v>19</v>
      </c>
      <c r="P99" s="28">
        <v>0.05</v>
      </c>
      <c r="Q99" s="23"/>
      <c r="R99" s="24">
        <v>20</v>
      </c>
      <c r="S99" s="23">
        <f t="shared" si="43"/>
        <v>3.8583825763860551</v>
      </c>
      <c r="T99" s="23">
        <f t="shared" si="44"/>
        <v>2</v>
      </c>
      <c r="U99" s="23">
        <v>5</v>
      </c>
      <c r="V99" s="23">
        <f t="shared" si="45"/>
        <v>9.141617423613944</v>
      </c>
      <c r="W99" s="30">
        <f t="shared" si="46"/>
        <v>20</v>
      </c>
      <c r="X99" s="23">
        <v>4</v>
      </c>
      <c r="Y99" s="23">
        <f t="shared" ref="Y99:Y116" si="58">$S99*$X99</f>
        <v>15.43353030554422</v>
      </c>
      <c r="Z99" s="23">
        <f>$T99*$X99</f>
        <v>8</v>
      </c>
      <c r="AA99" s="23">
        <f>$U99*$X99</f>
        <v>20</v>
      </c>
      <c r="AB99" s="23">
        <f t="shared" si="48"/>
        <v>36.566469694455776</v>
      </c>
      <c r="AC99" s="23">
        <f>SUM($Y99:$AB99)</f>
        <v>80</v>
      </c>
      <c r="AD99" s="31">
        <f>$G99*$Y99/$AC99</f>
        <v>2.5000000000000001E-3</v>
      </c>
      <c r="AE99" s="31">
        <f>$K99*$Y99/$AC99</f>
        <v>3.4408940062518475E-2</v>
      </c>
      <c r="AF99" s="32"/>
      <c r="AG99" s="30"/>
      <c r="AI99" s="23">
        <f>$Y99*($AH99/$AC99)</f>
        <v>0</v>
      </c>
      <c r="AJ99" s="28">
        <f>$AD99*$AH99</f>
        <v>0</v>
      </c>
      <c r="AK99" s="28">
        <f>$AE99*$AH99</f>
        <v>0</v>
      </c>
      <c r="AL99" s="24" t="s">
        <v>155</v>
      </c>
      <c r="AM99" s="24" t="s">
        <v>157</v>
      </c>
    </row>
    <row r="100" spans="1:39" s="24" customFormat="1">
      <c r="A100" s="20" t="s">
        <v>1</v>
      </c>
      <c r="B100" s="23">
        <v>4.9795432157616943</v>
      </c>
      <c r="C100" s="23" t="s">
        <v>22</v>
      </c>
      <c r="D100" s="23" t="s">
        <v>54</v>
      </c>
      <c r="E100" s="24">
        <v>400</v>
      </c>
      <c r="F100" s="29">
        <v>43784</v>
      </c>
      <c r="G100" s="26">
        <f t="shared" si="42"/>
        <v>1.2448858039404235E-2</v>
      </c>
      <c r="H100" s="27" t="s">
        <v>38</v>
      </c>
      <c r="I100" s="27">
        <v>0.11209019855492047</v>
      </c>
      <c r="J100" s="27">
        <v>0.12599904864226494</v>
      </c>
      <c r="K100" s="27">
        <f t="shared" ref="K100:K116" si="59">AVERAGE($H100:$J100)</f>
        <v>0.11904462359859271</v>
      </c>
      <c r="L100" s="28" t="s">
        <v>37</v>
      </c>
      <c r="M100" s="28" t="s">
        <v>39</v>
      </c>
      <c r="N100" s="29">
        <v>43788</v>
      </c>
      <c r="O100" s="27" t="s">
        <v>19</v>
      </c>
      <c r="P100" s="28">
        <v>0.05</v>
      </c>
      <c r="Q100" s="23"/>
      <c r="R100" s="24">
        <v>20</v>
      </c>
      <c r="S100" s="23">
        <f t="shared" si="43"/>
        <v>4.0164326592636481</v>
      </c>
      <c r="T100" s="23">
        <f t="shared" si="44"/>
        <v>2</v>
      </c>
      <c r="U100" s="23">
        <v>5</v>
      </c>
      <c r="V100" s="23">
        <f t="shared" si="45"/>
        <v>8.9835673407363519</v>
      </c>
      <c r="W100" s="30">
        <f t="shared" si="46"/>
        <v>20</v>
      </c>
      <c r="X100" s="23">
        <v>4</v>
      </c>
      <c r="Y100" s="23">
        <f t="shared" si="58"/>
        <v>16.065730637054592</v>
      </c>
      <c r="Z100" s="23">
        <f t="shared" si="51"/>
        <v>8</v>
      </c>
      <c r="AA100" s="23">
        <f t="shared" si="52"/>
        <v>20</v>
      </c>
      <c r="AB100" s="23">
        <f t="shared" si="48"/>
        <v>35.934269362945408</v>
      </c>
      <c r="AC100" s="23">
        <f t="shared" si="53"/>
        <v>80</v>
      </c>
      <c r="AD100" s="31">
        <f t="shared" si="54"/>
        <v>2.4999999999999996E-3</v>
      </c>
      <c r="AE100" s="31">
        <f t="shared" ref="AE100:AE116" si="60">$K100*$Y100/$AC100</f>
        <v>2.3906735706556787E-2</v>
      </c>
      <c r="AF100" s="32"/>
      <c r="AG100" s="30"/>
      <c r="AI100" s="23">
        <f>$Y100*($AH100/$AC100)</f>
        <v>0</v>
      </c>
      <c r="AJ100" s="28">
        <f t="shared" ref="AJ100:AJ116" si="61">$AD100*$AH100</f>
        <v>0</v>
      </c>
      <c r="AK100" s="28">
        <f t="shared" ref="AK100:AK116" si="62">$AE100*$AH100</f>
        <v>0</v>
      </c>
      <c r="AL100" s="24" t="s">
        <v>155</v>
      </c>
      <c r="AM100" s="24" t="s">
        <v>157</v>
      </c>
    </row>
    <row r="101" spans="1:39" s="24" customFormat="1">
      <c r="A101" s="20" t="s">
        <v>2</v>
      </c>
      <c r="B101" s="23">
        <v>5.5172765667095245</v>
      </c>
      <c r="C101" s="23" t="s">
        <v>22</v>
      </c>
      <c r="D101" s="23" t="s">
        <v>54</v>
      </c>
      <c r="E101" s="33">
        <v>400</v>
      </c>
      <c r="F101" s="29">
        <v>43784</v>
      </c>
      <c r="G101" s="26">
        <f t="shared" si="42"/>
        <v>1.3793191416773811E-2</v>
      </c>
      <c r="H101" s="27">
        <v>0.2012038776029067</v>
      </c>
      <c r="I101" s="27">
        <v>0.17953194839704431</v>
      </c>
      <c r="J101" s="27" t="s">
        <v>38</v>
      </c>
      <c r="K101" s="27">
        <f t="shared" si="59"/>
        <v>0.19036791299997552</v>
      </c>
      <c r="L101" s="28" t="s">
        <v>37</v>
      </c>
      <c r="M101" s="28" t="s">
        <v>42</v>
      </c>
      <c r="N101" s="29">
        <v>43790</v>
      </c>
      <c r="O101" s="27" t="s">
        <v>19</v>
      </c>
      <c r="P101" s="28">
        <v>0.05</v>
      </c>
      <c r="Q101" s="23"/>
      <c r="R101" s="24">
        <v>20</v>
      </c>
      <c r="S101" s="23">
        <f t="shared" si="43"/>
        <v>3.6249768809265799</v>
      </c>
      <c r="T101" s="23">
        <f t="shared" si="44"/>
        <v>2</v>
      </c>
      <c r="U101" s="23">
        <v>5</v>
      </c>
      <c r="V101" s="23">
        <f t="shared" si="45"/>
        <v>9.3750231190734201</v>
      </c>
      <c r="W101" s="30">
        <f t="shared" si="46"/>
        <v>20</v>
      </c>
      <c r="X101" s="23">
        <v>4</v>
      </c>
      <c r="Y101" s="23">
        <f t="shared" si="58"/>
        <v>14.49990752370632</v>
      </c>
      <c r="Z101" s="23">
        <f t="shared" si="51"/>
        <v>8</v>
      </c>
      <c r="AA101" s="23">
        <f t="shared" si="52"/>
        <v>20</v>
      </c>
      <c r="AB101" s="23">
        <f t="shared" si="48"/>
        <v>37.50009247629368</v>
      </c>
      <c r="AC101" s="23">
        <f t="shared" si="53"/>
        <v>80</v>
      </c>
      <c r="AD101" s="31">
        <f t="shared" si="54"/>
        <v>2.5000000000000001E-3</v>
      </c>
      <c r="AE101" s="31">
        <f t="shared" si="60"/>
        <v>3.4503964174757693E-2</v>
      </c>
      <c r="AF101" s="32" t="s">
        <v>48</v>
      </c>
      <c r="AG101" s="30">
        <v>5</v>
      </c>
      <c r="AH101" s="24">
        <v>10</v>
      </c>
      <c r="AI101" s="23">
        <f t="shared" ref="AI101:AI116" si="63">$Y101*($AH101/$AC101)</f>
        <v>1.8124884404632899</v>
      </c>
      <c r="AJ101" s="28">
        <f t="shared" si="61"/>
        <v>2.5000000000000001E-2</v>
      </c>
      <c r="AK101" s="28">
        <f t="shared" si="62"/>
        <v>0.34503964174757695</v>
      </c>
      <c r="AL101" s="24" t="s">
        <v>155</v>
      </c>
      <c r="AM101" s="24" t="s">
        <v>157</v>
      </c>
    </row>
    <row r="102" spans="1:39" s="24" customFormat="1">
      <c r="A102" s="20" t="s">
        <v>3</v>
      </c>
      <c r="B102" s="23">
        <v>5.9918138726046086</v>
      </c>
      <c r="C102" s="23" t="s">
        <v>22</v>
      </c>
      <c r="D102" s="23" t="s">
        <v>54</v>
      </c>
      <c r="E102" s="33">
        <v>400</v>
      </c>
      <c r="F102" s="29">
        <v>43784</v>
      </c>
      <c r="G102" s="26">
        <f t="shared" si="42"/>
        <v>1.4979534681511522E-2</v>
      </c>
      <c r="H102" s="27">
        <v>6.2034511321977286E-2</v>
      </c>
      <c r="I102" s="27">
        <v>8.0876151265879978E-2</v>
      </c>
      <c r="J102" s="27">
        <v>0.11936808522853096</v>
      </c>
      <c r="K102" s="27">
        <f t="shared" si="59"/>
        <v>8.74262492721294E-2</v>
      </c>
      <c r="L102" s="28" t="s">
        <v>37</v>
      </c>
      <c r="M102" s="28" t="s">
        <v>39</v>
      </c>
      <c r="N102" s="29">
        <v>43788</v>
      </c>
      <c r="O102" s="27" t="s">
        <v>19</v>
      </c>
      <c r="P102" s="28">
        <v>0.05</v>
      </c>
      <c r="Q102" s="23"/>
      <c r="R102" s="24">
        <v>20</v>
      </c>
      <c r="S102" s="23">
        <f t="shared" si="43"/>
        <v>3.3378873952414865</v>
      </c>
      <c r="T102" s="23">
        <f t="shared" si="44"/>
        <v>2</v>
      </c>
      <c r="U102" s="23">
        <v>5</v>
      </c>
      <c r="V102" s="23">
        <f t="shared" si="45"/>
        <v>9.662112604758514</v>
      </c>
      <c r="W102" s="30">
        <f t="shared" si="46"/>
        <v>20</v>
      </c>
      <c r="X102" s="23">
        <v>4</v>
      </c>
      <c r="Y102" s="23">
        <f t="shared" si="58"/>
        <v>13.351549580965946</v>
      </c>
      <c r="Z102" s="23">
        <f t="shared" si="51"/>
        <v>8</v>
      </c>
      <c r="AA102" s="23">
        <f t="shared" si="52"/>
        <v>20</v>
      </c>
      <c r="AB102" s="23">
        <f t="shared" si="48"/>
        <v>38.648450419034056</v>
      </c>
      <c r="AC102" s="23">
        <f t="shared" si="53"/>
        <v>80</v>
      </c>
      <c r="AD102" s="31">
        <f t="shared" si="54"/>
        <v>2.5000000000000001E-3</v>
      </c>
      <c r="AE102" s="31">
        <f t="shared" si="60"/>
        <v>1.4590948772934046E-2</v>
      </c>
      <c r="AF102" s="32" t="s">
        <v>48</v>
      </c>
      <c r="AG102" s="30">
        <v>6</v>
      </c>
      <c r="AH102" s="24">
        <v>15</v>
      </c>
      <c r="AI102" s="23">
        <f t="shared" si="63"/>
        <v>2.503415546431115</v>
      </c>
      <c r="AJ102" s="28">
        <f>$AD102*$AH102</f>
        <v>3.7499999999999999E-2</v>
      </c>
      <c r="AK102" s="28">
        <f t="shared" si="62"/>
        <v>0.21886423159401069</v>
      </c>
      <c r="AL102" s="24" t="s">
        <v>155</v>
      </c>
      <c r="AM102" s="24" t="s">
        <v>157</v>
      </c>
    </row>
    <row r="103" spans="1:39" s="24" customFormat="1">
      <c r="A103" s="20" t="s">
        <v>4</v>
      </c>
      <c r="B103" s="23">
        <v>5.6476906438879579</v>
      </c>
      <c r="C103" s="23" t="s">
        <v>22</v>
      </c>
      <c r="D103" s="23" t="s">
        <v>54</v>
      </c>
      <c r="E103" s="24">
        <v>400</v>
      </c>
      <c r="F103" s="29">
        <v>43784</v>
      </c>
      <c r="G103" s="26">
        <f t="shared" si="42"/>
        <v>1.4119226609719895E-2</v>
      </c>
      <c r="H103" s="27">
        <v>7.8207592818889393E-2</v>
      </c>
      <c r="I103" s="27">
        <v>0.10950250551541453</v>
      </c>
      <c r="J103" s="27">
        <v>0.10820865899566161</v>
      </c>
      <c r="K103" s="27">
        <f t="shared" si="59"/>
        <v>9.8639585776655173E-2</v>
      </c>
      <c r="L103" s="28" t="s">
        <v>37</v>
      </c>
      <c r="M103" s="28" t="s">
        <v>39</v>
      </c>
      <c r="N103" s="29">
        <v>43788</v>
      </c>
      <c r="O103" s="27" t="s">
        <v>19</v>
      </c>
      <c r="P103" s="28">
        <v>0.05</v>
      </c>
      <c r="Q103" s="23"/>
      <c r="R103" s="24">
        <v>20</v>
      </c>
      <c r="S103" s="23">
        <f t="shared" si="43"/>
        <v>3.5412704521350502</v>
      </c>
      <c r="T103" s="23">
        <f t="shared" si="44"/>
        <v>2</v>
      </c>
      <c r="U103" s="23">
        <v>5</v>
      </c>
      <c r="V103" s="23">
        <f t="shared" si="45"/>
        <v>9.4587295478649498</v>
      </c>
      <c r="W103" s="30">
        <f t="shared" si="46"/>
        <v>20</v>
      </c>
      <c r="X103" s="23">
        <v>4</v>
      </c>
      <c r="Y103" s="23">
        <f t="shared" si="58"/>
        <v>14.165081808540201</v>
      </c>
      <c r="Z103" s="23">
        <f t="shared" si="51"/>
        <v>8</v>
      </c>
      <c r="AA103" s="23">
        <f t="shared" si="52"/>
        <v>20</v>
      </c>
      <c r="AB103" s="23">
        <f t="shared" si="48"/>
        <v>37.834918191459799</v>
      </c>
      <c r="AC103" s="23">
        <f t="shared" si="53"/>
        <v>80</v>
      </c>
      <c r="AD103" s="31">
        <f t="shared" si="54"/>
        <v>2.5000000000000001E-3</v>
      </c>
      <c r="AE103" s="31">
        <f t="shared" si="60"/>
        <v>1.7465472526085487E-2</v>
      </c>
      <c r="AF103" s="32" t="s">
        <v>48</v>
      </c>
      <c r="AG103" s="30">
        <v>7</v>
      </c>
      <c r="AH103" s="24">
        <v>15</v>
      </c>
      <c r="AI103" s="23">
        <f t="shared" si="63"/>
        <v>2.6559528391012877</v>
      </c>
      <c r="AJ103" s="28">
        <f t="shared" si="61"/>
        <v>3.7499999999999999E-2</v>
      </c>
      <c r="AK103" s="28">
        <f t="shared" si="62"/>
        <v>0.2619820878912823</v>
      </c>
      <c r="AL103" s="24" t="s">
        <v>155</v>
      </c>
      <c r="AM103" s="24" t="s">
        <v>157</v>
      </c>
    </row>
    <row r="104" spans="1:39" s="24" customFormat="1">
      <c r="A104" s="20" t="s">
        <v>5</v>
      </c>
      <c r="B104" s="23">
        <v>6.2967209169919984</v>
      </c>
      <c r="C104" s="23" t="s">
        <v>22</v>
      </c>
      <c r="D104" s="23" t="s">
        <v>54</v>
      </c>
      <c r="E104" s="24">
        <v>400</v>
      </c>
      <c r="F104" s="29">
        <v>43784</v>
      </c>
      <c r="G104" s="26">
        <f t="shared" si="42"/>
        <v>1.5741802292479998E-2</v>
      </c>
      <c r="H104" s="27">
        <v>9.9717791209782664E-2</v>
      </c>
      <c r="I104" s="27">
        <v>0.12899106871919372</v>
      </c>
      <c r="J104" s="27">
        <v>0.16408665556749319</v>
      </c>
      <c r="K104" s="27">
        <f t="shared" si="59"/>
        <v>0.1309318384988232</v>
      </c>
      <c r="L104" s="28" t="s">
        <v>37</v>
      </c>
      <c r="M104" s="28" t="s">
        <v>42</v>
      </c>
      <c r="N104" s="29">
        <v>43790</v>
      </c>
      <c r="O104" s="27" t="s">
        <v>19</v>
      </c>
      <c r="P104" s="28">
        <v>0.05</v>
      </c>
      <c r="Q104" s="23"/>
      <c r="R104" s="24">
        <v>20</v>
      </c>
      <c r="S104" s="23">
        <f t="shared" si="43"/>
        <v>3.1762563822749481</v>
      </c>
      <c r="T104" s="23">
        <f t="shared" si="44"/>
        <v>2</v>
      </c>
      <c r="U104" s="23">
        <v>5</v>
      </c>
      <c r="V104" s="23">
        <f t="shared" si="45"/>
        <v>9.8237436177250519</v>
      </c>
      <c r="W104" s="30">
        <f t="shared" si="46"/>
        <v>20</v>
      </c>
      <c r="X104" s="23">
        <v>4</v>
      </c>
      <c r="Y104" s="23">
        <f t="shared" si="58"/>
        <v>12.705025529099792</v>
      </c>
      <c r="Z104" s="23">
        <f t="shared" si="51"/>
        <v>8</v>
      </c>
      <c r="AA104" s="23">
        <f t="shared" si="52"/>
        <v>20</v>
      </c>
      <c r="AB104" s="23">
        <f t="shared" si="48"/>
        <v>39.294974470900208</v>
      </c>
      <c r="AC104" s="23">
        <f t="shared" si="53"/>
        <v>80</v>
      </c>
      <c r="AD104" s="31">
        <f t="shared" si="54"/>
        <v>2.5000000000000001E-3</v>
      </c>
      <c r="AE104" s="31">
        <f t="shared" si="60"/>
        <v>2.0793654383743997E-2</v>
      </c>
      <c r="AF104" s="32" t="s">
        <v>48</v>
      </c>
      <c r="AG104" s="30">
        <v>8</v>
      </c>
      <c r="AH104" s="24">
        <v>15</v>
      </c>
      <c r="AI104" s="23">
        <f t="shared" si="63"/>
        <v>2.3821922867062111</v>
      </c>
      <c r="AJ104" s="28">
        <f t="shared" si="61"/>
        <v>3.7499999999999999E-2</v>
      </c>
      <c r="AK104" s="28">
        <f t="shared" si="62"/>
        <v>0.31190481575615997</v>
      </c>
      <c r="AL104" s="24" t="s">
        <v>155</v>
      </c>
      <c r="AM104" s="24" t="s">
        <v>157</v>
      </c>
    </row>
    <row r="105" spans="1:39" s="24" customFormat="1">
      <c r="A105" s="20" t="s">
        <v>6</v>
      </c>
      <c r="B105" s="23">
        <v>2.0783988630418744</v>
      </c>
      <c r="C105" s="23" t="s">
        <v>22</v>
      </c>
      <c r="D105" s="23" t="s">
        <v>54</v>
      </c>
      <c r="E105" s="24">
        <v>400</v>
      </c>
      <c r="F105" s="29">
        <v>43784</v>
      </c>
      <c r="G105" s="26">
        <f t="shared" si="42"/>
        <v>5.1959971576046862E-3</v>
      </c>
      <c r="H105" s="27">
        <v>4.8206526642117359E-2</v>
      </c>
      <c r="I105" s="27">
        <v>6.9150667180618575E-2</v>
      </c>
      <c r="J105" s="27" t="s">
        <v>38</v>
      </c>
      <c r="K105" s="27">
        <f t="shared" si="59"/>
        <v>5.8678596911367967E-2</v>
      </c>
      <c r="L105" s="28" t="s">
        <v>37</v>
      </c>
      <c r="M105" s="28" t="s">
        <v>39</v>
      </c>
      <c r="N105" s="29">
        <v>43788</v>
      </c>
      <c r="O105" s="27" t="s">
        <v>19</v>
      </c>
      <c r="P105" s="28">
        <v>0.05</v>
      </c>
      <c r="Q105" s="23"/>
      <c r="R105" s="24">
        <v>20</v>
      </c>
      <c r="S105" s="23">
        <f t="shared" si="43"/>
        <v>9.6227920230521473</v>
      </c>
      <c r="T105" s="23">
        <f t="shared" si="44"/>
        <v>2</v>
      </c>
      <c r="U105" s="23">
        <v>5</v>
      </c>
      <c r="V105" s="23">
        <f t="shared" si="45"/>
        <v>3.3772079769478509</v>
      </c>
      <c r="W105" s="30">
        <f t="shared" si="46"/>
        <v>20</v>
      </c>
      <c r="X105" s="23">
        <v>4</v>
      </c>
      <c r="Y105" s="23">
        <f t="shared" si="58"/>
        <v>38.491168092208589</v>
      </c>
      <c r="Z105" s="23">
        <f t="shared" si="51"/>
        <v>8</v>
      </c>
      <c r="AA105" s="23">
        <f t="shared" si="52"/>
        <v>20</v>
      </c>
      <c r="AB105" s="23">
        <f t="shared" si="48"/>
        <v>13.508831907791404</v>
      </c>
      <c r="AC105" s="23">
        <f t="shared" si="53"/>
        <v>80</v>
      </c>
      <c r="AD105" s="31">
        <f t="shared" si="54"/>
        <v>2.5000000000000001E-3</v>
      </c>
      <c r="AE105" s="31">
        <f t="shared" si="60"/>
        <v>2.8232596714130205E-2</v>
      </c>
      <c r="AF105" s="32"/>
      <c r="AG105" s="30"/>
      <c r="AI105" s="23">
        <f t="shared" si="63"/>
        <v>0</v>
      </c>
      <c r="AJ105" s="28">
        <f t="shared" si="61"/>
        <v>0</v>
      </c>
      <c r="AK105" s="28">
        <f t="shared" si="62"/>
        <v>0</v>
      </c>
      <c r="AL105" s="24" t="s">
        <v>155</v>
      </c>
      <c r="AM105" s="24" t="s">
        <v>157</v>
      </c>
    </row>
    <row r="106" spans="1:39" s="24" customFormat="1">
      <c r="A106" s="20" t="s">
        <v>7</v>
      </c>
      <c r="B106" s="23">
        <v>2.0307080344796713</v>
      </c>
      <c r="C106" s="23" t="s">
        <v>22</v>
      </c>
      <c r="D106" s="23" t="s">
        <v>54</v>
      </c>
      <c r="E106" s="24">
        <v>400</v>
      </c>
      <c r="F106" s="29">
        <v>43784</v>
      </c>
      <c r="G106" s="26">
        <f t="shared" si="42"/>
        <v>5.0767700861991784E-3</v>
      </c>
      <c r="H106" s="27">
        <v>9.0741730978996404E-2</v>
      </c>
      <c r="I106" s="27">
        <v>8.9771346089181678E-2</v>
      </c>
      <c r="J106" s="27">
        <v>0.11273712181479698</v>
      </c>
      <c r="K106" s="27">
        <f t="shared" si="59"/>
        <v>9.7750066294325033E-2</v>
      </c>
      <c r="L106" s="28" t="s">
        <v>37</v>
      </c>
      <c r="M106" s="28" t="s">
        <v>39</v>
      </c>
      <c r="N106" s="29">
        <v>43788</v>
      </c>
      <c r="O106" s="27" t="s">
        <v>19</v>
      </c>
      <c r="P106" s="28">
        <v>0.05</v>
      </c>
      <c r="Q106" s="23"/>
      <c r="R106" s="24">
        <v>20</v>
      </c>
      <c r="S106" s="23">
        <f t="shared" si="43"/>
        <v>9.8487816369548185</v>
      </c>
      <c r="T106" s="23">
        <f t="shared" si="44"/>
        <v>2</v>
      </c>
      <c r="U106" s="23">
        <v>5</v>
      </c>
      <c r="V106" s="23">
        <f t="shared" si="45"/>
        <v>3.1512183630451815</v>
      </c>
      <c r="W106" s="30">
        <f t="shared" si="46"/>
        <v>20</v>
      </c>
      <c r="X106" s="23">
        <v>4</v>
      </c>
      <c r="Y106" s="23">
        <f t="shared" si="58"/>
        <v>39.395126547819274</v>
      </c>
      <c r="Z106" s="23">
        <f t="shared" si="51"/>
        <v>8</v>
      </c>
      <c r="AA106" s="23">
        <f t="shared" si="52"/>
        <v>20</v>
      </c>
      <c r="AB106" s="23">
        <f t="shared" si="48"/>
        <v>12.604873452180726</v>
      </c>
      <c r="AC106" s="23">
        <f t="shared" si="53"/>
        <v>80</v>
      </c>
      <c r="AD106" s="31">
        <f t="shared" si="54"/>
        <v>2.4999999999999996E-3</v>
      </c>
      <c r="AE106" s="31">
        <f t="shared" si="60"/>
        <v>4.8135952896533225E-2</v>
      </c>
      <c r="AF106" s="32"/>
      <c r="AG106" s="30"/>
      <c r="AI106" s="23">
        <f t="shared" si="63"/>
        <v>0</v>
      </c>
      <c r="AJ106" s="28">
        <f t="shared" si="61"/>
        <v>0</v>
      </c>
      <c r="AK106" s="28">
        <f t="shared" si="62"/>
        <v>0</v>
      </c>
      <c r="AL106" s="24" t="s">
        <v>155</v>
      </c>
      <c r="AM106" s="24" t="s">
        <v>157</v>
      </c>
    </row>
    <row r="107" spans="1:39" s="24" customFormat="1">
      <c r="A107" s="20" t="s">
        <v>8</v>
      </c>
      <c r="B107" s="23">
        <v>2.424389698558425</v>
      </c>
      <c r="C107" s="23" t="s">
        <v>22</v>
      </c>
      <c r="D107" s="23" t="s">
        <v>54</v>
      </c>
      <c r="E107" s="24">
        <v>400</v>
      </c>
      <c r="F107" s="29">
        <v>43784</v>
      </c>
      <c r="G107" s="26">
        <f t="shared" si="42"/>
        <v>6.0609742463960626E-3</v>
      </c>
      <c r="H107" s="27">
        <v>9.0660865571511762E-2</v>
      </c>
      <c r="I107" s="27">
        <v>0.1417678031017543</v>
      </c>
      <c r="J107" s="27">
        <v>0.11152414070252861</v>
      </c>
      <c r="K107" s="27">
        <f t="shared" si="59"/>
        <v>0.11465093645859821</v>
      </c>
      <c r="L107" s="28" t="s">
        <v>37</v>
      </c>
      <c r="M107" s="28" t="s">
        <v>42</v>
      </c>
      <c r="N107" s="29">
        <v>43790</v>
      </c>
      <c r="O107" s="27" t="s">
        <v>19</v>
      </c>
      <c r="P107" s="28">
        <v>0.05</v>
      </c>
      <c r="Q107" s="23"/>
      <c r="R107" s="24">
        <v>20</v>
      </c>
      <c r="S107" s="23">
        <f t="shared" si="43"/>
        <v>8.2494988375393081</v>
      </c>
      <c r="T107" s="23">
        <f t="shared" si="44"/>
        <v>2</v>
      </c>
      <c r="U107" s="23">
        <v>5</v>
      </c>
      <c r="V107" s="23">
        <f t="shared" si="45"/>
        <v>4.7505011624606919</v>
      </c>
      <c r="W107" s="30">
        <f t="shared" si="46"/>
        <v>20</v>
      </c>
      <c r="X107" s="23">
        <v>4</v>
      </c>
      <c r="Y107" s="23">
        <f t="shared" si="58"/>
        <v>32.997995350157233</v>
      </c>
      <c r="Z107" s="23">
        <f t="shared" si="51"/>
        <v>8</v>
      </c>
      <c r="AA107" s="23">
        <f t="shared" si="52"/>
        <v>20</v>
      </c>
      <c r="AB107" s="23">
        <f t="shared" si="48"/>
        <v>19.002004649842767</v>
      </c>
      <c r="AC107" s="23">
        <f t="shared" si="53"/>
        <v>80</v>
      </c>
      <c r="AD107" s="31">
        <f t="shared" si="54"/>
        <v>2.5000000000000001E-3</v>
      </c>
      <c r="AE107" s="31">
        <f t="shared" si="60"/>
        <v>4.729063835189995E-2</v>
      </c>
      <c r="AF107" s="32" t="s">
        <v>48</v>
      </c>
      <c r="AG107" s="30">
        <v>9</v>
      </c>
      <c r="AH107" s="24">
        <v>10</v>
      </c>
      <c r="AI107" s="23">
        <f t="shared" si="63"/>
        <v>4.1247494187696541</v>
      </c>
      <c r="AJ107" s="28">
        <f t="shared" si="61"/>
        <v>2.5000000000000001E-2</v>
      </c>
      <c r="AK107" s="28">
        <f t="shared" si="62"/>
        <v>0.4729063835189995</v>
      </c>
      <c r="AL107" s="24" t="s">
        <v>155</v>
      </c>
      <c r="AM107" s="24" t="s">
        <v>157</v>
      </c>
    </row>
    <row r="108" spans="1:39" s="24" customFormat="1">
      <c r="A108" s="20" t="s">
        <v>9</v>
      </c>
      <c r="B108" s="23">
        <v>0.86661872221508185</v>
      </c>
      <c r="C108" s="23" t="s">
        <v>22</v>
      </c>
      <c r="D108" s="23" t="s">
        <v>54</v>
      </c>
      <c r="E108" s="24">
        <v>400</v>
      </c>
      <c r="F108" s="29">
        <v>43784</v>
      </c>
      <c r="G108" s="26">
        <f t="shared" si="42"/>
        <v>2.1665468055377048E-3</v>
      </c>
      <c r="H108" s="27">
        <v>3.5429792259556697E-2</v>
      </c>
      <c r="I108" s="27">
        <v>7.0363648292887035E-2</v>
      </c>
      <c r="J108" s="27">
        <v>7.0929706145278909E-2</v>
      </c>
      <c r="K108" s="27">
        <f t="shared" si="59"/>
        <v>5.8907715565907549E-2</v>
      </c>
      <c r="L108" s="28" t="s">
        <v>37</v>
      </c>
      <c r="M108" s="28" t="s">
        <v>39</v>
      </c>
      <c r="N108" s="29">
        <v>43788</v>
      </c>
      <c r="O108" s="27" t="s">
        <v>19</v>
      </c>
      <c r="P108" s="28">
        <v>0.05</v>
      </c>
      <c r="Q108" s="23"/>
      <c r="R108" s="24">
        <v>20</v>
      </c>
      <c r="S108" s="23">
        <f>($P108/$G109)</f>
        <v>12.566408539023815</v>
      </c>
      <c r="T108" s="23">
        <f t="shared" si="44"/>
        <v>2</v>
      </c>
      <c r="U108" s="23">
        <v>5</v>
      </c>
      <c r="V108" s="23">
        <f t="shared" si="45"/>
        <v>0.43359146097618506</v>
      </c>
      <c r="W108" s="30">
        <f t="shared" si="46"/>
        <v>20</v>
      </c>
      <c r="X108" s="23">
        <v>4</v>
      </c>
      <c r="Y108" s="23">
        <f t="shared" si="58"/>
        <v>50.26563415609526</v>
      </c>
      <c r="Z108" s="23">
        <f t="shared" si="51"/>
        <v>8</v>
      </c>
      <c r="AA108" s="23">
        <f t="shared" si="52"/>
        <v>20</v>
      </c>
      <c r="AB108" s="23">
        <f t="shared" si="48"/>
        <v>1.7343658439047402</v>
      </c>
      <c r="AC108" s="23">
        <f t="shared" si="53"/>
        <v>80</v>
      </c>
      <c r="AD108" s="31">
        <f t="shared" si="54"/>
        <v>1.3612856138651892E-3</v>
      </c>
      <c r="AE108" s="31">
        <f t="shared" si="60"/>
        <v>3.7012920995090334E-2</v>
      </c>
      <c r="AF108" s="32" t="s">
        <v>48</v>
      </c>
      <c r="AG108" s="30">
        <v>10</v>
      </c>
      <c r="AH108" s="24">
        <v>10</v>
      </c>
      <c r="AI108" s="23">
        <f t="shared" si="63"/>
        <v>6.2832042695119075</v>
      </c>
      <c r="AJ108" s="28">
        <f t="shared" si="61"/>
        <v>1.3612856138651892E-2</v>
      </c>
      <c r="AK108" s="28">
        <f t="shared" si="62"/>
        <v>0.37012920995090337</v>
      </c>
      <c r="AL108" s="24" t="s">
        <v>155</v>
      </c>
      <c r="AM108" s="24" t="s">
        <v>157</v>
      </c>
    </row>
    <row r="109" spans="1:39" s="24" customFormat="1">
      <c r="A109" s="20" t="s">
        <v>10</v>
      </c>
      <c r="B109" s="23">
        <v>1.5915446277185608</v>
      </c>
      <c r="C109" s="23" t="s">
        <v>22</v>
      </c>
      <c r="D109" s="23" t="s">
        <v>54</v>
      </c>
      <c r="E109" s="24">
        <v>400</v>
      </c>
      <c r="F109" s="29">
        <v>43784</v>
      </c>
      <c r="G109" s="26">
        <f t="shared" si="42"/>
        <v>3.9788615692964019E-3</v>
      </c>
      <c r="H109" s="27">
        <v>6.1387588062100776E-2</v>
      </c>
      <c r="I109" s="27">
        <v>0.10335673454658795</v>
      </c>
      <c r="J109" s="27">
        <v>8.4595960010169821E-2</v>
      </c>
      <c r="K109" s="27">
        <f t="shared" si="59"/>
        <v>8.3113427539619519E-2</v>
      </c>
      <c r="L109" s="28" t="s">
        <v>37</v>
      </c>
      <c r="M109" s="28" t="s">
        <v>39</v>
      </c>
      <c r="N109" s="29">
        <v>43788</v>
      </c>
      <c r="O109" s="27" t="s">
        <v>19</v>
      </c>
      <c r="P109" s="28">
        <v>0.05</v>
      </c>
      <c r="Q109" s="23"/>
      <c r="R109" s="24">
        <v>20</v>
      </c>
      <c r="S109" s="23">
        <f t="shared" si="43"/>
        <v>12.566408539023815</v>
      </c>
      <c r="T109" s="23">
        <f t="shared" si="44"/>
        <v>2</v>
      </c>
      <c r="U109" s="23">
        <v>5</v>
      </c>
      <c r="V109" s="23">
        <f t="shared" si="45"/>
        <v>0.43359146097618506</v>
      </c>
      <c r="W109" s="30">
        <f t="shared" si="46"/>
        <v>20</v>
      </c>
      <c r="X109" s="23">
        <v>4</v>
      </c>
      <c r="Y109" s="23">
        <f t="shared" si="58"/>
        <v>50.26563415609526</v>
      </c>
      <c r="Z109" s="23">
        <f t="shared" si="51"/>
        <v>8</v>
      </c>
      <c r="AA109" s="23">
        <f t="shared" si="52"/>
        <v>20</v>
      </c>
      <c r="AB109" s="23">
        <f t="shared" si="48"/>
        <v>1.7343658439047402</v>
      </c>
      <c r="AC109" s="23">
        <f t="shared" si="53"/>
        <v>80</v>
      </c>
      <c r="AD109" s="31">
        <f t="shared" si="54"/>
        <v>2.5000000000000001E-3</v>
      </c>
      <c r="AE109" s="31">
        <f t="shared" si="60"/>
        <v>5.2221864277070595E-2</v>
      </c>
      <c r="AF109" s="32" t="s">
        <v>48</v>
      </c>
      <c r="AG109" s="30">
        <v>11</v>
      </c>
      <c r="AH109" s="24">
        <v>10</v>
      </c>
      <c r="AI109" s="23">
        <f t="shared" si="63"/>
        <v>6.2832042695119075</v>
      </c>
      <c r="AJ109" s="28">
        <f t="shared" si="61"/>
        <v>2.5000000000000001E-2</v>
      </c>
      <c r="AK109" s="28">
        <f t="shared" si="62"/>
        <v>0.52221864277070595</v>
      </c>
      <c r="AL109" s="24" t="s">
        <v>155</v>
      </c>
      <c r="AM109" s="24" t="s">
        <v>157</v>
      </c>
    </row>
    <row r="110" spans="1:39" s="24" customFormat="1">
      <c r="A110" s="20" t="s">
        <v>11</v>
      </c>
      <c r="B110" s="23">
        <v>1.8168669326636442</v>
      </c>
      <c r="C110" s="23" t="s">
        <v>22</v>
      </c>
      <c r="D110" s="23" t="s">
        <v>54</v>
      </c>
      <c r="E110" s="24">
        <v>400</v>
      </c>
      <c r="F110" s="29">
        <v>43784</v>
      </c>
      <c r="G110" s="26">
        <f t="shared" si="42"/>
        <v>4.5421673316591105E-3</v>
      </c>
      <c r="H110" s="27">
        <v>6.4945665991421431E-2</v>
      </c>
      <c r="I110" s="27">
        <v>8.2736055638024844E-2</v>
      </c>
      <c r="J110" s="27">
        <v>8.4434229195200619E-2</v>
      </c>
      <c r="K110" s="27">
        <f t="shared" si="59"/>
        <v>7.7371983608215622E-2</v>
      </c>
      <c r="L110" s="28" t="s">
        <v>37</v>
      </c>
      <c r="M110" s="28" t="s">
        <v>42</v>
      </c>
      <c r="N110" s="29">
        <v>43790</v>
      </c>
      <c r="O110" s="27" t="s">
        <v>19</v>
      </c>
      <c r="P110" s="28">
        <v>0.05</v>
      </c>
      <c r="Q110" s="23"/>
      <c r="R110" s="24">
        <v>20</v>
      </c>
      <c r="S110" s="23">
        <f t="shared" si="43"/>
        <v>11.007960814542818</v>
      </c>
      <c r="T110" s="23">
        <f t="shared" si="44"/>
        <v>2</v>
      </c>
      <c r="U110" s="23">
        <v>5</v>
      </c>
      <c r="V110" s="23">
        <f t="shared" si="45"/>
        <v>1.9920391854571804</v>
      </c>
      <c r="W110" s="30">
        <f t="shared" si="46"/>
        <v>20</v>
      </c>
      <c r="X110" s="23">
        <v>4</v>
      </c>
      <c r="Y110" s="23">
        <f t="shared" si="58"/>
        <v>44.031843258171271</v>
      </c>
      <c r="Z110" s="23">
        <f t="shared" si="51"/>
        <v>8</v>
      </c>
      <c r="AA110" s="23">
        <f t="shared" si="52"/>
        <v>20</v>
      </c>
      <c r="AB110" s="23">
        <f t="shared" si="48"/>
        <v>7.9681567418287216</v>
      </c>
      <c r="AC110" s="23">
        <f t="shared" si="53"/>
        <v>80</v>
      </c>
      <c r="AD110" s="31">
        <f t="shared" si="54"/>
        <v>2.5000000000000001E-3</v>
      </c>
      <c r="AE110" s="31">
        <f t="shared" si="60"/>
        <v>4.258538818513434E-2</v>
      </c>
      <c r="AF110" s="32" t="s">
        <v>48</v>
      </c>
      <c r="AG110" s="30">
        <v>12</v>
      </c>
      <c r="AH110" s="24">
        <v>10</v>
      </c>
      <c r="AI110" s="23">
        <f t="shared" si="63"/>
        <v>5.5039804072714089</v>
      </c>
      <c r="AJ110" s="28">
        <f t="shared" si="61"/>
        <v>2.5000000000000001E-2</v>
      </c>
      <c r="AK110" s="28">
        <f t="shared" si="62"/>
        <v>0.42585388185134343</v>
      </c>
      <c r="AL110" s="24" t="s">
        <v>155</v>
      </c>
      <c r="AM110" s="24" t="s">
        <v>157</v>
      </c>
    </row>
    <row r="111" spans="1:39" s="24" customFormat="1">
      <c r="A111" s="20" t="s">
        <v>12</v>
      </c>
      <c r="B111" s="23">
        <v>2.8365486968357172</v>
      </c>
      <c r="C111" s="23" t="s">
        <v>22</v>
      </c>
      <c r="D111" s="23" t="s">
        <v>54</v>
      </c>
      <c r="E111" s="24">
        <v>400</v>
      </c>
      <c r="F111" s="29">
        <v>43784</v>
      </c>
      <c r="G111" s="26">
        <f t="shared" si="42"/>
        <v>7.0913717420892928E-3</v>
      </c>
      <c r="H111" s="27">
        <v>0.14839876651548839</v>
      </c>
      <c r="I111" s="27">
        <v>0.16699781023693741</v>
      </c>
      <c r="J111" s="27">
        <v>0.18042146787937449</v>
      </c>
      <c r="K111" s="27">
        <f t="shared" si="59"/>
        <v>0.16527268154393346</v>
      </c>
      <c r="L111" s="28" t="s">
        <v>37</v>
      </c>
      <c r="M111" s="28" t="s">
        <v>39</v>
      </c>
      <c r="N111" s="29">
        <v>43788</v>
      </c>
      <c r="O111" s="27" t="s">
        <v>19</v>
      </c>
      <c r="P111" s="28">
        <v>0.05</v>
      </c>
      <c r="Q111" s="23"/>
      <c r="R111" s="24">
        <v>20</v>
      </c>
      <c r="S111" s="23">
        <f t="shared" si="43"/>
        <v>7.050822015610307</v>
      </c>
      <c r="T111" s="23">
        <f t="shared" si="44"/>
        <v>2</v>
      </c>
      <c r="U111" s="23">
        <v>5</v>
      </c>
      <c r="V111" s="23">
        <f t="shared" si="45"/>
        <v>5.9491779843896921</v>
      </c>
      <c r="W111" s="30">
        <f t="shared" si="46"/>
        <v>20</v>
      </c>
      <c r="X111" s="23">
        <v>4</v>
      </c>
      <c r="Y111" s="23">
        <f t="shared" si="58"/>
        <v>28.203288062441228</v>
      </c>
      <c r="Z111" s="23">
        <f t="shared" si="51"/>
        <v>8</v>
      </c>
      <c r="AA111" s="23">
        <f t="shared" si="52"/>
        <v>20</v>
      </c>
      <c r="AB111" s="23">
        <f t="shared" si="48"/>
        <v>23.796711937558769</v>
      </c>
      <c r="AC111" s="23">
        <f t="shared" si="53"/>
        <v>80</v>
      </c>
      <c r="AD111" s="31">
        <f t="shared" si="54"/>
        <v>2.5000000000000001E-3</v>
      </c>
      <c r="AE111" s="31">
        <f t="shared" si="60"/>
        <v>5.826541308044586E-2</v>
      </c>
      <c r="AF111" s="32" t="s">
        <v>48</v>
      </c>
      <c r="AG111" s="30">
        <v>13</v>
      </c>
      <c r="AH111" s="24">
        <v>10</v>
      </c>
      <c r="AI111" s="23">
        <f t="shared" si="63"/>
        <v>3.5254110078051535</v>
      </c>
      <c r="AJ111" s="28">
        <f t="shared" si="61"/>
        <v>2.5000000000000001E-2</v>
      </c>
      <c r="AK111" s="28">
        <f t="shared" si="62"/>
        <v>0.5826541308044586</v>
      </c>
      <c r="AL111" s="24" t="s">
        <v>155</v>
      </c>
      <c r="AM111" s="24" t="s">
        <v>157</v>
      </c>
    </row>
    <row r="112" spans="1:39" s="24" customFormat="1">
      <c r="A112" s="20" t="s">
        <v>13</v>
      </c>
      <c r="B112" s="23">
        <v>2.4262543139558561</v>
      </c>
      <c r="C112" s="23" t="s">
        <v>22</v>
      </c>
      <c r="D112" s="23" t="s">
        <v>54</v>
      </c>
      <c r="E112" s="24">
        <v>400</v>
      </c>
      <c r="F112" s="29">
        <v>43784</v>
      </c>
      <c r="G112" s="26">
        <f t="shared" si="42"/>
        <v>6.06563578488964E-3</v>
      </c>
      <c r="H112" s="27">
        <v>0.12931453034913204</v>
      </c>
      <c r="I112" s="27">
        <v>0.12931453034913193</v>
      </c>
      <c r="J112" s="27">
        <v>0.14184866850923886</v>
      </c>
      <c r="K112" s="27">
        <f t="shared" si="59"/>
        <v>0.13349257640250092</v>
      </c>
      <c r="L112" s="28" t="s">
        <v>37</v>
      </c>
      <c r="M112" s="28" t="s">
        <v>39</v>
      </c>
      <c r="N112" s="29">
        <v>43788</v>
      </c>
      <c r="O112" s="27" t="s">
        <v>19</v>
      </c>
      <c r="P112" s="28">
        <v>0.05</v>
      </c>
      <c r="Q112" s="23"/>
      <c r="R112" s="24">
        <v>20</v>
      </c>
      <c r="S112" s="23">
        <f t="shared" si="43"/>
        <v>8.2431589652245698</v>
      </c>
      <c r="T112" s="23">
        <f t="shared" si="44"/>
        <v>2</v>
      </c>
      <c r="U112" s="23">
        <v>5</v>
      </c>
      <c r="V112" s="23">
        <f t="shared" si="45"/>
        <v>4.7568410347754302</v>
      </c>
      <c r="W112" s="30">
        <f t="shared" si="46"/>
        <v>20</v>
      </c>
      <c r="X112" s="23">
        <v>4</v>
      </c>
      <c r="Y112" s="23">
        <f t="shared" si="58"/>
        <v>32.972635860898279</v>
      </c>
      <c r="Z112" s="23">
        <f t="shared" si="51"/>
        <v>8</v>
      </c>
      <c r="AA112" s="23">
        <f t="shared" si="52"/>
        <v>20</v>
      </c>
      <c r="AB112" s="23">
        <f t="shared" si="48"/>
        <v>19.027364139101721</v>
      </c>
      <c r="AC112" s="23">
        <f t="shared" si="53"/>
        <v>80</v>
      </c>
      <c r="AD112" s="31">
        <f t="shared" si="54"/>
        <v>2.5000000000000005E-3</v>
      </c>
      <c r="AE112" s="31">
        <f t="shared" si="60"/>
        <v>5.5020026398160074E-2</v>
      </c>
      <c r="AF112" s="32" t="s">
        <v>48</v>
      </c>
      <c r="AG112" s="30">
        <v>14</v>
      </c>
      <c r="AH112" s="24">
        <v>10</v>
      </c>
      <c r="AI112" s="23">
        <f t="shared" si="63"/>
        <v>4.1215794826122849</v>
      </c>
      <c r="AJ112" s="28">
        <f t="shared" si="61"/>
        <v>2.5000000000000005E-2</v>
      </c>
      <c r="AK112" s="28">
        <f t="shared" si="62"/>
        <v>0.55020026398160071</v>
      </c>
      <c r="AL112" s="24" t="s">
        <v>155</v>
      </c>
      <c r="AM112" s="24" t="s">
        <v>157</v>
      </c>
    </row>
    <row r="113" spans="1:39" s="24" customFormat="1">
      <c r="A113" s="20" t="s">
        <v>14</v>
      </c>
      <c r="B113" s="23">
        <v>2.799968499654292</v>
      </c>
      <c r="C113" s="23" t="s">
        <v>22</v>
      </c>
      <c r="D113" s="23" t="s">
        <v>54</v>
      </c>
      <c r="E113" s="24">
        <v>400</v>
      </c>
      <c r="F113" s="29">
        <v>43784</v>
      </c>
      <c r="G113" s="26">
        <f t="shared" si="42"/>
        <v>6.9999212491357295E-3</v>
      </c>
      <c r="H113" s="27">
        <v>0.14217213013917715</v>
      </c>
      <c r="I113" s="27">
        <v>0.1024672150642577</v>
      </c>
      <c r="J113" s="27">
        <v>0.11330317966718893</v>
      </c>
      <c r="K113" s="27">
        <f t="shared" si="59"/>
        <v>0.11931417495687459</v>
      </c>
      <c r="L113" s="28" t="s">
        <v>37</v>
      </c>
      <c r="M113" s="28" t="s">
        <v>42</v>
      </c>
      <c r="N113" s="29">
        <v>43790</v>
      </c>
      <c r="O113" s="27" t="s">
        <v>19</v>
      </c>
      <c r="P113" s="28">
        <v>0.05</v>
      </c>
      <c r="Q113" s="23"/>
      <c r="R113" s="24">
        <v>20</v>
      </c>
      <c r="S113" s="23">
        <f t="shared" si="43"/>
        <v>7.1429375017859567</v>
      </c>
      <c r="T113" s="23">
        <f t="shared" si="44"/>
        <v>2</v>
      </c>
      <c r="U113" s="23">
        <v>5</v>
      </c>
      <c r="V113" s="23">
        <f t="shared" si="45"/>
        <v>5.8570624982140433</v>
      </c>
      <c r="W113" s="30">
        <f t="shared" si="46"/>
        <v>20</v>
      </c>
      <c r="X113" s="23">
        <v>4</v>
      </c>
      <c r="Y113" s="23">
        <f t="shared" si="58"/>
        <v>28.571750007143827</v>
      </c>
      <c r="Z113" s="23">
        <f t="shared" si="51"/>
        <v>8</v>
      </c>
      <c r="AA113" s="23">
        <f t="shared" si="52"/>
        <v>20</v>
      </c>
      <c r="AB113" s="23">
        <f t="shared" si="48"/>
        <v>23.428249992856173</v>
      </c>
      <c r="AC113" s="23">
        <f t="shared" si="53"/>
        <v>80</v>
      </c>
      <c r="AD113" s="31">
        <f t="shared" si="54"/>
        <v>2.5000000000000001E-3</v>
      </c>
      <c r="AE113" s="31">
        <f t="shared" si="60"/>
        <v>4.2612684739705517E-2</v>
      </c>
      <c r="AF113" s="32" t="s">
        <v>48</v>
      </c>
      <c r="AG113" s="30">
        <v>15</v>
      </c>
      <c r="AH113" s="24">
        <v>10</v>
      </c>
      <c r="AI113" s="23">
        <f t="shared" si="63"/>
        <v>3.5714687508929783</v>
      </c>
      <c r="AJ113" s="28">
        <f t="shared" si="61"/>
        <v>2.5000000000000001E-2</v>
      </c>
      <c r="AK113" s="28">
        <f t="shared" si="62"/>
        <v>0.4261268473970552</v>
      </c>
      <c r="AL113" s="24" t="s">
        <v>155</v>
      </c>
      <c r="AM113" s="24" t="s">
        <v>157</v>
      </c>
    </row>
    <row r="114" spans="1:39" s="24" customFormat="1">
      <c r="A114" s="20" t="s">
        <v>15</v>
      </c>
      <c r="B114" s="23">
        <v>1.7664690392196949</v>
      </c>
      <c r="C114" s="23" t="s">
        <v>22</v>
      </c>
      <c r="D114" s="23" t="s">
        <v>54</v>
      </c>
      <c r="E114" s="24">
        <v>400</v>
      </c>
      <c r="F114" s="29">
        <v>43784</v>
      </c>
      <c r="G114" s="26">
        <f t="shared" si="42"/>
        <v>4.4161725980492372E-3</v>
      </c>
      <c r="H114" s="27">
        <v>1.5698632833323848E-2</v>
      </c>
      <c r="I114" s="27">
        <v>2.7990174770977014E-2</v>
      </c>
      <c r="J114" s="27">
        <v>4.4244121675373858E-2</v>
      </c>
      <c r="K114" s="27">
        <f t="shared" si="59"/>
        <v>2.9310976426558239E-2</v>
      </c>
      <c r="L114" s="28" t="s">
        <v>37</v>
      </c>
      <c r="M114" s="28" t="s">
        <v>39</v>
      </c>
      <c r="N114" s="29">
        <v>43788</v>
      </c>
      <c r="O114" s="27" t="s">
        <v>19</v>
      </c>
      <c r="P114" s="28">
        <v>0.05</v>
      </c>
      <c r="Q114" s="23"/>
      <c r="R114" s="24">
        <v>20</v>
      </c>
      <c r="S114" s="23">
        <f t="shared" si="43"/>
        <v>11.322021250275993</v>
      </c>
      <c r="T114" s="23">
        <f t="shared" si="44"/>
        <v>2</v>
      </c>
      <c r="U114" s="23">
        <v>5</v>
      </c>
      <c r="V114" s="23">
        <f t="shared" si="45"/>
        <v>1.6779787497240051</v>
      </c>
      <c r="W114" s="30">
        <f t="shared" si="46"/>
        <v>20</v>
      </c>
      <c r="X114" s="23">
        <v>4</v>
      </c>
      <c r="Y114" s="23">
        <f t="shared" si="58"/>
        <v>45.288085001103973</v>
      </c>
      <c r="Z114" s="23">
        <f t="shared" si="51"/>
        <v>8</v>
      </c>
      <c r="AA114" s="23">
        <f t="shared" si="52"/>
        <v>20</v>
      </c>
      <c r="AB114" s="23">
        <f t="shared" si="48"/>
        <v>6.7119149988960203</v>
      </c>
      <c r="AC114" s="23">
        <f t="shared" si="53"/>
        <v>80</v>
      </c>
      <c r="AD114" s="31">
        <f t="shared" si="54"/>
        <v>2.5000000000000001E-3</v>
      </c>
      <c r="AE114" s="31">
        <f t="shared" si="60"/>
        <v>1.6592974898391556E-2</v>
      </c>
      <c r="AF114" s="32"/>
      <c r="AG114" s="30"/>
      <c r="AI114" s="23">
        <f t="shared" si="63"/>
        <v>0</v>
      </c>
      <c r="AJ114" s="28">
        <f t="shared" si="61"/>
        <v>0</v>
      </c>
      <c r="AK114" s="28">
        <f t="shared" si="62"/>
        <v>0</v>
      </c>
      <c r="AL114" s="24" t="s">
        <v>155</v>
      </c>
      <c r="AM114" s="24" t="s">
        <v>157</v>
      </c>
    </row>
    <row r="115" spans="1:39" s="24" customFormat="1">
      <c r="A115" s="20" t="s">
        <v>16</v>
      </c>
      <c r="B115" s="23">
        <v>2.4013153184571956</v>
      </c>
      <c r="C115" s="23" t="s">
        <v>22</v>
      </c>
      <c r="D115" s="23" t="s">
        <v>54</v>
      </c>
      <c r="E115" s="24">
        <v>400</v>
      </c>
      <c r="F115" s="29">
        <v>43784</v>
      </c>
      <c r="G115" s="26">
        <f t="shared" si="42"/>
        <v>6.0032882961429893E-3</v>
      </c>
      <c r="H115" s="27">
        <v>2.5334000377270194E-4</v>
      </c>
      <c r="I115" s="27">
        <v>-2.0108914057950246E-3</v>
      </c>
      <c r="J115" s="27">
        <v>2.4512962249140915E-2</v>
      </c>
      <c r="K115" s="27">
        <f t="shared" si="59"/>
        <v>7.5851369490395311E-3</v>
      </c>
      <c r="L115" s="28" t="s">
        <v>37</v>
      </c>
      <c r="M115" s="28" t="s">
        <v>39</v>
      </c>
      <c r="N115" s="29">
        <v>43788</v>
      </c>
      <c r="O115" s="27" t="s">
        <v>19</v>
      </c>
      <c r="P115" s="28">
        <v>0.05</v>
      </c>
      <c r="Q115" s="23"/>
      <c r="R115" s="24">
        <v>20</v>
      </c>
      <c r="S115" s="23">
        <f t="shared" si="43"/>
        <v>8.328768756970101</v>
      </c>
      <c r="T115" s="23">
        <f t="shared" si="44"/>
        <v>2</v>
      </c>
      <c r="U115" s="23">
        <v>5</v>
      </c>
      <c r="V115" s="23">
        <f t="shared" si="45"/>
        <v>4.671231243029899</v>
      </c>
      <c r="W115" s="30">
        <f t="shared" si="46"/>
        <v>20</v>
      </c>
      <c r="X115" s="23">
        <v>4</v>
      </c>
      <c r="Y115" s="23">
        <f t="shared" si="58"/>
        <v>33.315075027880404</v>
      </c>
      <c r="Z115" s="23">
        <f t="shared" si="51"/>
        <v>8</v>
      </c>
      <c r="AA115" s="23">
        <f t="shared" si="52"/>
        <v>20</v>
      </c>
      <c r="AB115" s="23">
        <f t="shared" si="48"/>
        <v>18.684924972119596</v>
      </c>
      <c r="AC115" s="23">
        <f t="shared" si="53"/>
        <v>80</v>
      </c>
      <c r="AD115" s="31">
        <f t="shared" si="54"/>
        <v>2.5000000000000001E-3</v>
      </c>
      <c r="AE115" s="31">
        <f t="shared" si="60"/>
        <v>3.1587425819249982E-3</v>
      </c>
      <c r="AF115" s="32"/>
      <c r="AG115" s="30"/>
      <c r="AI115" s="23">
        <f t="shared" si="63"/>
        <v>0</v>
      </c>
      <c r="AJ115" s="28">
        <f t="shared" si="61"/>
        <v>0</v>
      </c>
      <c r="AK115" s="28">
        <f t="shared" si="62"/>
        <v>0</v>
      </c>
      <c r="AL115" s="24" t="s">
        <v>155</v>
      </c>
      <c r="AM115" s="24" t="s">
        <v>157</v>
      </c>
    </row>
    <row r="116" spans="1:39" s="24" customFormat="1">
      <c r="A116" s="20" t="s">
        <v>17</v>
      </c>
      <c r="B116" s="23">
        <v>1.9621619697096822</v>
      </c>
      <c r="C116" s="23" t="s">
        <v>22</v>
      </c>
      <c r="D116" s="23" t="s">
        <v>54</v>
      </c>
      <c r="E116" s="24">
        <v>400</v>
      </c>
      <c r="F116" s="29">
        <v>43784</v>
      </c>
      <c r="G116" s="26">
        <f t="shared" si="42"/>
        <v>4.9054049242742053E-3</v>
      </c>
      <c r="H116" s="27">
        <v>-8.8035856344981147E-3</v>
      </c>
      <c r="I116" s="27">
        <v>1.100843919921929E-2</v>
      </c>
      <c r="J116" s="27">
        <v>2.4027769804233604E-2</v>
      </c>
      <c r="K116" s="27">
        <f t="shared" si="59"/>
        <v>8.7442077896515927E-3</v>
      </c>
      <c r="L116" s="28" t="s">
        <v>37</v>
      </c>
      <c r="M116" s="28" t="s">
        <v>42</v>
      </c>
      <c r="N116" s="29">
        <v>43790</v>
      </c>
      <c r="O116" s="27" t="s">
        <v>19</v>
      </c>
      <c r="P116" s="28">
        <v>0.05</v>
      </c>
      <c r="Q116" s="23"/>
      <c r="R116" s="24">
        <v>20</v>
      </c>
      <c r="S116" s="23">
        <f t="shared" si="43"/>
        <v>10.192838465297115</v>
      </c>
      <c r="T116" s="23">
        <f t="shared" si="44"/>
        <v>2</v>
      </c>
      <c r="U116" s="23">
        <v>5</v>
      </c>
      <c r="V116" s="23">
        <f t="shared" si="45"/>
        <v>2.8071615347028853</v>
      </c>
      <c r="W116" s="30">
        <f t="shared" si="46"/>
        <v>20</v>
      </c>
      <c r="X116" s="23">
        <v>4</v>
      </c>
      <c r="Y116" s="23">
        <f t="shared" si="58"/>
        <v>40.771353861188459</v>
      </c>
      <c r="Z116" s="23">
        <f t="shared" si="51"/>
        <v>8</v>
      </c>
      <c r="AA116" s="23">
        <f t="shared" si="52"/>
        <v>20</v>
      </c>
      <c r="AB116" s="23">
        <f t="shared" si="48"/>
        <v>11.228646138811541</v>
      </c>
      <c r="AC116" s="23">
        <f t="shared" si="53"/>
        <v>80</v>
      </c>
      <c r="AD116" s="31">
        <f t="shared" si="54"/>
        <v>2.5000000000000001E-3</v>
      </c>
      <c r="AE116" s="31">
        <f t="shared" si="60"/>
        <v>4.4564148753455709E-3</v>
      </c>
      <c r="AF116" s="32" t="s">
        <v>48</v>
      </c>
      <c r="AG116" s="30">
        <v>16</v>
      </c>
      <c r="AH116" s="24">
        <v>10</v>
      </c>
      <c r="AI116" s="23">
        <f t="shared" si="63"/>
        <v>5.0964192326485573</v>
      </c>
      <c r="AJ116" s="28">
        <f t="shared" si="61"/>
        <v>2.5000000000000001E-2</v>
      </c>
      <c r="AK116" s="28">
        <f t="shared" si="62"/>
        <v>4.4564148753455712E-2</v>
      </c>
      <c r="AL116" s="24" t="s">
        <v>155</v>
      </c>
      <c r="AM116" s="20" t="s">
        <v>170</v>
      </c>
    </row>
    <row r="117" spans="1:39" s="24" customFormat="1">
      <c r="A117" s="20"/>
      <c r="C117" s="23"/>
      <c r="D117" s="23"/>
      <c r="G117" s="26"/>
      <c r="H117" s="28"/>
      <c r="I117" s="28"/>
      <c r="J117" s="28"/>
      <c r="K117" s="28"/>
      <c r="L117" s="28"/>
      <c r="M117" s="28"/>
      <c r="N117" s="28"/>
      <c r="O117" s="27"/>
      <c r="P117" s="28"/>
      <c r="Q117" s="23"/>
      <c r="T117" s="23"/>
      <c r="U117" s="23"/>
      <c r="V117" s="23"/>
      <c r="W117" s="30"/>
      <c r="AD117" s="31"/>
      <c r="AG117" s="30"/>
    </row>
    <row r="118" spans="1:39" s="24" customFormat="1">
      <c r="A118" s="20" t="s">
        <v>0</v>
      </c>
      <c r="B118" s="23">
        <v>5.1835191570694255</v>
      </c>
      <c r="C118" s="23" t="s">
        <v>22</v>
      </c>
      <c r="D118" s="23" t="s">
        <v>54</v>
      </c>
      <c r="E118" s="24">
        <v>400</v>
      </c>
      <c r="F118" s="29">
        <v>43784</v>
      </c>
      <c r="G118" s="26">
        <f t="shared" si="42"/>
        <v>1.2958797892673563E-2</v>
      </c>
      <c r="H118" s="27" t="s">
        <v>38</v>
      </c>
      <c r="I118" s="27">
        <v>0.16699781023693733</v>
      </c>
      <c r="J118" s="27">
        <v>0.18972098974009896</v>
      </c>
      <c r="K118" s="27">
        <f>AVERAGE($H118:$J118)</f>
        <v>0.17835939998851813</v>
      </c>
      <c r="L118" s="28" t="s">
        <v>37</v>
      </c>
      <c r="M118" s="28" t="s">
        <v>43</v>
      </c>
      <c r="N118" s="29">
        <v>43788</v>
      </c>
      <c r="O118" s="27" t="s">
        <v>51</v>
      </c>
      <c r="P118" s="28"/>
      <c r="Q118" s="23"/>
      <c r="R118" s="24">
        <v>30</v>
      </c>
      <c r="S118" s="23">
        <v>19.5</v>
      </c>
      <c r="T118" s="23">
        <f t="shared" ref="T118:T154" si="64">$R118*0.1</f>
        <v>3</v>
      </c>
      <c r="U118" s="23">
        <v>7.5</v>
      </c>
      <c r="V118" s="23">
        <f t="shared" ref="V118:V154" si="65">$R118-($S118+$T118+$U118)</f>
        <v>0</v>
      </c>
      <c r="W118" s="30">
        <f t="shared" ref="W118:W154" si="66">SUM($S118:$V118)</f>
        <v>30</v>
      </c>
      <c r="X118" s="23">
        <v>2.5</v>
      </c>
      <c r="Y118" s="23">
        <f>S118*$X118</f>
        <v>48.75</v>
      </c>
      <c r="Z118" s="23">
        <f>T118*$X118</f>
        <v>7.5</v>
      </c>
      <c r="AA118" s="23">
        <f>U118*$X118</f>
        <v>18.75</v>
      </c>
      <c r="AB118" s="23">
        <f>V118*$X118</f>
        <v>0</v>
      </c>
      <c r="AC118" s="23">
        <f t="shared" ref="AC118:AC135" si="67">Y118+Z118+AB118+AA118</f>
        <v>75</v>
      </c>
      <c r="AD118" s="31">
        <f>G118*Y118/AC118</f>
        <v>8.4232186302378165E-3</v>
      </c>
      <c r="AE118" s="31">
        <f>$K118*$Y118/$AC118</f>
        <v>0.11593360999253678</v>
      </c>
      <c r="AF118" s="32"/>
      <c r="AG118" s="30"/>
      <c r="AI118" s="23">
        <f>$Y118*($AH118/$AC118)</f>
        <v>0</v>
      </c>
      <c r="AJ118" s="28">
        <f t="shared" ref="AJ118:AJ154" si="68">(($G118*$S118)*$AH118)/$R118</f>
        <v>0</v>
      </c>
      <c r="AK118" s="28">
        <f>$AE118*$AH118</f>
        <v>0</v>
      </c>
      <c r="AL118" s="24" t="s">
        <v>171</v>
      </c>
    </row>
    <row r="119" spans="1:39" s="24" customFormat="1">
      <c r="A119" s="20" t="s">
        <v>1</v>
      </c>
      <c r="B119" s="23">
        <v>4.9795432157616943</v>
      </c>
      <c r="C119" s="23" t="s">
        <v>22</v>
      </c>
      <c r="D119" s="23" t="s">
        <v>54</v>
      </c>
      <c r="E119" s="24">
        <v>400</v>
      </c>
      <c r="F119" s="29">
        <v>43784</v>
      </c>
      <c r="G119" s="26">
        <f t="shared" si="42"/>
        <v>1.2448858039404235E-2</v>
      </c>
      <c r="H119" s="27" t="s">
        <v>38</v>
      </c>
      <c r="I119" s="27">
        <v>0.11209019855492047</v>
      </c>
      <c r="J119" s="27">
        <v>0.12599904864226494</v>
      </c>
      <c r="K119" s="27">
        <f t="shared" ref="K119:K135" si="69">AVERAGE($H119:$J119)</f>
        <v>0.11904462359859271</v>
      </c>
      <c r="L119" s="28" t="s">
        <v>37</v>
      </c>
      <c r="M119" s="28" t="s">
        <v>43</v>
      </c>
      <c r="N119" s="29">
        <v>43788</v>
      </c>
      <c r="O119" s="27" t="s">
        <v>51</v>
      </c>
      <c r="P119" s="28"/>
      <c r="Q119" s="23"/>
      <c r="R119" s="24">
        <v>30</v>
      </c>
      <c r="S119" s="23">
        <v>19.5</v>
      </c>
      <c r="T119" s="23">
        <f t="shared" si="64"/>
        <v>3</v>
      </c>
      <c r="U119" s="23">
        <v>7.5</v>
      </c>
      <c r="V119" s="23">
        <f t="shared" si="65"/>
        <v>0</v>
      </c>
      <c r="W119" s="30">
        <f t="shared" si="66"/>
        <v>30</v>
      </c>
      <c r="X119" s="23">
        <v>2.5</v>
      </c>
      <c r="Y119" s="23">
        <f>S119*$X119</f>
        <v>48.75</v>
      </c>
      <c r="Z119" s="23">
        <f t="shared" ref="Z119:AB135" si="70">T119*$X119</f>
        <v>7.5</v>
      </c>
      <c r="AA119" s="23">
        <f t="shared" si="70"/>
        <v>18.75</v>
      </c>
      <c r="AB119" s="23">
        <f t="shared" si="70"/>
        <v>0</v>
      </c>
      <c r="AC119" s="23">
        <f t="shared" si="67"/>
        <v>75</v>
      </c>
      <c r="AD119" s="31">
        <f t="shared" ref="AD119:AD135" si="71">G119*Y119/AC119</f>
        <v>8.0917577256127537E-3</v>
      </c>
      <c r="AE119" s="31">
        <f t="shared" ref="AE119:AE135" si="72">$K119*$Y119/$AC119</f>
        <v>7.7379005339085261E-2</v>
      </c>
      <c r="AF119" s="32"/>
      <c r="AG119" s="30"/>
      <c r="AI119" s="23">
        <f t="shared" ref="AI119:AI135" si="73">$Y119*($AH119/$AC119)</f>
        <v>0</v>
      </c>
      <c r="AJ119" s="28">
        <f t="shared" si="68"/>
        <v>0</v>
      </c>
      <c r="AK119" s="28">
        <f t="shared" ref="AK119:AK135" si="74">$AE119*$AH119</f>
        <v>0</v>
      </c>
      <c r="AL119" s="24" t="s">
        <v>171</v>
      </c>
    </row>
    <row r="120" spans="1:39" s="24" customFormat="1">
      <c r="A120" s="20" t="s">
        <v>2</v>
      </c>
      <c r="B120" s="23">
        <v>5.5172765667095245</v>
      </c>
      <c r="C120" s="23" t="s">
        <v>22</v>
      </c>
      <c r="D120" s="23" t="s">
        <v>54</v>
      </c>
      <c r="E120" s="33">
        <v>400</v>
      </c>
      <c r="F120" s="29">
        <v>43784</v>
      </c>
      <c r="G120" s="26">
        <f t="shared" si="42"/>
        <v>1.3793191416773811E-2</v>
      </c>
      <c r="H120" s="27">
        <v>0.2012038776029067</v>
      </c>
      <c r="I120" s="27">
        <v>0.17953194839704431</v>
      </c>
      <c r="J120" s="27" t="s">
        <v>38</v>
      </c>
      <c r="K120" s="27">
        <f t="shared" si="69"/>
        <v>0.19036791299997552</v>
      </c>
      <c r="L120" s="28" t="s">
        <v>37</v>
      </c>
      <c r="M120" s="28" t="s">
        <v>45</v>
      </c>
      <c r="N120" s="29">
        <v>43790</v>
      </c>
      <c r="O120" s="27" t="s">
        <v>51</v>
      </c>
      <c r="P120" s="28"/>
      <c r="Q120" s="23"/>
      <c r="R120" s="24">
        <v>30</v>
      </c>
      <c r="S120" s="23">
        <v>19.5</v>
      </c>
      <c r="T120" s="23">
        <f t="shared" si="64"/>
        <v>3</v>
      </c>
      <c r="U120" s="23">
        <v>7.5</v>
      </c>
      <c r="V120" s="23">
        <f t="shared" si="65"/>
        <v>0</v>
      </c>
      <c r="W120" s="30">
        <f t="shared" si="66"/>
        <v>30</v>
      </c>
      <c r="X120" s="23">
        <v>2.5</v>
      </c>
      <c r="Y120" s="23">
        <f t="shared" ref="Y120:Y135" si="75">S120*$X120</f>
        <v>48.75</v>
      </c>
      <c r="Z120" s="23">
        <f t="shared" si="70"/>
        <v>7.5</v>
      </c>
      <c r="AA120" s="23">
        <f t="shared" si="70"/>
        <v>18.75</v>
      </c>
      <c r="AB120" s="23">
        <f t="shared" si="70"/>
        <v>0</v>
      </c>
      <c r="AC120" s="23">
        <f t="shared" si="67"/>
        <v>75</v>
      </c>
      <c r="AD120" s="31">
        <f t="shared" si="71"/>
        <v>8.9655744209029779E-3</v>
      </c>
      <c r="AE120" s="31">
        <f t="shared" si="72"/>
        <v>0.12373914344998409</v>
      </c>
      <c r="AF120" s="32" t="s">
        <v>49</v>
      </c>
      <c r="AG120" s="30">
        <v>1</v>
      </c>
      <c r="AH120" s="24">
        <v>30</v>
      </c>
      <c r="AI120" s="23">
        <f t="shared" si="73"/>
        <v>19.5</v>
      </c>
      <c r="AJ120" s="28">
        <f t="shared" si="68"/>
        <v>0.26896723262708933</v>
      </c>
      <c r="AK120" s="28">
        <f t="shared" si="74"/>
        <v>3.7121743034995225</v>
      </c>
      <c r="AL120" s="24" t="s">
        <v>171</v>
      </c>
    </row>
    <row r="121" spans="1:39" s="24" customFormat="1">
      <c r="A121" s="20" t="s">
        <v>3</v>
      </c>
      <c r="B121" s="23">
        <v>5.9918138726046086</v>
      </c>
      <c r="C121" s="23" t="s">
        <v>22</v>
      </c>
      <c r="D121" s="23" t="s">
        <v>54</v>
      </c>
      <c r="E121" s="33">
        <v>400</v>
      </c>
      <c r="F121" s="29">
        <v>43784</v>
      </c>
      <c r="G121" s="26">
        <f t="shared" si="42"/>
        <v>1.4979534681511522E-2</v>
      </c>
      <c r="H121" s="27">
        <v>6.2034511321977286E-2</v>
      </c>
      <c r="I121" s="27">
        <v>8.0876151265879978E-2</v>
      </c>
      <c r="J121" s="27">
        <v>0.11936808522853096</v>
      </c>
      <c r="K121" s="27">
        <f t="shared" si="69"/>
        <v>8.74262492721294E-2</v>
      </c>
      <c r="L121" s="28" t="s">
        <v>37</v>
      </c>
      <c r="M121" s="28" t="s">
        <v>43</v>
      </c>
      <c r="N121" s="29">
        <v>43788</v>
      </c>
      <c r="O121" s="27" t="s">
        <v>51</v>
      </c>
      <c r="P121" s="28"/>
      <c r="Q121" s="23"/>
      <c r="R121" s="24">
        <v>30</v>
      </c>
      <c r="S121" s="23">
        <v>19.5</v>
      </c>
      <c r="T121" s="23">
        <f t="shared" si="64"/>
        <v>3</v>
      </c>
      <c r="U121" s="23">
        <v>7.5</v>
      </c>
      <c r="V121" s="23">
        <f t="shared" si="65"/>
        <v>0</v>
      </c>
      <c r="W121" s="30">
        <f t="shared" si="66"/>
        <v>30</v>
      </c>
      <c r="X121" s="23">
        <v>2.5</v>
      </c>
      <c r="Y121" s="23">
        <f t="shared" si="75"/>
        <v>48.75</v>
      </c>
      <c r="Z121" s="23">
        <f t="shared" si="70"/>
        <v>7.5</v>
      </c>
      <c r="AA121" s="23">
        <f t="shared" si="70"/>
        <v>18.75</v>
      </c>
      <c r="AB121" s="23">
        <f t="shared" si="70"/>
        <v>0</v>
      </c>
      <c r="AC121" s="23">
        <f t="shared" si="67"/>
        <v>75</v>
      </c>
      <c r="AD121" s="31">
        <f t="shared" si="71"/>
        <v>9.7366975429824879E-3</v>
      </c>
      <c r="AE121" s="31">
        <f t="shared" si="72"/>
        <v>5.6827062026884118E-2</v>
      </c>
      <c r="AF121" s="32"/>
      <c r="AG121" s="30"/>
      <c r="AI121" s="23">
        <f t="shared" si="73"/>
        <v>0</v>
      </c>
      <c r="AJ121" s="28">
        <f t="shared" si="68"/>
        <v>0</v>
      </c>
      <c r="AK121" s="28">
        <f t="shared" si="74"/>
        <v>0</v>
      </c>
      <c r="AL121" s="24" t="s">
        <v>171</v>
      </c>
    </row>
    <row r="122" spans="1:39" s="24" customFormat="1">
      <c r="A122" s="20" t="s">
        <v>4</v>
      </c>
      <c r="B122" s="23">
        <v>5.6476906438879579</v>
      </c>
      <c r="C122" s="23" t="s">
        <v>22</v>
      </c>
      <c r="D122" s="23" t="s">
        <v>54</v>
      </c>
      <c r="E122" s="24">
        <v>400</v>
      </c>
      <c r="F122" s="29">
        <v>43784</v>
      </c>
      <c r="G122" s="26">
        <f t="shared" si="42"/>
        <v>1.4119226609719895E-2</v>
      </c>
      <c r="H122" s="27">
        <v>7.8207592818889393E-2</v>
      </c>
      <c r="I122" s="27">
        <v>0.10950250551541453</v>
      </c>
      <c r="J122" s="27">
        <v>0.10820865899566161</v>
      </c>
      <c r="K122" s="27">
        <f t="shared" si="69"/>
        <v>9.8639585776655173E-2</v>
      </c>
      <c r="L122" s="28" t="s">
        <v>37</v>
      </c>
      <c r="M122" s="28" t="s">
        <v>43</v>
      </c>
      <c r="N122" s="29">
        <v>43788</v>
      </c>
      <c r="O122" s="27" t="s">
        <v>51</v>
      </c>
      <c r="P122" s="28"/>
      <c r="Q122" s="23"/>
      <c r="R122" s="24">
        <v>30</v>
      </c>
      <c r="S122" s="23">
        <v>19.5</v>
      </c>
      <c r="T122" s="23">
        <f t="shared" si="64"/>
        <v>3</v>
      </c>
      <c r="U122" s="23">
        <v>7.5</v>
      </c>
      <c r="V122" s="23">
        <f t="shared" si="65"/>
        <v>0</v>
      </c>
      <c r="W122" s="30">
        <f t="shared" si="66"/>
        <v>30</v>
      </c>
      <c r="X122" s="23">
        <v>2.5</v>
      </c>
      <c r="Y122" s="23">
        <f t="shared" si="75"/>
        <v>48.75</v>
      </c>
      <c r="Z122" s="23">
        <f t="shared" si="70"/>
        <v>7.5</v>
      </c>
      <c r="AA122" s="23">
        <f t="shared" si="70"/>
        <v>18.75</v>
      </c>
      <c r="AB122" s="23">
        <f t="shared" si="70"/>
        <v>0</v>
      </c>
      <c r="AC122" s="23">
        <f t="shared" si="67"/>
        <v>75</v>
      </c>
      <c r="AD122" s="31">
        <f t="shared" si="71"/>
        <v>9.1774972963179317E-3</v>
      </c>
      <c r="AE122" s="31">
        <f t="shared" si="72"/>
        <v>6.4115730754825864E-2</v>
      </c>
      <c r="AF122" s="32"/>
      <c r="AG122" s="30"/>
      <c r="AI122" s="23">
        <f t="shared" si="73"/>
        <v>0</v>
      </c>
      <c r="AJ122" s="28">
        <f t="shared" si="68"/>
        <v>0</v>
      </c>
      <c r="AK122" s="28">
        <f t="shared" si="74"/>
        <v>0</v>
      </c>
      <c r="AL122" s="24" t="s">
        <v>171</v>
      </c>
    </row>
    <row r="123" spans="1:39" s="24" customFormat="1">
      <c r="A123" s="20" t="s">
        <v>5</v>
      </c>
      <c r="B123" s="23">
        <v>6.2967209169919984</v>
      </c>
      <c r="C123" s="23" t="s">
        <v>22</v>
      </c>
      <c r="D123" s="23" t="s">
        <v>54</v>
      </c>
      <c r="E123" s="24">
        <v>400</v>
      </c>
      <c r="F123" s="29">
        <v>43784</v>
      </c>
      <c r="G123" s="26">
        <f t="shared" si="42"/>
        <v>1.5741802292479998E-2</v>
      </c>
      <c r="H123" s="27">
        <v>9.9717791209782664E-2</v>
      </c>
      <c r="I123" s="27">
        <v>0.12899106871919372</v>
      </c>
      <c r="J123" s="27">
        <v>0.16408665556749319</v>
      </c>
      <c r="K123" s="27">
        <f t="shared" si="69"/>
        <v>0.1309318384988232</v>
      </c>
      <c r="L123" s="28" t="s">
        <v>37</v>
      </c>
      <c r="M123" s="28" t="s">
        <v>45</v>
      </c>
      <c r="N123" s="29">
        <v>43790</v>
      </c>
      <c r="O123" s="27" t="s">
        <v>51</v>
      </c>
      <c r="P123" s="28"/>
      <c r="Q123" s="23"/>
      <c r="R123" s="24">
        <v>30</v>
      </c>
      <c r="S123" s="23">
        <v>19.5</v>
      </c>
      <c r="T123" s="23">
        <f t="shared" si="64"/>
        <v>3</v>
      </c>
      <c r="U123" s="23">
        <v>7.5</v>
      </c>
      <c r="V123" s="23">
        <f t="shared" si="65"/>
        <v>0</v>
      </c>
      <c r="W123" s="30">
        <f t="shared" si="66"/>
        <v>30</v>
      </c>
      <c r="X123" s="23">
        <v>2.5</v>
      </c>
      <c r="Y123" s="23">
        <f t="shared" si="75"/>
        <v>48.75</v>
      </c>
      <c r="Z123" s="23">
        <f t="shared" si="70"/>
        <v>7.5</v>
      </c>
      <c r="AA123" s="23">
        <f t="shared" si="70"/>
        <v>18.75</v>
      </c>
      <c r="AB123" s="23">
        <f t="shared" si="70"/>
        <v>0</v>
      </c>
      <c r="AC123" s="23">
        <f t="shared" si="67"/>
        <v>75</v>
      </c>
      <c r="AD123" s="31">
        <f t="shared" si="71"/>
        <v>1.0232171490111998E-2</v>
      </c>
      <c r="AE123" s="31">
        <f t="shared" si="72"/>
        <v>8.5105695024235081E-2</v>
      </c>
      <c r="AF123" s="32" t="s">
        <v>49</v>
      </c>
      <c r="AG123" s="30">
        <v>2</v>
      </c>
      <c r="AH123" s="24">
        <v>30</v>
      </c>
      <c r="AI123" s="23">
        <f t="shared" si="73"/>
        <v>19.5</v>
      </c>
      <c r="AJ123" s="28">
        <f t="shared" si="68"/>
        <v>0.30696514470335995</v>
      </c>
      <c r="AK123" s="28">
        <f t="shared" si="74"/>
        <v>2.5531708507270525</v>
      </c>
      <c r="AL123" s="24" t="s">
        <v>171</v>
      </c>
    </row>
    <row r="124" spans="1:39" s="24" customFormat="1">
      <c r="A124" s="20" t="s">
        <v>6</v>
      </c>
      <c r="B124" s="23">
        <v>2.0783988630418744</v>
      </c>
      <c r="C124" s="23" t="s">
        <v>22</v>
      </c>
      <c r="D124" s="23" t="s">
        <v>54</v>
      </c>
      <c r="E124" s="24">
        <v>400</v>
      </c>
      <c r="F124" s="29">
        <v>43784</v>
      </c>
      <c r="G124" s="26">
        <f t="shared" si="42"/>
        <v>5.1959971576046862E-3</v>
      </c>
      <c r="H124" s="27">
        <v>4.8206526642117359E-2</v>
      </c>
      <c r="I124" s="27">
        <v>6.9150667180618575E-2</v>
      </c>
      <c r="J124" s="27" t="s">
        <v>38</v>
      </c>
      <c r="K124" s="27">
        <f t="shared" si="69"/>
        <v>5.8678596911367967E-2</v>
      </c>
      <c r="L124" s="28" t="s">
        <v>37</v>
      </c>
      <c r="M124" s="28" t="s">
        <v>43</v>
      </c>
      <c r="N124" s="29">
        <v>43788</v>
      </c>
      <c r="O124" s="27" t="s">
        <v>51</v>
      </c>
      <c r="P124" s="28"/>
      <c r="Q124" s="23"/>
      <c r="R124" s="24">
        <v>30</v>
      </c>
      <c r="S124" s="23">
        <v>19.5</v>
      </c>
      <c r="T124" s="23">
        <f t="shared" si="64"/>
        <v>3</v>
      </c>
      <c r="U124" s="23">
        <v>7.5</v>
      </c>
      <c r="V124" s="23">
        <f t="shared" si="65"/>
        <v>0</v>
      </c>
      <c r="W124" s="30">
        <f t="shared" si="66"/>
        <v>30</v>
      </c>
      <c r="X124" s="23">
        <v>2.5</v>
      </c>
      <c r="Y124" s="23">
        <f t="shared" si="75"/>
        <v>48.75</v>
      </c>
      <c r="Z124" s="23">
        <f t="shared" si="70"/>
        <v>7.5</v>
      </c>
      <c r="AA124" s="23">
        <f t="shared" si="70"/>
        <v>18.75</v>
      </c>
      <c r="AB124" s="23">
        <f t="shared" si="70"/>
        <v>0</v>
      </c>
      <c r="AC124" s="23">
        <f t="shared" si="67"/>
        <v>75</v>
      </c>
      <c r="AD124" s="31">
        <f t="shared" si="71"/>
        <v>3.3773981524430458E-3</v>
      </c>
      <c r="AE124" s="31">
        <f t="shared" si="72"/>
        <v>3.8141087992389175E-2</v>
      </c>
      <c r="AF124" s="32" t="s">
        <v>49</v>
      </c>
      <c r="AG124" s="30">
        <v>3</v>
      </c>
      <c r="AH124" s="24">
        <v>30</v>
      </c>
      <c r="AI124" s="23">
        <f t="shared" si="73"/>
        <v>19.5</v>
      </c>
      <c r="AJ124" s="28">
        <f t="shared" si="68"/>
        <v>0.10132194457329138</v>
      </c>
      <c r="AK124" s="28">
        <f t="shared" si="74"/>
        <v>1.1442326397716753</v>
      </c>
      <c r="AL124" s="24" t="s">
        <v>171</v>
      </c>
    </row>
    <row r="125" spans="1:39" s="24" customFormat="1">
      <c r="A125" s="20" t="s">
        <v>7</v>
      </c>
      <c r="B125" s="23">
        <v>2.0307080344796713</v>
      </c>
      <c r="C125" s="23" t="s">
        <v>22</v>
      </c>
      <c r="D125" s="23" t="s">
        <v>54</v>
      </c>
      <c r="E125" s="24">
        <v>400</v>
      </c>
      <c r="F125" s="29">
        <v>43784</v>
      </c>
      <c r="G125" s="26">
        <f t="shared" si="42"/>
        <v>5.0767700861991784E-3</v>
      </c>
      <c r="H125" s="27">
        <v>9.0741730978996404E-2</v>
      </c>
      <c r="I125" s="27">
        <v>8.9771346089181678E-2</v>
      </c>
      <c r="J125" s="27">
        <v>0.11273712181479698</v>
      </c>
      <c r="K125" s="27">
        <f t="shared" si="69"/>
        <v>9.7750066294325033E-2</v>
      </c>
      <c r="L125" s="28" t="s">
        <v>37</v>
      </c>
      <c r="M125" s="28" t="s">
        <v>43</v>
      </c>
      <c r="N125" s="29">
        <v>43788</v>
      </c>
      <c r="O125" s="27" t="s">
        <v>51</v>
      </c>
      <c r="P125" s="28"/>
      <c r="Q125" s="23"/>
      <c r="R125" s="24">
        <v>30</v>
      </c>
      <c r="S125" s="23">
        <v>19.5</v>
      </c>
      <c r="T125" s="23">
        <f t="shared" si="64"/>
        <v>3</v>
      </c>
      <c r="U125" s="23">
        <v>7.5</v>
      </c>
      <c r="V125" s="23">
        <f t="shared" si="65"/>
        <v>0</v>
      </c>
      <c r="W125" s="30">
        <f t="shared" si="66"/>
        <v>30</v>
      </c>
      <c r="X125" s="23">
        <v>2.5</v>
      </c>
      <c r="Y125" s="23">
        <f t="shared" si="75"/>
        <v>48.75</v>
      </c>
      <c r="Z125" s="23">
        <f t="shared" si="70"/>
        <v>7.5</v>
      </c>
      <c r="AA125" s="23">
        <f t="shared" si="70"/>
        <v>18.75</v>
      </c>
      <c r="AB125" s="23">
        <f t="shared" si="70"/>
        <v>0</v>
      </c>
      <c r="AC125" s="23">
        <f t="shared" si="67"/>
        <v>75</v>
      </c>
      <c r="AD125" s="31">
        <f t="shared" si="71"/>
        <v>3.2999005560294657E-3</v>
      </c>
      <c r="AE125" s="31">
        <f t="shared" si="72"/>
        <v>6.353754309131128E-2</v>
      </c>
      <c r="AF125" s="32" t="s">
        <v>49</v>
      </c>
      <c r="AG125" s="30">
        <v>4</v>
      </c>
      <c r="AH125" s="24">
        <v>30</v>
      </c>
      <c r="AI125" s="23">
        <f t="shared" si="73"/>
        <v>19.5</v>
      </c>
      <c r="AJ125" s="28">
        <f t="shared" si="68"/>
        <v>9.8997016680883981E-2</v>
      </c>
      <c r="AK125" s="28">
        <f t="shared" si="74"/>
        <v>1.9061262927393383</v>
      </c>
      <c r="AL125" s="24" t="s">
        <v>171</v>
      </c>
    </row>
    <row r="126" spans="1:39" s="24" customFormat="1">
      <c r="A126" s="20" t="s">
        <v>8</v>
      </c>
      <c r="B126" s="23">
        <v>2.424389698558425</v>
      </c>
      <c r="C126" s="23" t="s">
        <v>22</v>
      </c>
      <c r="D126" s="23" t="s">
        <v>54</v>
      </c>
      <c r="E126" s="24">
        <v>400</v>
      </c>
      <c r="F126" s="29">
        <v>43784</v>
      </c>
      <c r="G126" s="26">
        <f t="shared" si="42"/>
        <v>6.0609742463960626E-3</v>
      </c>
      <c r="H126" s="27">
        <v>9.0660865571511762E-2</v>
      </c>
      <c r="I126" s="27">
        <v>0.1417678031017543</v>
      </c>
      <c r="J126" s="27">
        <v>0.11152414070252861</v>
      </c>
      <c r="K126" s="27">
        <f t="shared" si="69"/>
        <v>0.11465093645859821</v>
      </c>
      <c r="L126" s="28" t="s">
        <v>37</v>
      </c>
      <c r="M126" s="28" t="s">
        <v>45</v>
      </c>
      <c r="N126" s="29">
        <v>43790</v>
      </c>
      <c r="O126" s="27" t="s">
        <v>51</v>
      </c>
      <c r="P126" s="28"/>
      <c r="Q126" s="23"/>
      <c r="R126" s="24">
        <v>30</v>
      </c>
      <c r="S126" s="23">
        <v>19.5</v>
      </c>
      <c r="T126" s="23">
        <f t="shared" si="64"/>
        <v>3</v>
      </c>
      <c r="U126" s="23">
        <v>7.5</v>
      </c>
      <c r="V126" s="23">
        <f t="shared" si="65"/>
        <v>0</v>
      </c>
      <c r="W126" s="30">
        <f t="shared" si="66"/>
        <v>30</v>
      </c>
      <c r="X126" s="23">
        <v>2.5</v>
      </c>
      <c r="Y126" s="23">
        <f t="shared" si="75"/>
        <v>48.75</v>
      </c>
      <c r="Z126" s="23">
        <f t="shared" si="70"/>
        <v>7.5</v>
      </c>
      <c r="AA126" s="23">
        <f t="shared" si="70"/>
        <v>18.75</v>
      </c>
      <c r="AB126" s="23">
        <f t="shared" si="70"/>
        <v>0</v>
      </c>
      <c r="AC126" s="23">
        <f t="shared" si="67"/>
        <v>75</v>
      </c>
      <c r="AD126" s="31">
        <f t="shared" si="71"/>
        <v>3.9396332601574413E-3</v>
      </c>
      <c r="AE126" s="31">
        <f t="shared" si="72"/>
        <v>7.4523108698088827E-2</v>
      </c>
      <c r="AF126" s="32" t="s">
        <v>49</v>
      </c>
      <c r="AG126" s="30">
        <v>5</v>
      </c>
      <c r="AH126" s="24">
        <v>30</v>
      </c>
      <c r="AI126" s="23">
        <f t="shared" si="73"/>
        <v>19.5</v>
      </c>
      <c r="AJ126" s="28">
        <f t="shared" si="68"/>
        <v>0.11818899780472322</v>
      </c>
      <c r="AK126" s="28">
        <f t="shared" si="74"/>
        <v>2.2356932609426647</v>
      </c>
      <c r="AL126" s="24" t="s">
        <v>171</v>
      </c>
    </row>
    <row r="127" spans="1:39" s="24" customFormat="1">
      <c r="A127" s="20" t="s">
        <v>9</v>
      </c>
      <c r="B127" s="23">
        <v>0.86661872221508185</v>
      </c>
      <c r="C127" s="23" t="s">
        <v>22</v>
      </c>
      <c r="D127" s="23" t="s">
        <v>54</v>
      </c>
      <c r="E127" s="24">
        <v>400</v>
      </c>
      <c r="F127" s="29">
        <v>43784</v>
      </c>
      <c r="G127" s="26">
        <f t="shared" si="42"/>
        <v>2.1665468055377048E-3</v>
      </c>
      <c r="H127" s="27">
        <v>3.5429792259556697E-2</v>
      </c>
      <c r="I127" s="27">
        <v>7.0363648292887035E-2</v>
      </c>
      <c r="J127" s="27">
        <v>7.0929706145278909E-2</v>
      </c>
      <c r="K127" s="27">
        <f t="shared" si="69"/>
        <v>5.8907715565907549E-2</v>
      </c>
      <c r="L127" s="28" t="s">
        <v>37</v>
      </c>
      <c r="M127" s="28" t="s">
        <v>43</v>
      </c>
      <c r="N127" s="29">
        <v>43788</v>
      </c>
      <c r="O127" s="27" t="s">
        <v>51</v>
      </c>
      <c r="P127" s="28"/>
      <c r="Q127" s="23"/>
      <c r="R127" s="24">
        <v>30</v>
      </c>
      <c r="S127" s="23">
        <v>19.5</v>
      </c>
      <c r="T127" s="23">
        <f t="shared" si="64"/>
        <v>3</v>
      </c>
      <c r="U127" s="23">
        <v>7.5</v>
      </c>
      <c r="V127" s="23">
        <f t="shared" si="65"/>
        <v>0</v>
      </c>
      <c r="W127" s="30">
        <f t="shared" si="66"/>
        <v>30</v>
      </c>
      <c r="X127" s="23">
        <v>2.5</v>
      </c>
      <c r="Y127" s="23">
        <f t="shared" si="75"/>
        <v>48.75</v>
      </c>
      <c r="Z127" s="23">
        <f t="shared" si="70"/>
        <v>7.5</v>
      </c>
      <c r="AA127" s="23">
        <f t="shared" si="70"/>
        <v>18.75</v>
      </c>
      <c r="AB127" s="23">
        <f t="shared" si="70"/>
        <v>0</v>
      </c>
      <c r="AC127" s="23">
        <f t="shared" si="67"/>
        <v>75</v>
      </c>
      <c r="AD127" s="31">
        <f t="shared" si="71"/>
        <v>1.4082554235995081E-3</v>
      </c>
      <c r="AE127" s="31">
        <f t="shared" si="72"/>
        <v>3.8290015117839908E-2</v>
      </c>
      <c r="AF127" s="32" t="s">
        <v>49</v>
      </c>
      <c r="AG127" s="30">
        <v>6</v>
      </c>
      <c r="AH127" s="24">
        <v>30</v>
      </c>
      <c r="AI127" s="23">
        <f t="shared" si="73"/>
        <v>19.5</v>
      </c>
      <c r="AJ127" s="28">
        <f t="shared" si="68"/>
        <v>4.2247662707985238E-2</v>
      </c>
      <c r="AK127" s="28">
        <f t="shared" si="74"/>
        <v>1.1487004535351972</v>
      </c>
      <c r="AL127" s="24" t="s">
        <v>171</v>
      </c>
    </row>
    <row r="128" spans="1:39" s="24" customFormat="1">
      <c r="A128" s="20" t="s">
        <v>10</v>
      </c>
      <c r="B128" s="23">
        <v>1.5915446277185608</v>
      </c>
      <c r="C128" s="23" t="s">
        <v>22</v>
      </c>
      <c r="D128" s="23" t="s">
        <v>54</v>
      </c>
      <c r="E128" s="24">
        <v>400</v>
      </c>
      <c r="F128" s="29">
        <v>43784</v>
      </c>
      <c r="G128" s="26">
        <f t="shared" si="42"/>
        <v>3.9788615692964019E-3</v>
      </c>
      <c r="H128" s="27">
        <v>6.1387588062100776E-2</v>
      </c>
      <c r="I128" s="27">
        <v>0.10335673454658795</v>
      </c>
      <c r="J128" s="27">
        <v>8.4595960010169821E-2</v>
      </c>
      <c r="K128" s="27">
        <f t="shared" si="69"/>
        <v>8.3113427539619519E-2</v>
      </c>
      <c r="L128" s="28" t="s">
        <v>37</v>
      </c>
      <c r="M128" s="28" t="s">
        <v>43</v>
      </c>
      <c r="N128" s="29">
        <v>43788</v>
      </c>
      <c r="O128" s="27" t="s">
        <v>51</v>
      </c>
      <c r="P128" s="28"/>
      <c r="Q128" s="23"/>
      <c r="R128" s="24">
        <v>30</v>
      </c>
      <c r="S128" s="23">
        <v>19.5</v>
      </c>
      <c r="T128" s="23">
        <f t="shared" si="64"/>
        <v>3</v>
      </c>
      <c r="U128" s="23">
        <v>7.5</v>
      </c>
      <c r="V128" s="23">
        <f t="shared" si="65"/>
        <v>0</v>
      </c>
      <c r="W128" s="30">
        <f t="shared" si="66"/>
        <v>30</v>
      </c>
      <c r="X128" s="23">
        <v>2.5</v>
      </c>
      <c r="Y128" s="23">
        <f t="shared" si="75"/>
        <v>48.75</v>
      </c>
      <c r="Z128" s="23">
        <f t="shared" si="70"/>
        <v>7.5</v>
      </c>
      <c r="AA128" s="23">
        <f t="shared" si="70"/>
        <v>18.75</v>
      </c>
      <c r="AB128" s="23">
        <f t="shared" si="70"/>
        <v>0</v>
      </c>
      <c r="AC128" s="23">
        <f t="shared" si="67"/>
        <v>75</v>
      </c>
      <c r="AD128" s="31">
        <f t="shared" si="71"/>
        <v>2.5862600200426611E-3</v>
      </c>
      <c r="AE128" s="31">
        <f t="shared" si="72"/>
        <v>5.4023727900752688E-2</v>
      </c>
      <c r="AF128" s="32" t="s">
        <v>49</v>
      </c>
      <c r="AG128" s="30">
        <v>7</v>
      </c>
      <c r="AH128" s="24">
        <v>30</v>
      </c>
      <c r="AI128" s="23">
        <f t="shared" si="73"/>
        <v>19.5</v>
      </c>
      <c r="AJ128" s="28">
        <f t="shared" si="68"/>
        <v>7.7587800601279844E-2</v>
      </c>
      <c r="AK128" s="28">
        <f t="shared" si="74"/>
        <v>1.6207118370225806</v>
      </c>
      <c r="AL128" s="24" t="s">
        <v>171</v>
      </c>
    </row>
    <row r="129" spans="1:39" s="24" customFormat="1">
      <c r="A129" s="20" t="s">
        <v>11</v>
      </c>
      <c r="B129" s="23">
        <v>1.8168669326636442</v>
      </c>
      <c r="C129" s="23" t="s">
        <v>22</v>
      </c>
      <c r="D129" s="23" t="s">
        <v>54</v>
      </c>
      <c r="E129" s="24">
        <v>400</v>
      </c>
      <c r="F129" s="29">
        <v>43784</v>
      </c>
      <c r="G129" s="26">
        <f t="shared" si="42"/>
        <v>4.5421673316591105E-3</v>
      </c>
      <c r="H129" s="27">
        <v>6.4945665991421431E-2</v>
      </c>
      <c r="I129" s="27">
        <v>8.2736055638024844E-2</v>
      </c>
      <c r="J129" s="27">
        <v>8.4434229195200619E-2</v>
      </c>
      <c r="K129" s="27">
        <f t="shared" si="69"/>
        <v>7.7371983608215622E-2</v>
      </c>
      <c r="L129" s="28" t="s">
        <v>37</v>
      </c>
      <c r="M129" s="28" t="s">
        <v>45</v>
      </c>
      <c r="N129" s="29">
        <v>43790</v>
      </c>
      <c r="O129" s="27" t="s">
        <v>51</v>
      </c>
      <c r="P129" s="28"/>
      <c r="Q129" s="23"/>
      <c r="R129" s="24">
        <v>30</v>
      </c>
      <c r="S129" s="23">
        <v>19.5</v>
      </c>
      <c r="T129" s="23">
        <f t="shared" si="64"/>
        <v>3</v>
      </c>
      <c r="U129" s="23">
        <v>7.5</v>
      </c>
      <c r="V129" s="23">
        <f t="shared" si="65"/>
        <v>0</v>
      </c>
      <c r="W129" s="30">
        <f t="shared" si="66"/>
        <v>30</v>
      </c>
      <c r="X129" s="23">
        <v>2.5</v>
      </c>
      <c r="Y129" s="23">
        <f t="shared" si="75"/>
        <v>48.75</v>
      </c>
      <c r="Z129" s="23">
        <f t="shared" si="70"/>
        <v>7.5</v>
      </c>
      <c r="AA129" s="23">
        <f t="shared" si="70"/>
        <v>18.75</v>
      </c>
      <c r="AB129" s="23">
        <f t="shared" si="70"/>
        <v>0</v>
      </c>
      <c r="AC129" s="23">
        <f t="shared" si="67"/>
        <v>75</v>
      </c>
      <c r="AD129" s="31">
        <f t="shared" si="71"/>
        <v>2.952408765578422E-3</v>
      </c>
      <c r="AE129" s="31">
        <f t="shared" si="72"/>
        <v>5.0291789345340149E-2</v>
      </c>
      <c r="AF129" s="32" t="s">
        <v>49</v>
      </c>
      <c r="AG129" s="30">
        <v>8</v>
      </c>
      <c r="AH129" s="24">
        <v>30</v>
      </c>
      <c r="AI129" s="23">
        <f t="shared" si="73"/>
        <v>19.5</v>
      </c>
      <c r="AJ129" s="28">
        <f t="shared" si="68"/>
        <v>8.8572262967352655E-2</v>
      </c>
      <c r="AK129" s="28">
        <f t="shared" si="74"/>
        <v>1.5087536803602044</v>
      </c>
      <c r="AL129" s="24" t="s">
        <v>171</v>
      </c>
    </row>
    <row r="130" spans="1:39" s="24" customFormat="1">
      <c r="A130" s="20" t="s">
        <v>12</v>
      </c>
      <c r="B130" s="23">
        <v>2.8365486968357172</v>
      </c>
      <c r="C130" s="23" t="s">
        <v>22</v>
      </c>
      <c r="D130" s="23" t="s">
        <v>54</v>
      </c>
      <c r="E130" s="24">
        <v>400</v>
      </c>
      <c r="F130" s="29">
        <v>43784</v>
      </c>
      <c r="G130" s="26">
        <f t="shared" si="42"/>
        <v>7.0913717420892928E-3</v>
      </c>
      <c r="H130" s="27">
        <v>0.14839876651548839</v>
      </c>
      <c r="I130" s="27">
        <v>0.16699781023693741</v>
      </c>
      <c r="J130" s="27">
        <v>0.18042146787937449</v>
      </c>
      <c r="K130" s="27">
        <f t="shared" si="69"/>
        <v>0.16527268154393346</v>
      </c>
      <c r="L130" s="28" t="s">
        <v>37</v>
      </c>
      <c r="M130" s="28" t="s">
        <v>43</v>
      </c>
      <c r="N130" s="29">
        <v>43788</v>
      </c>
      <c r="O130" s="27" t="s">
        <v>51</v>
      </c>
      <c r="P130" s="28"/>
      <c r="Q130" s="23"/>
      <c r="R130" s="24">
        <v>30</v>
      </c>
      <c r="S130" s="23">
        <v>19.5</v>
      </c>
      <c r="T130" s="23">
        <f t="shared" si="64"/>
        <v>3</v>
      </c>
      <c r="U130" s="23">
        <v>7.5</v>
      </c>
      <c r="V130" s="23">
        <f t="shared" si="65"/>
        <v>0</v>
      </c>
      <c r="W130" s="30">
        <f t="shared" si="66"/>
        <v>30</v>
      </c>
      <c r="X130" s="23">
        <v>2.5</v>
      </c>
      <c r="Y130" s="23">
        <f t="shared" si="75"/>
        <v>48.75</v>
      </c>
      <c r="Z130" s="23">
        <f t="shared" si="70"/>
        <v>7.5</v>
      </c>
      <c r="AA130" s="23">
        <f t="shared" si="70"/>
        <v>18.75</v>
      </c>
      <c r="AB130" s="23">
        <f t="shared" si="70"/>
        <v>0</v>
      </c>
      <c r="AC130" s="23">
        <f t="shared" si="67"/>
        <v>75</v>
      </c>
      <c r="AD130" s="31">
        <f t="shared" si="71"/>
        <v>4.6093916323580401E-3</v>
      </c>
      <c r="AE130" s="31">
        <f t="shared" si="72"/>
        <v>0.10742724300355676</v>
      </c>
      <c r="AF130" s="32"/>
      <c r="AG130" s="30"/>
      <c r="AI130" s="23">
        <f t="shared" si="73"/>
        <v>0</v>
      </c>
      <c r="AJ130" s="28">
        <f t="shared" si="68"/>
        <v>0</v>
      </c>
      <c r="AK130" s="28">
        <f t="shared" si="74"/>
        <v>0</v>
      </c>
      <c r="AL130" s="24" t="s">
        <v>171</v>
      </c>
    </row>
    <row r="131" spans="1:39" s="24" customFormat="1">
      <c r="A131" s="20" t="s">
        <v>13</v>
      </c>
      <c r="B131" s="23">
        <v>2.4262543139558561</v>
      </c>
      <c r="C131" s="23" t="s">
        <v>22</v>
      </c>
      <c r="D131" s="23" t="s">
        <v>54</v>
      </c>
      <c r="E131" s="24">
        <v>400</v>
      </c>
      <c r="F131" s="29">
        <v>43784</v>
      </c>
      <c r="G131" s="26">
        <f t="shared" si="42"/>
        <v>6.06563578488964E-3</v>
      </c>
      <c r="H131" s="27">
        <v>0.12931453034913204</v>
      </c>
      <c r="I131" s="27">
        <v>0.12931453034913193</v>
      </c>
      <c r="J131" s="27">
        <v>0.14184866850923886</v>
      </c>
      <c r="K131" s="27">
        <f t="shared" si="69"/>
        <v>0.13349257640250092</v>
      </c>
      <c r="L131" s="28" t="s">
        <v>37</v>
      </c>
      <c r="M131" s="28" t="s">
        <v>43</v>
      </c>
      <c r="N131" s="29">
        <v>43788</v>
      </c>
      <c r="O131" s="27" t="s">
        <v>51</v>
      </c>
      <c r="P131" s="28"/>
      <c r="Q131" s="23"/>
      <c r="R131" s="24">
        <v>30</v>
      </c>
      <c r="S131" s="23">
        <v>19.5</v>
      </c>
      <c r="T131" s="23">
        <f t="shared" si="64"/>
        <v>3</v>
      </c>
      <c r="U131" s="23">
        <v>7.5</v>
      </c>
      <c r="V131" s="23">
        <f t="shared" si="65"/>
        <v>0</v>
      </c>
      <c r="W131" s="30">
        <f t="shared" si="66"/>
        <v>30</v>
      </c>
      <c r="X131" s="23">
        <v>2.5</v>
      </c>
      <c r="Y131" s="23">
        <f t="shared" si="75"/>
        <v>48.75</v>
      </c>
      <c r="Z131" s="23">
        <f t="shared" si="70"/>
        <v>7.5</v>
      </c>
      <c r="AA131" s="23">
        <f t="shared" si="70"/>
        <v>18.75</v>
      </c>
      <c r="AB131" s="23">
        <f t="shared" si="70"/>
        <v>0</v>
      </c>
      <c r="AC131" s="23">
        <f t="shared" si="67"/>
        <v>75</v>
      </c>
      <c r="AD131" s="31">
        <f t="shared" si="71"/>
        <v>3.942663260178266E-3</v>
      </c>
      <c r="AE131" s="31">
        <f t="shared" si="72"/>
        <v>8.6770174661625607E-2</v>
      </c>
      <c r="AF131" s="32"/>
      <c r="AG131" s="30"/>
      <c r="AI131" s="23">
        <f t="shared" si="73"/>
        <v>0</v>
      </c>
      <c r="AJ131" s="28">
        <f t="shared" si="68"/>
        <v>0</v>
      </c>
      <c r="AK131" s="28">
        <f t="shared" si="74"/>
        <v>0</v>
      </c>
      <c r="AL131" s="24" t="s">
        <v>171</v>
      </c>
    </row>
    <row r="132" spans="1:39" s="24" customFormat="1">
      <c r="A132" s="20" t="s">
        <v>14</v>
      </c>
      <c r="B132" s="23">
        <v>2.799968499654292</v>
      </c>
      <c r="C132" s="23" t="s">
        <v>22</v>
      </c>
      <c r="D132" s="23" t="s">
        <v>54</v>
      </c>
      <c r="E132" s="24">
        <v>400</v>
      </c>
      <c r="F132" s="29">
        <v>43784</v>
      </c>
      <c r="G132" s="26">
        <f t="shared" ref="G132:G195" si="76">$B132/$E132</f>
        <v>6.9999212491357295E-3</v>
      </c>
      <c r="H132" s="27">
        <v>0.14217213013917715</v>
      </c>
      <c r="I132" s="27">
        <v>0.1024672150642577</v>
      </c>
      <c r="J132" s="27">
        <v>0.11330317966718893</v>
      </c>
      <c r="K132" s="27">
        <f t="shared" si="69"/>
        <v>0.11931417495687459</v>
      </c>
      <c r="L132" s="28" t="s">
        <v>37</v>
      </c>
      <c r="M132" s="28" t="s">
        <v>45</v>
      </c>
      <c r="N132" s="29">
        <v>43790</v>
      </c>
      <c r="O132" s="27" t="s">
        <v>51</v>
      </c>
      <c r="P132" s="28"/>
      <c r="Q132" s="23"/>
      <c r="R132" s="24">
        <v>30</v>
      </c>
      <c r="S132" s="23">
        <v>19.5</v>
      </c>
      <c r="T132" s="23">
        <f t="shared" si="64"/>
        <v>3</v>
      </c>
      <c r="U132" s="23">
        <v>7.5</v>
      </c>
      <c r="V132" s="23">
        <f t="shared" si="65"/>
        <v>0</v>
      </c>
      <c r="W132" s="30">
        <f t="shared" si="66"/>
        <v>30</v>
      </c>
      <c r="X132" s="23">
        <v>2.5</v>
      </c>
      <c r="Y132" s="23">
        <f t="shared" si="75"/>
        <v>48.75</v>
      </c>
      <c r="Z132" s="23">
        <f t="shared" si="70"/>
        <v>7.5</v>
      </c>
      <c r="AA132" s="23">
        <f t="shared" si="70"/>
        <v>18.75</v>
      </c>
      <c r="AB132" s="23">
        <f t="shared" si="70"/>
        <v>0</v>
      </c>
      <c r="AC132" s="23">
        <f t="shared" si="67"/>
        <v>75</v>
      </c>
      <c r="AD132" s="31">
        <f t="shared" si="71"/>
        <v>4.549948811938224E-3</v>
      </c>
      <c r="AE132" s="31">
        <f t="shared" si="72"/>
        <v>7.7554213721968482E-2</v>
      </c>
      <c r="AF132" s="32" t="s">
        <v>49</v>
      </c>
      <c r="AG132" s="30">
        <v>9</v>
      </c>
      <c r="AH132" s="24">
        <v>30</v>
      </c>
      <c r="AI132" s="23">
        <f t="shared" si="73"/>
        <v>19.5</v>
      </c>
      <c r="AJ132" s="28">
        <f t="shared" si="68"/>
        <v>0.13649846435814672</v>
      </c>
      <c r="AK132" s="28">
        <f t="shared" si="74"/>
        <v>2.3266264116590545</v>
      </c>
      <c r="AL132" s="24" t="s">
        <v>171</v>
      </c>
    </row>
    <row r="133" spans="1:39" s="24" customFormat="1">
      <c r="A133" s="20" t="s">
        <v>15</v>
      </c>
      <c r="B133" s="23">
        <v>1.7664690392196949</v>
      </c>
      <c r="C133" s="23" t="s">
        <v>22</v>
      </c>
      <c r="D133" s="23" t="s">
        <v>54</v>
      </c>
      <c r="E133" s="24">
        <v>400</v>
      </c>
      <c r="F133" s="29">
        <v>43784</v>
      </c>
      <c r="G133" s="26">
        <f t="shared" si="76"/>
        <v>4.4161725980492372E-3</v>
      </c>
      <c r="H133" s="27">
        <v>1.5698632833323848E-2</v>
      </c>
      <c r="I133" s="27">
        <v>2.7990174770977014E-2</v>
      </c>
      <c r="J133" s="27">
        <v>4.4244121675373858E-2</v>
      </c>
      <c r="K133" s="27">
        <f t="shared" si="69"/>
        <v>2.9310976426558239E-2</v>
      </c>
      <c r="L133" s="28" t="s">
        <v>37</v>
      </c>
      <c r="M133" s="28" t="s">
        <v>43</v>
      </c>
      <c r="N133" s="29">
        <v>43788</v>
      </c>
      <c r="O133" s="27" t="s">
        <v>51</v>
      </c>
      <c r="P133" s="28"/>
      <c r="Q133" s="23"/>
      <c r="R133" s="24">
        <v>30</v>
      </c>
      <c r="S133" s="23">
        <v>19.5</v>
      </c>
      <c r="T133" s="23">
        <f t="shared" si="64"/>
        <v>3</v>
      </c>
      <c r="U133" s="23">
        <v>7.5</v>
      </c>
      <c r="V133" s="23">
        <f t="shared" si="65"/>
        <v>0</v>
      </c>
      <c r="W133" s="30">
        <f t="shared" si="66"/>
        <v>30</v>
      </c>
      <c r="X133" s="23">
        <v>2.5</v>
      </c>
      <c r="Y133" s="23">
        <f t="shared" si="75"/>
        <v>48.75</v>
      </c>
      <c r="Z133" s="23">
        <f t="shared" si="70"/>
        <v>7.5</v>
      </c>
      <c r="AA133" s="23">
        <f t="shared" si="70"/>
        <v>18.75</v>
      </c>
      <c r="AB133" s="23">
        <f t="shared" si="70"/>
        <v>0</v>
      </c>
      <c r="AC133" s="23">
        <f t="shared" si="67"/>
        <v>75</v>
      </c>
      <c r="AD133" s="31">
        <f t="shared" si="71"/>
        <v>2.8705121887320044E-3</v>
      </c>
      <c r="AE133" s="31">
        <f t="shared" si="72"/>
        <v>1.9052134677262855E-2</v>
      </c>
      <c r="AF133" s="32" t="s">
        <v>49</v>
      </c>
      <c r="AG133" s="30">
        <v>10</v>
      </c>
      <c r="AH133" s="24">
        <v>30</v>
      </c>
      <c r="AI133" s="23">
        <f t="shared" si="73"/>
        <v>19.5</v>
      </c>
      <c r="AJ133" s="28">
        <f t="shared" si="68"/>
        <v>8.6115365661960125E-2</v>
      </c>
      <c r="AK133" s="28">
        <f t="shared" si="74"/>
        <v>0.57156404031788566</v>
      </c>
      <c r="AL133" s="24" t="s">
        <v>171</v>
      </c>
    </row>
    <row r="134" spans="1:39" s="24" customFormat="1">
      <c r="A134" s="20" t="s">
        <v>16</v>
      </c>
      <c r="B134" s="23">
        <v>2.4013153184571956</v>
      </c>
      <c r="C134" s="23" t="s">
        <v>22</v>
      </c>
      <c r="D134" s="23" t="s">
        <v>54</v>
      </c>
      <c r="E134" s="24">
        <v>400</v>
      </c>
      <c r="F134" s="29">
        <v>43784</v>
      </c>
      <c r="G134" s="26">
        <f t="shared" si="76"/>
        <v>6.0032882961429893E-3</v>
      </c>
      <c r="H134" s="27">
        <v>2.5334000377270194E-4</v>
      </c>
      <c r="I134" s="27">
        <v>-2.0108914057950246E-3</v>
      </c>
      <c r="J134" s="27">
        <v>2.4512962249140915E-2</v>
      </c>
      <c r="K134" s="27">
        <f t="shared" si="69"/>
        <v>7.5851369490395311E-3</v>
      </c>
      <c r="L134" s="28" t="s">
        <v>37</v>
      </c>
      <c r="M134" s="28" t="s">
        <v>43</v>
      </c>
      <c r="N134" s="29">
        <v>43788</v>
      </c>
      <c r="O134" s="27" t="s">
        <v>51</v>
      </c>
      <c r="P134" s="28"/>
      <c r="Q134" s="23"/>
      <c r="R134" s="24">
        <v>30</v>
      </c>
      <c r="S134" s="23">
        <v>19.5</v>
      </c>
      <c r="T134" s="23">
        <f t="shared" si="64"/>
        <v>3</v>
      </c>
      <c r="U134" s="23">
        <v>7.5</v>
      </c>
      <c r="V134" s="23">
        <f t="shared" si="65"/>
        <v>0</v>
      </c>
      <c r="W134" s="30">
        <f t="shared" si="66"/>
        <v>30</v>
      </c>
      <c r="X134" s="23">
        <v>2.5</v>
      </c>
      <c r="Y134" s="23">
        <f t="shared" si="75"/>
        <v>48.75</v>
      </c>
      <c r="Z134" s="23">
        <f t="shared" si="70"/>
        <v>7.5</v>
      </c>
      <c r="AA134" s="23">
        <f t="shared" si="70"/>
        <v>18.75</v>
      </c>
      <c r="AB134" s="23">
        <f t="shared" si="70"/>
        <v>0</v>
      </c>
      <c r="AC134" s="23">
        <f t="shared" si="67"/>
        <v>75</v>
      </c>
      <c r="AD134" s="31">
        <f t="shared" si="71"/>
        <v>3.9021373924929431E-3</v>
      </c>
      <c r="AE134" s="31">
        <f t="shared" si="72"/>
        <v>4.9303390168756959E-3</v>
      </c>
      <c r="AF134" s="32" t="s">
        <v>49</v>
      </c>
      <c r="AG134" s="30">
        <v>11</v>
      </c>
      <c r="AH134" s="24">
        <v>30</v>
      </c>
      <c r="AI134" s="23">
        <f t="shared" si="73"/>
        <v>19.5</v>
      </c>
      <c r="AJ134" s="28">
        <f t="shared" si="68"/>
        <v>0.1170641217747883</v>
      </c>
      <c r="AK134" s="28">
        <f t="shared" si="74"/>
        <v>0.14791017050627087</v>
      </c>
      <c r="AL134" s="24" t="s">
        <v>171</v>
      </c>
    </row>
    <row r="135" spans="1:39" s="24" customFormat="1">
      <c r="A135" s="20" t="s">
        <v>17</v>
      </c>
      <c r="B135" s="23">
        <v>1.9621619697096822</v>
      </c>
      <c r="C135" s="23" t="s">
        <v>22</v>
      </c>
      <c r="D135" s="23" t="s">
        <v>54</v>
      </c>
      <c r="E135" s="24">
        <v>400</v>
      </c>
      <c r="F135" s="29">
        <v>43784</v>
      </c>
      <c r="G135" s="26">
        <f t="shared" si="76"/>
        <v>4.9054049242742053E-3</v>
      </c>
      <c r="H135" s="27">
        <v>-8.8035856344981147E-3</v>
      </c>
      <c r="I135" s="27">
        <v>1.100843919921929E-2</v>
      </c>
      <c r="J135" s="27">
        <v>2.4027769804233604E-2</v>
      </c>
      <c r="K135" s="27">
        <f t="shared" si="69"/>
        <v>8.7442077896515927E-3</v>
      </c>
      <c r="L135" s="28" t="s">
        <v>37</v>
      </c>
      <c r="M135" s="28" t="s">
        <v>45</v>
      </c>
      <c r="N135" s="29">
        <v>43790</v>
      </c>
      <c r="O135" s="27" t="s">
        <v>51</v>
      </c>
      <c r="P135" s="28"/>
      <c r="Q135" s="23"/>
      <c r="R135" s="24">
        <v>30</v>
      </c>
      <c r="S135" s="23">
        <v>19.5</v>
      </c>
      <c r="T135" s="23">
        <f t="shared" si="64"/>
        <v>3</v>
      </c>
      <c r="U135" s="23">
        <v>7.5</v>
      </c>
      <c r="V135" s="23">
        <f t="shared" si="65"/>
        <v>0</v>
      </c>
      <c r="W135" s="30">
        <f t="shared" si="66"/>
        <v>30</v>
      </c>
      <c r="X135" s="23">
        <v>2.5</v>
      </c>
      <c r="Y135" s="23">
        <f t="shared" si="75"/>
        <v>48.75</v>
      </c>
      <c r="Z135" s="23">
        <f t="shared" si="70"/>
        <v>7.5</v>
      </c>
      <c r="AA135" s="23">
        <f t="shared" si="70"/>
        <v>18.75</v>
      </c>
      <c r="AB135" s="23">
        <f t="shared" si="70"/>
        <v>0</v>
      </c>
      <c r="AC135" s="23">
        <f t="shared" si="67"/>
        <v>75</v>
      </c>
      <c r="AD135" s="31">
        <f t="shared" si="71"/>
        <v>3.1885132007782335E-3</v>
      </c>
      <c r="AE135" s="31">
        <f t="shared" si="72"/>
        <v>5.6837350632735354E-3</v>
      </c>
      <c r="AF135" s="32" t="s">
        <v>49</v>
      </c>
      <c r="AG135" s="30">
        <v>12</v>
      </c>
      <c r="AH135" s="24">
        <v>30</v>
      </c>
      <c r="AI135" s="23">
        <f t="shared" si="73"/>
        <v>19.5</v>
      </c>
      <c r="AJ135" s="28">
        <f t="shared" si="68"/>
        <v>9.5655396023347009E-2</v>
      </c>
      <c r="AK135" s="28">
        <f t="shared" si="74"/>
        <v>0.17051205189820606</v>
      </c>
      <c r="AL135" s="24" t="s">
        <v>171</v>
      </c>
      <c r="AM135" s="24" t="s">
        <v>55</v>
      </c>
    </row>
    <row r="136" spans="1:39" s="24" customFormat="1">
      <c r="A136" s="20"/>
      <c r="C136" s="23"/>
      <c r="D136" s="23"/>
      <c r="G136" s="26"/>
      <c r="H136" s="28"/>
      <c r="I136" s="28"/>
      <c r="J136" s="28"/>
      <c r="K136" s="28"/>
      <c r="L136" s="28"/>
      <c r="M136" s="28"/>
      <c r="N136" s="28"/>
      <c r="O136" s="27"/>
      <c r="P136" s="28"/>
      <c r="Q136" s="23"/>
      <c r="T136" s="23"/>
      <c r="U136" s="23"/>
      <c r="V136" s="23"/>
      <c r="W136" s="30"/>
      <c r="AD136" s="31"/>
      <c r="AG136" s="30"/>
    </row>
    <row r="137" spans="1:39" s="24" customFormat="1">
      <c r="A137" s="20" t="s">
        <v>0</v>
      </c>
      <c r="B137" s="23">
        <v>5.1835191570694255</v>
      </c>
      <c r="C137" s="23" t="s">
        <v>22</v>
      </c>
      <c r="D137" s="23" t="s">
        <v>54</v>
      </c>
      <c r="E137" s="24">
        <v>400</v>
      </c>
      <c r="F137" s="29">
        <v>43784</v>
      </c>
      <c r="G137" s="26">
        <f t="shared" si="76"/>
        <v>1.2958797892673563E-2</v>
      </c>
      <c r="H137" s="27" t="s">
        <v>38</v>
      </c>
      <c r="I137" s="27">
        <v>0.16699781023693733</v>
      </c>
      <c r="J137" s="27">
        <v>0.18972098974009896</v>
      </c>
      <c r="K137" s="27">
        <f>AVERAGE($H137:$J137)</f>
        <v>0.17835939998851813</v>
      </c>
      <c r="L137" s="28" t="s">
        <v>37</v>
      </c>
      <c r="M137" s="28" t="s">
        <v>43</v>
      </c>
      <c r="N137" s="29">
        <v>43788</v>
      </c>
      <c r="O137" s="27" t="s">
        <v>21</v>
      </c>
      <c r="P137" s="28"/>
      <c r="Q137" s="23"/>
      <c r="R137" s="24">
        <v>30</v>
      </c>
      <c r="S137" s="23">
        <v>19.5</v>
      </c>
      <c r="T137" s="23">
        <f t="shared" si="64"/>
        <v>3</v>
      </c>
      <c r="U137" s="23">
        <v>7.5</v>
      </c>
      <c r="V137" s="23">
        <f t="shared" si="65"/>
        <v>0</v>
      </c>
      <c r="W137" s="30">
        <f t="shared" si="66"/>
        <v>30</v>
      </c>
      <c r="X137" s="23">
        <v>2.5</v>
      </c>
      <c r="Y137" s="23">
        <f>S137*$X137</f>
        <v>48.75</v>
      </c>
      <c r="Z137" s="23">
        <f>T137*$X137</f>
        <v>7.5</v>
      </c>
      <c r="AA137" s="23">
        <f>U137*$X137</f>
        <v>18.75</v>
      </c>
      <c r="AB137" s="23">
        <f>V137*$X137</f>
        <v>0</v>
      </c>
      <c r="AC137" s="23">
        <f t="shared" ref="AC137:AC154" si="77">Y137+Z137+AB137+AA137</f>
        <v>75</v>
      </c>
      <c r="AD137" s="31">
        <f>G137*Y137/AC137</f>
        <v>8.4232186302378165E-3</v>
      </c>
      <c r="AE137" s="31">
        <f>$K137*$Y137/$AC137</f>
        <v>0.11593360999253678</v>
      </c>
      <c r="AF137" s="32"/>
      <c r="AG137" s="30"/>
      <c r="AI137" s="23">
        <f>$Y137*($AH137/$AC137)</f>
        <v>0</v>
      </c>
      <c r="AJ137" s="28">
        <f t="shared" si="68"/>
        <v>0</v>
      </c>
      <c r="AK137" s="28">
        <f>$AE137*$AH137</f>
        <v>0</v>
      </c>
      <c r="AL137" s="24" t="s">
        <v>156</v>
      </c>
    </row>
    <row r="138" spans="1:39" s="24" customFormat="1">
      <c r="A138" s="20" t="s">
        <v>1</v>
      </c>
      <c r="B138" s="23">
        <v>4.9795432157616943</v>
      </c>
      <c r="C138" s="23" t="s">
        <v>22</v>
      </c>
      <c r="D138" s="23" t="s">
        <v>54</v>
      </c>
      <c r="E138" s="24">
        <v>400</v>
      </c>
      <c r="F138" s="29">
        <v>43784</v>
      </c>
      <c r="G138" s="26">
        <f t="shared" si="76"/>
        <v>1.2448858039404235E-2</v>
      </c>
      <c r="H138" s="27" t="s">
        <v>38</v>
      </c>
      <c r="I138" s="27">
        <v>0.11209019855492047</v>
      </c>
      <c r="J138" s="27">
        <v>0.12599904864226494</v>
      </c>
      <c r="K138" s="27">
        <f t="shared" ref="K138:K154" si="78">AVERAGE($H138:$J138)</f>
        <v>0.11904462359859271</v>
      </c>
      <c r="L138" s="28" t="s">
        <v>37</v>
      </c>
      <c r="M138" s="28" t="s">
        <v>43</v>
      </c>
      <c r="N138" s="29">
        <v>43788</v>
      </c>
      <c r="O138" s="27" t="s">
        <v>21</v>
      </c>
      <c r="P138" s="28"/>
      <c r="Q138" s="23"/>
      <c r="R138" s="24">
        <v>30</v>
      </c>
      <c r="S138" s="23">
        <v>19.5</v>
      </c>
      <c r="T138" s="23">
        <f t="shared" si="64"/>
        <v>3</v>
      </c>
      <c r="U138" s="23">
        <v>7.5</v>
      </c>
      <c r="V138" s="23">
        <f t="shared" si="65"/>
        <v>0</v>
      </c>
      <c r="W138" s="30">
        <f t="shared" si="66"/>
        <v>30</v>
      </c>
      <c r="X138" s="23">
        <v>2.5</v>
      </c>
      <c r="Y138" s="23">
        <f>S138*$X138</f>
        <v>48.75</v>
      </c>
      <c r="Z138" s="23">
        <f t="shared" ref="Z138:AB154" si="79">T138*$X138</f>
        <v>7.5</v>
      </c>
      <c r="AA138" s="23">
        <f t="shared" si="79"/>
        <v>18.75</v>
      </c>
      <c r="AB138" s="23">
        <f t="shared" si="79"/>
        <v>0</v>
      </c>
      <c r="AC138" s="23">
        <f t="shared" si="77"/>
        <v>75</v>
      </c>
      <c r="AD138" s="31">
        <f t="shared" ref="AD138:AD154" si="80">G138*Y138/AC138</f>
        <v>8.0917577256127537E-3</v>
      </c>
      <c r="AE138" s="31">
        <f t="shared" ref="AE138:AE154" si="81">$K138*$Y138/$AC138</f>
        <v>7.7379005339085261E-2</v>
      </c>
      <c r="AF138" s="32"/>
      <c r="AG138" s="30"/>
      <c r="AI138" s="23">
        <f t="shared" ref="AI138:AI154" si="82">$Y138*($AH138/$AC138)</f>
        <v>0</v>
      </c>
      <c r="AJ138" s="28">
        <f t="shared" si="68"/>
        <v>0</v>
      </c>
      <c r="AK138" s="28">
        <f t="shared" ref="AK138:AK154" si="83">$AE138*$AH138</f>
        <v>0</v>
      </c>
      <c r="AL138" s="24" t="s">
        <v>156</v>
      </c>
    </row>
    <row r="139" spans="1:39" s="24" customFormat="1">
      <c r="A139" s="20" t="s">
        <v>2</v>
      </c>
      <c r="B139" s="23">
        <v>5.5172765667095245</v>
      </c>
      <c r="C139" s="23" t="s">
        <v>22</v>
      </c>
      <c r="D139" s="23" t="s">
        <v>54</v>
      </c>
      <c r="E139" s="33">
        <v>400</v>
      </c>
      <c r="F139" s="29">
        <v>43784</v>
      </c>
      <c r="G139" s="26">
        <f t="shared" si="76"/>
        <v>1.3793191416773811E-2</v>
      </c>
      <c r="H139" s="27">
        <v>0.2012038776029067</v>
      </c>
      <c r="I139" s="27">
        <v>0.17953194839704431</v>
      </c>
      <c r="J139" s="27" t="s">
        <v>38</v>
      </c>
      <c r="K139" s="27">
        <f t="shared" si="78"/>
        <v>0.19036791299997552</v>
      </c>
      <c r="L139" s="28" t="s">
        <v>37</v>
      </c>
      <c r="M139" s="28" t="s">
        <v>45</v>
      </c>
      <c r="N139" s="29">
        <v>43790</v>
      </c>
      <c r="O139" s="27" t="s">
        <v>21</v>
      </c>
      <c r="P139" s="28"/>
      <c r="Q139" s="23"/>
      <c r="R139" s="24">
        <v>30</v>
      </c>
      <c r="S139" s="23">
        <v>19.5</v>
      </c>
      <c r="T139" s="23">
        <f t="shared" si="64"/>
        <v>3</v>
      </c>
      <c r="U139" s="23">
        <v>7.5</v>
      </c>
      <c r="V139" s="23">
        <f t="shared" si="65"/>
        <v>0</v>
      </c>
      <c r="W139" s="30">
        <f t="shared" si="66"/>
        <v>30</v>
      </c>
      <c r="X139" s="23">
        <v>2.5</v>
      </c>
      <c r="Y139" s="23">
        <f t="shared" ref="Y139:Y154" si="84">S139*$X139</f>
        <v>48.75</v>
      </c>
      <c r="Z139" s="23">
        <f t="shared" si="79"/>
        <v>7.5</v>
      </c>
      <c r="AA139" s="23">
        <f t="shared" si="79"/>
        <v>18.75</v>
      </c>
      <c r="AB139" s="23">
        <f t="shared" si="79"/>
        <v>0</v>
      </c>
      <c r="AC139" s="23">
        <f t="shared" si="77"/>
        <v>75</v>
      </c>
      <c r="AD139" s="31">
        <f t="shared" si="80"/>
        <v>8.9655744209029779E-3</v>
      </c>
      <c r="AE139" s="31">
        <f t="shared" si="81"/>
        <v>0.12373914344998409</v>
      </c>
      <c r="AF139" s="32" t="s">
        <v>50</v>
      </c>
      <c r="AG139" s="30">
        <v>4</v>
      </c>
      <c r="AH139" s="24">
        <v>30</v>
      </c>
      <c r="AI139" s="23">
        <f t="shared" si="82"/>
        <v>19.5</v>
      </c>
      <c r="AJ139" s="28">
        <f t="shared" si="68"/>
        <v>0.26896723262708933</v>
      </c>
      <c r="AK139" s="28">
        <f t="shared" si="83"/>
        <v>3.7121743034995225</v>
      </c>
      <c r="AL139" s="24" t="s">
        <v>156</v>
      </c>
    </row>
    <row r="140" spans="1:39" s="24" customFormat="1">
      <c r="A140" s="20" t="s">
        <v>3</v>
      </c>
      <c r="B140" s="23">
        <v>5.9918138726046086</v>
      </c>
      <c r="C140" s="23" t="s">
        <v>22</v>
      </c>
      <c r="D140" s="23" t="s">
        <v>54</v>
      </c>
      <c r="E140" s="33">
        <v>400</v>
      </c>
      <c r="F140" s="29">
        <v>43784</v>
      </c>
      <c r="G140" s="26">
        <f t="shared" si="76"/>
        <v>1.4979534681511522E-2</v>
      </c>
      <c r="H140" s="27">
        <v>6.2034511321977286E-2</v>
      </c>
      <c r="I140" s="27">
        <v>8.0876151265879978E-2</v>
      </c>
      <c r="J140" s="27">
        <v>0.11936808522853096</v>
      </c>
      <c r="K140" s="27">
        <f t="shared" si="78"/>
        <v>8.74262492721294E-2</v>
      </c>
      <c r="L140" s="28" t="s">
        <v>37</v>
      </c>
      <c r="M140" s="28" t="s">
        <v>43</v>
      </c>
      <c r="N140" s="29">
        <v>43788</v>
      </c>
      <c r="O140" s="27" t="s">
        <v>21</v>
      </c>
      <c r="P140" s="28"/>
      <c r="Q140" s="23"/>
      <c r="R140" s="24">
        <v>30</v>
      </c>
      <c r="S140" s="23">
        <v>19.5</v>
      </c>
      <c r="T140" s="23">
        <f t="shared" si="64"/>
        <v>3</v>
      </c>
      <c r="U140" s="23">
        <v>7.5</v>
      </c>
      <c r="V140" s="23">
        <f t="shared" si="65"/>
        <v>0</v>
      </c>
      <c r="W140" s="30">
        <f t="shared" si="66"/>
        <v>30</v>
      </c>
      <c r="X140" s="23">
        <v>2.5</v>
      </c>
      <c r="Y140" s="23">
        <f t="shared" si="84"/>
        <v>48.75</v>
      </c>
      <c r="Z140" s="23">
        <f t="shared" si="79"/>
        <v>7.5</v>
      </c>
      <c r="AA140" s="23">
        <f t="shared" si="79"/>
        <v>18.75</v>
      </c>
      <c r="AB140" s="23">
        <f t="shared" si="79"/>
        <v>0</v>
      </c>
      <c r="AC140" s="23">
        <f t="shared" si="77"/>
        <v>75</v>
      </c>
      <c r="AD140" s="31">
        <f t="shared" si="80"/>
        <v>9.7366975429824879E-3</v>
      </c>
      <c r="AE140" s="31">
        <f t="shared" si="81"/>
        <v>5.6827062026884118E-2</v>
      </c>
      <c r="AF140" s="32"/>
      <c r="AG140" s="30"/>
      <c r="AI140" s="23">
        <f t="shared" si="82"/>
        <v>0</v>
      </c>
      <c r="AJ140" s="28">
        <f t="shared" si="68"/>
        <v>0</v>
      </c>
      <c r="AK140" s="28">
        <f t="shared" si="83"/>
        <v>0</v>
      </c>
      <c r="AL140" s="24" t="s">
        <v>156</v>
      </c>
    </row>
    <row r="141" spans="1:39" s="24" customFormat="1">
      <c r="A141" s="20" t="s">
        <v>4</v>
      </c>
      <c r="B141" s="23">
        <v>5.6476906438879579</v>
      </c>
      <c r="C141" s="23" t="s">
        <v>22</v>
      </c>
      <c r="D141" s="23" t="s">
        <v>54</v>
      </c>
      <c r="E141" s="24">
        <v>400</v>
      </c>
      <c r="F141" s="29">
        <v>43784</v>
      </c>
      <c r="G141" s="26">
        <f t="shared" si="76"/>
        <v>1.4119226609719895E-2</v>
      </c>
      <c r="H141" s="27">
        <v>7.8207592818889393E-2</v>
      </c>
      <c r="I141" s="27">
        <v>0.10950250551541453</v>
      </c>
      <c r="J141" s="27">
        <v>0.10820865899566161</v>
      </c>
      <c r="K141" s="27">
        <f t="shared" si="78"/>
        <v>9.8639585776655173E-2</v>
      </c>
      <c r="L141" s="28" t="s">
        <v>37</v>
      </c>
      <c r="M141" s="28" t="s">
        <v>43</v>
      </c>
      <c r="N141" s="29">
        <v>43788</v>
      </c>
      <c r="O141" s="27" t="s">
        <v>21</v>
      </c>
      <c r="P141" s="28"/>
      <c r="Q141" s="23"/>
      <c r="R141" s="24">
        <v>30</v>
      </c>
      <c r="S141" s="23">
        <v>19.5</v>
      </c>
      <c r="T141" s="23">
        <f t="shared" si="64"/>
        <v>3</v>
      </c>
      <c r="U141" s="23">
        <v>7.5</v>
      </c>
      <c r="V141" s="23">
        <f t="shared" si="65"/>
        <v>0</v>
      </c>
      <c r="W141" s="30">
        <f t="shared" si="66"/>
        <v>30</v>
      </c>
      <c r="X141" s="23">
        <v>2.5</v>
      </c>
      <c r="Y141" s="23">
        <f t="shared" si="84"/>
        <v>48.75</v>
      </c>
      <c r="Z141" s="23">
        <f t="shared" si="79"/>
        <v>7.5</v>
      </c>
      <c r="AA141" s="23">
        <f t="shared" si="79"/>
        <v>18.75</v>
      </c>
      <c r="AB141" s="23">
        <f t="shared" si="79"/>
        <v>0</v>
      </c>
      <c r="AC141" s="23">
        <f t="shared" si="77"/>
        <v>75</v>
      </c>
      <c r="AD141" s="31">
        <f t="shared" si="80"/>
        <v>9.1774972963179317E-3</v>
      </c>
      <c r="AE141" s="31">
        <f t="shared" si="81"/>
        <v>6.4115730754825864E-2</v>
      </c>
      <c r="AF141" s="32"/>
      <c r="AG141" s="30"/>
      <c r="AI141" s="23">
        <f t="shared" si="82"/>
        <v>0</v>
      </c>
      <c r="AJ141" s="28">
        <f t="shared" si="68"/>
        <v>0</v>
      </c>
      <c r="AK141" s="28">
        <f t="shared" si="83"/>
        <v>0</v>
      </c>
      <c r="AL141" s="24" t="s">
        <v>156</v>
      </c>
    </row>
    <row r="142" spans="1:39" s="24" customFormat="1">
      <c r="A142" s="20" t="s">
        <v>5</v>
      </c>
      <c r="B142" s="23">
        <v>6.2967209169919984</v>
      </c>
      <c r="C142" s="23" t="s">
        <v>22</v>
      </c>
      <c r="D142" s="23" t="s">
        <v>54</v>
      </c>
      <c r="E142" s="24">
        <v>400</v>
      </c>
      <c r="F142" s="29">
        <v>43784</v>
      </c>
      <c r="G142" s="26">
        <f t="shared" si="76"/>
        <v>1.5741802292479998E-2</v>
      </c>
      <c r="H142" s="27">
        <v>9.9717791209782664E-2</v>
      </c>
      <c r="I142" s="27">
        <v>0.12899106871919372</v>
      </c>
      <c r="J142" s="27">
        <v>0.16408665556749319</v>
      </c>
      <c r="K142" s="27">
        <f t="shared" si="78"/>
        <v>0.1309318384988232</v>
      </c>
      <c r="L142" s="28" t="s">
        <v>37</v>
      </c>
      <c r="M142" s="28" t="s">
        <v>45</v>
      </c>
      <c r="N142" s="29">
        <v>43790</v>
      </c>
      <c r="O142" s="27" t="s">
        <v>21</v>
      </c>
      <c r="P142" s="28"/>
      <c r="Q142" s="23"/>
      <c r="R142" s="24">
        <v>30</v>
      </c>
      <c r="S142" s="23">
        <v>19.5</v>
      </c>
      <c r="T142" s="23">
        <f t="shared" si="64"/>
        <v>3</v>
      </c>
      <c r="U142" s="23">
        <v>7.5</v>
      </c>
      <c r="V142" s="23">
        <f t="shared" si="65"/>
        <v>0</v>
      </c>
      <c r="W142" s="30">
        <f t="shared" si="66"/>
        <v>30</v>
      </c>
      <c r="X142" s="23">
        <v>2.5</v>
      </c>
      <c r="Y142" s="23">
        <f t="shared" si="84"/>
        <v>48.75</v>
      </c>
      <c r="Z142" s="23">
        <f t="shared" si="79"/>
        <v>7.5</v>
      </c>
      <c r="AA142" s="23">
        <f t="shared" si="79"/>
        <v>18.75</v>
      </c>
      <c r="AB142" s="23">
        <f t="shared" si="79"/>
        <v>0</v>
      </c>
      <c r="AC142" s="23">
        <f t="shared" si="77"/>
        <v>75</v>
      </c>
      <c r="AD142" s="31">
        <f t="shared" si="80"/>
        <v>1.0232171490111998E-2</v>
      </c>
      <c r="AE142" s="31">
        <f t="shared" si="81"/>
        <v>8.5105695024235081E-2</v>
      </c>
      <c r="AF142" s="32" t="s">
        <v>50</v>
      </c>
      <c r="AG142" s="30">
        <v>5</v>
      </c>
      <c r="AH142" s="24">
        <v>30</v>
      </c>
      <c r="AI142" s="23">
        <f t="shared" si="82"/>
        <v>19.5</v>
      </c>
      <c r="AJ142" s="28">
        <f t="shared" si="68"/>
        <v>0.30696514470335995</v>
      </c>
      <c r="AK142" s="28">
        <f t="shared" si="83"/>
        <v>2.5531708507270525</v>
      </c>
      <c r="AL142" s="24" t="s">
        <v>156</v>
      </c>
    </row>
    <row r="143" spans="1:39" s="24" customFormat="1">
      <c r="A143" s="20" t="s">
        <v>6</v>
      </c>
      <c r="B143" s="23">
        <v>2.0783988630418744</v>
      </c>
      <c r="C143" s="23" t="s">
        <v>22</v>
      </c>
      <c r="D143" s="23" t="s">
        <v>54</v>
      </c>
      <c r="E143" s="24">
        <v>400</v>
      </c>
      <c r="F143" s="29">
        <v>43784</v>
      </c>
      <c r="G143" s="26">
        <f t="shared" si="76"/>
        <v>5.1959971576046862E-3</v>
      </c>
      <c r="H143" s="27">
        <v>4.8206526642117359E-2</v>
      </c>
      <c r="I143" s="27">
        <v>6.9150667180618575E-2</v>
      </c>
      <c r="J143" s="27" t="s">
        <v>38</v>
      </c>
      <c r="K143" s="27">
        <f t="shared" si="78"/>
        <v>5.8678596911367967E-2</v>
      </c>
      <c r="L143" s="28" t="s">
        <v>37</v>
      </c>
      <c r="M143" s="28" t="s">
        <v>43</v>
      </c>
      <c r="N143" s="29">
        <v>43788</v>
      </c>
      <c r="O143" s="27" t="s">
        <v>21</v>
      </c>
      <c r="P143" s="28"/>
      <c r="Q143" s="23"/>
      <c r="R143" s="24">
        <v>30</v>
      </c>
      <c r="S143" s="23">
        <v>19.5</v>
      </c>
      <c r="T143" s="23">
        <f t="shared" si="64"/>
        <v>3</v>
      </c>
      <c r="U143" s="23">
        <v>7.5</v>
      </c>
      <c r="V143" s="23">
        <f t="shared" si="65"/>
        <v>0</v>
      </c>
      <c r="W143" s="30">
        <f t="shared" si="66"/>
        <v>30</v>
      </c>
      <c r="X143" s="23">
        <v>2.5</v>
      </c>
      <c r="Y143" s="23">
        <f t="shared" si="84"/>
        <v>48.75</v>
      </c>
      <c r="Z143" s="23">
        <f t="shared" si="79"/>
        <v>7.5</v>
      </c>
      <c r="AA143" s="23">
        <f t="shared" si="79"/>
        <v>18.75</v>
      </c>
      <c r="AB143" s="23">
        <f t="shared" si="79"/>
        <v>0</v>
      </c>
      <c r="AC143" s="23">
        <f t="shared" si="77"/>
        <v>75</v>
      </c>
      <c r="AD143" s="31">
        <f t="shared" si="80"/>
        <v>3.3773981524430458E-3</v>
      </c>
      <c r="AE143" s="31">
        <f t="shared" si="81"/>
        <v>3.8141087992389175E-2</v>
      </c>
      <c r="AF143" s="32" t="s">
        <v>50</v>
      </c>
      <c r="AG143" s="30">
        <v>6</v>
      </c>
      <c r="AH143" s="24">
        <v>30</v>
      </c>
      <c r="AI143" s="23">
        <f t="shared" si="82"/>
        <v>19.5</v>
      </c>
      <c r="AJ143" s="28">
        <f t="shared" si="68"/>
        <v>0.10132194457329138</v>
      </c>
      <c r="AK143" s="28">
        <f t="shared" si="83"/>
        <v>1.1442326397716753</v>
      </c>
      <c r="AL143" s="24" t="s">
        <v>156</v>
      </c>
    </row>
    <row r="144" spans="1:39" s="24" customFormat="1">
      <c r="A144" s="20" t="s">
        <v>7</v>
      </c>
      <c r="B144" s="23">
        <v>2.0307080344796713</v>
      </c>
      <c r="C144" s="23" t="s">
        <v>22</v>
      </c>
      <c r="D144" s="23" t="s">
        <v>54</v>
      </c>
      <c r="E144" s="24">
        <v>400</v>
      </c>
      <c r="F144" s="29">
        <v>43784</v>
      </c>
      <c r="G144" s="26">
        <f t="shared" si="76"/>
        <v>5.0767700861991784E-3</v>
      </c>
      <c r="H144" s="27">
        <v>9.0741730978996404E-2</v>
      </c>
      <c r="I144" s="27">
        <v>8.9771346089181678E-2</v>
      </c>
      <c r="J144" s="27">
        <v>0.11273712181479698</v>
      </c>
      <c r="K144" s="27">
        <f t="shared" si="78"/>
        <v>9.7750066294325033E-2</v>
      </c>
      <c r="L144" s="28" t="s">
        <v>37</v>
      </c>
      <c r="M144" s="28" t="s">
        <v>43</v>
      </c>
      <c r="N144" s="29">
        <v>43788</v>
      </c>
      <c r="O144" s="27" t="s">
        <v>21</v>
      </c>
      <c r="P144" s="28"/>
      <c r="Q144" s="23"/>
      <c r="R144" s="24">
        <v>30</v>
      </c>
      <c r="S144" s="23">
        <v>19.5</v>
      </c>
      <c r="T144" s="23">
        <f t="shared" si="64"/>
        <v>3</v>
      </c>
      <c r="U144" s="23">
        <v>7.5</v>
      </c>
      <c r="V144" s="23">
        <f t="shared" si="65"/>
        <v>0</v>
      </c>
      <c r="W144" s="30">
        <f t="shared" si="66"/>
        <v>30</v>
      </c>
      <c r="X144" s="23">
        <v>2.5</v>
      </c>
      <c r="Y144" s="23">
        <f t="shared" si="84"/>
        <v>48.75</v>
      </c>
      <c r="Z144" s="23">
        <f t="shared" si="79"/>
        <v>7.5</v>
      </c>
      <c r="AA144" s="23">
        <f t="shared" si="79"/>
        <v>18.75</v>
      </c>
      <c r="AB144" s="23">
        <f t="shared" si="79"/>
        <v>0</v>
      </c>
      <c r="AC144" s="23">
        <f t="shared" si="77"/>
        <v>75</v>
      </c>
      <c r="AD144" s="31">
        <f t="shared" si="80"/>
        <v>3.2999005560294657E-3</v>
      </c>
      <c r="AE144" s="31">
        <f t="shared" si="81"/>
        <v>6.353754309131128E-2</v>
      </c>
      <c r="AF144" s="32" t="s">
        <v>50</v>
      </c>
      <c r="AG144" s="30">
        <v>7</v>
      </c>
      <c r="AH144" s="24">
        <v>30</v>
      </c>
      <c r="AI144" s="23">
        <f t="shared" si="82"/>
        <v>19.5</v>
      </c>
      <c r="AJ144" s="28">
        <f t="shared" si="68"/>
        <v>9.8997016680883981E-2</v>
      </c>
      <c r="AK144" s="28">
        <f t="shared" si="83"/>
        <v>1.9061262927393383</v>
      </c>
      <c r="AL144" s="24" t="s">
        <v>156</v>
      </c>
    </row>
    <row r="145" spans="1:38" s="24" customFormat="1">
      <c r="A145" s="20" t="s">
        <v>8</v>
      </c>
      <c r="B145" s="23">
        <v>2.424389698558425</v>
      </c>
      <c r="C145" s="23" t="s">
        <v>22</v>
      </c>
      <c r="D145" s="23" t="s">
        <v>54</v>
      </c>
      <c r="E145" s="24">
        <v>400</v>
      </c>
      <c r="F145" s="29">
        <v>43784</v>
      </c>
      <c r="G145" s="26">
        <f t="shared" si="76"/>
        <v>6.0609742463960626E-3</v>
      </c>
      <c r="H145" s="27">
        <v>9.0660865571511762E-2</v>
      </c>
      <c r="I145" s="27">
        <v>0.1417678031017543</v>
      </c>
      <c r="J145" s="27">
        <v>0.11152414070252861</v>
      </c>
      <c r="K145" s="27">
        <f t="shared" si="78"/>
        <v>0.11465093645859821</v>
      </c>
      <c r="L145" s="28" t="s">
        <v>37</v>
      </c>
      <c r="M145" s="28" t="s">
        <v>45</v>
      </c>
      <c r="N145" s="29">
        <v>43790</v>
      </c>
      <c r="O145" s="27" t="s">
        <v>21</v>
      </c>
      <c r="P145" s="28"/>
      <c r="Q145" s="23"/>
      <c r="R145" s="24">
        <v>30</v>
      </c>
      <c r="S145" s="23">
        <v>19.5</v>
      </c>
      <c r="T145" s="23">
        <f t="shared" si="64"/>
        <v>3</v>
      </c>
      <c r="U145" s="23">
        <v>7.5</v>
      </c>
      <c r="V145" s="23">
        <f t="shared" si="65"/>
        <v>0</v>
      </c>
      <c r="W145" s="30">
        <f t="shared" si="66"/>
        <v>30</v>
      </c>
      <c r="X145" s="23">
        <v>2.5</v>
      </c>
      <c r="Y145" s="23">
        <f t="shared" si="84"/>
        <v>48.75</v>
      </c>
      <c r="Z145" s="23">
        <f t="shared" si="79"/>
        <v>7.5</v>
      </c>
      <c r="AA145" s="23">
        <f t="shared" si="79"/>
        <v>18.75</v>
      </c>
      <c r="AB145" s="23">
        <f t="shared" si="79"/>
        <v>0</v>
      </c>
      <c r="AC145" s="23">
        <f t="shared" si="77"/>
        <v>75</v>
      </c>
      <c r="AD145" s="31">
        <f t="shared" si="80"/>
        <v>3.9396332601574413E-3</v>
      </c>
      <c r="AE145" s="31">
        <f t="shared" si="81"/>
        <v>7.4523108698088827E-2</v>
      </c>
      <c r="AF145" s="32" t="s">
        <v>50</v>
      </c>
      <c r="AG145" s="30">
        <v>8</v>
      </c>
      <c r="AH145" s="24">
        <v>30</v>
      </c>
      <c r="AI145" s="23">
        <f t="shared" si="82"/>
        <v>19.5</v>
      </c>
      <c r="AJ145" s="28">
        <f t="shared" si="68"/>
        <v>0.11818899780472322</v>
      </c>
      <c r="AK145" s="28">
        <f t="shared" si="83"/>
        <v>2.2356932609426647</v>
      </c>
      <c r="AL145" s="24" t="s">
        <v>156</v>
      </c>
    </row>
    <row r="146" spans="1:38" s="24" customFormat="1">
      <c r="A146" s="20" t="s">
        <v>9</v>
      </c>
      <c r="B146" s="23">
        <v>0.86661872221508185</v>
      </c>
      <c r="C146" s="23" t="s">
        <v>22</v>
      </c>
      <c r="D146" s="23" t="s">
        <v>54</v>
      </c>
      <c r="E146" s="24">
        <v>400</v>
      </c>
      <c r="F146" s="29">
        <v>43784</v>
      </c>
      <c r="G146" s="26">
        <f t="shared" si="76"/>
        <v>2.1665468055377048E-3</v>
      </c>
      <c r="H146" s="27">
        <v>3.5429792259556697E-2</v>
      </c>
      <c r="I146" s="27">
        <v>7.0363648292887035E-2</v>
      </c>
      <c r="J146" s="27">
        <v>7.0929706145278909E-2</v>
      </c>
      <c r="K146" s="27">
        <f t="shared" si="78"/>
        <v>5.8907715565907549E-2</v>
      </c>
      <c r="L146" s="28" t="s">
        <v>37</v>
      </c>
      <c r="M146" s="28" t="s">
        <v>43</v>
      </c>
      <c r="N146" s="29">
        <v>43788</v>
      </c>
      <c r="O146" s="27" t="s">
        <v>21</v>
      </c>
      <c r="P146" s="28"/>
      <c r="Q146" s="23"/>
      <c r="R146" s="24">
        <v>30</v>
      </c>
      <c r="S146" s="23">
        <v>19.5</v>
      </c>
      <c r="T146" s="23">
        <f t="shared" si="64"/>
        <v>3</v>
      </c>
      <c r="U146" s="23">
        <v>7.5</v>
      </c>
      <c r="V146" s="23">
        <f t="shared" si="65"/>
        <v>0</v>
      </c>
      <c r="W146" s="30">
        <f t="shared" si="66"/>
        <v>30</v>
      </c>
      <c r="X146" s="23">
        <v>2.5</v>
      </c>
      <c r="Y146" s="23">
        <f t="shared" si="84"/>
        <v>48.75</v>
      </c>
      <c r="Z146" s="23">
        <f t="shared" si="79"/>
        <v>7.5</v>
      </c>
      <c r="AA146" s="23">
        <f t="shared" si="79"/>
        <v>18.75</v>
      </c>
      <c r="AB146" s="23">
        <f t="shared" si="79"/>
        <v>0</v>
      </c>
      <c r="AC146" s="23">
        <f t="shared" si="77"/>
        <v>75</v>
      </c>
      <c r="AD146" s="31">
        <f t="shared" si="80"/>
        <v>1.4082554235995081E-3</v>
      </c>
      <c r="AE146" s="31">
        <f t="shared" si="81"/>
        <v>3.8290015117839908E-2</v>
      </c>
      <c r="AF146" s="32"/>
      <c r="AG146" s="30"/>
      <c r="AI146" s="23">
        <f t="shared" si="82"/>
        <v>0</v>
      </c>
      <c r="AJ146" s="28">
        <f t="shared" si="68"/>
        <v>0</v>
      </c>
      <c r="AK146" s="28">
        <f t="shared" si="83"/>
        <v>0</v>
      </c>
      <c r="AL146" s="24" t="s">
        <v>156</v>
      </c>
    </row>
    <row r="147" spans="1:38" s="24" customFormat="1">
      <c r="A147" s="20" t="s">
        <v>10</v>
      </c>
      <c r="B147" s="23">
        <v>1.5915446277185608</v>
      </c>
      <c r="C147" s="23" t="s">
        <v>22</v>
      </c>
      <c r="D147" s="23" t="s">
        <v>54</v>
      </c>
      <c r="E147" s="24">
        <v>400</v>
      </c>
      <c r="F147" s="29">
        <v>43784</v>
      </c>
      <c r="G147" s="26">
        <f t="shared" si="76"/>
        <v>3.9788615692964019E-3</v>
      </c>
      <c r="H147" s="27">
        <v>6.1387588062100776E-2</v>
      </c>
      <c r="I147" s="27">
        <v>0.10335673454658795</v>
      </c>
      <c r="J147" s="27">
        <v>8.4595960010169821E-2</v>
      </c>
      <c r="K147" s="27">
        <f t="shared" si="78"/>
        <v>8.3113427539619519E-2</v>
      </c>
      <c r="L147" s="28" t="s">
        <v>37</v>
      </c>
      <c r="M147" s="28" t="s">
        <v>43</v>
      </c>
      <c r="N147" s="29">
        <v>43788</v>
      </c>
      <c r="O147" s="27" t="s">
        <v>21</v>
      </c>
      <c r="P147" s="28"/>
      <c r="Q147" s="23"/>
      <c r="R147" s="24">
        <v>30</v>
      </c>
      <c r="S147" s="23">
        <v>19.5</v>
      </c>
      <c r="T147" s="23">
        <f t="shared" si="64"/>
        <v>3</v>
      </c>
      <c r="U147" s="23">
        <v>7.5</v>
      </c>
      <c r="V147" s="23">
        <f t="shared" si="65"/>
        <v>0</v>
      </c>
      <c r="W147" s="30">
        <f t="shared" si="66"/>
        <v>30</v>
      </c>
      <c r="X147" s="23">
        <v>2.5</v>
      </c>
      <c r="Y147" s="23">
        <f t="shared" si="84"/>
        <v>48.75</v>
      </c>
      <c r="Z147" s="23">
        <f t="shared" si="79"/>
        <v>7.5</v>
      </c>
      <c r="AA147" s="23">
        <f t="shared" si="79"/>
        <v>18.75</v>
      </c>
      <c r="AB147" s="23">
        <f t="shared" si="79"/>
        <v>0</v>
      </c>
      <c r="AC147" s="23">
        <f t="shared" si="77"/>
        <v>75</v>
      </c>
      <c r="AD147" s="31">
        <f t="shared" si="80"/>
        <v>2.5862600200426611E-3</v>
      </c>
      <c r="AE147" s="31">
        <f t="shared" si="81"/>
        <v>5.4023727900752688E-2</v>
      </c>
      <c r="AF147" s="32"/>
      <c r="AG147" s="30"/>
      <c r="AI147" s="23">
        <f t="shared" si="82"/>
        <v>0</v>
      </c>
      <c r="AJ147" s="28">
        <f t="shared" si="68"/>
        <v>0</v>
      </c>
      <c r="AK147" s="28">
        <f t="shared" si="83"/>
        <v>0</v>
      </c>
      <c r="AL147" s="24" t="s">
        <v>156</v>
      </c>
    </row>
    <row r="148" spans="1:38" s="24" customFormat="1">
      <c r="A148" s="20" t="s">
        <v>11</v>
      </c>
      <c r="B148" s="23">
        <v>1.8168669326636442</v>
      </c>
      <c r="C148" s="23" t="s">
        <v>22</v>
      </c>
      <c r="D148" s="23" t="s">
        <v>54</v>
      </c>
      <c r="E148" s="24">
        <v>400</v>
      </c>
      <c r="F148" s="29">
        <v>43784</v>
      </c>
      <c r="G148" s="26">
        <f t="shared" si="76"/>
        <v>4.5421673316591105E-3</v>
      </c>
      <c r="H148" s="27">
        <v>6.4945665991421431E-2</v>
      </c>
      <c r="I148" s="27">
        <v>8.2736055638024844E-2</v>
      </c>
      <c r="J148" s="27">
        <v>8.4434229195200619E-2</v>
      </c>
      <c r="K148" s="27">
        <f t="shared" si="78"/>
        <v>7.7371983608215622E-2</v>
      </c>
      <c r="L148" s="28" t="s">
        <v>37</v>
      </c>
      <c r="M148" s="28" t="s">
        <v>45</v>
      </c>
      <c r="N148" s="29">
        <v>43790</v>
      </c>
      <c r="O148" s="27" t="s">
        <v>21</v>
      </c>
      <c r="P148" s="28"/>
      <c r="Q148" s="23"/>
      <c r="R148" s="24">
        <v>30</v>
      </c>
      <c r="S148" s="23">
        <v>19.5</v>
      </c>
      <c r="T148" s="23">
        <f t="shared" si="64"/>
        <v>3</v>
      </c>
      <c r="U148" s="23">
        <v>7.5</v>
      </c>
      <c r="V148" s="23">
        <f t="shared" si="65"/>
        <v>0</v>
      </c>
      <c r="W148" s="30">
        <f t="shared" si="66"/>
        <v>30</v>
      </c>
      <c r="X148" s="23">
        <v>2.5</v>
      </c>
      <c r="Y148" s="23">
        <f t="shared" si="84"/>
        <v>48.75</v>
      </c>
      <c r="Z148" s="23">
        <f t="shared" si="79"/>
        <v>7.5</v>
      </c>
      <c r="AA148" s="23">
        <f t="shared" si="79"/>
        <v>18.75</v>
      </c>
      <c r="AB148" s="23">
        <f t="shared" si="79"/>
        <v>0</v>
      </c>
      <c r="AC148" s="23">
        <f t="shared" si="77"/>
        <v>75</v>
      </c>
      <c r="AD148" s="31">
        <f t="shared" si="80"/>
        <v>2.952408765578422E-3</v>
      </c>
      <c r="AE148" s="31">
        <f t="shared" si="81"/>
        <v>5.0291789345340149E-2</v>
      </c>
      <c r="AF148" s="32" t="s">
        <v>50</v>
      </c>
      <c r="AG148" s="30">
        <v>9</v>
      </c>
      <c r="AH148" s="24">
        <v>30</v>
      </c>
      <c r="AI148" s="23">
        <f t="shared" si="82"/>
        <v>19.5</v>
      </c>
      <c r="AJ148" s="28">
        <f t="shared" si="68"/>
        <v>8.8572262967352655E-2</v>
      </c>
      <c r="AK148" s="28">
        <f t="shared" si="83"/>
        <v>1.5087536803602044</v>
      </c>
      <c r="AL148" s="24" t="s">
        <v>156</v>
      </c>
    </row>
    <row r="149" spans="1:38" s="24" customFormat="1">
      <c r="A149" s="20" t="s">
        <v>12</v>
      </c>
      <c r="B149" s="23">
        <v>2.8365486968357172</v>
      </c>
      <c r="C149" s="23" t="s">
        <v>22</v>
      </c>
      <c r="D149" s="23" t="s">
        <v>54</v>
      </c>
      <c r="E149" s="24">
        <v>400</v>
      </c>
      <c r="F149" s="29">
        <v>43784</v>
      </c>
      <c r="G149" s="26">
        <f t="shared" si="76"/>
        <v>7.0913717420892928E-3</v>
      </c>
      <c r="H149" s="27">
        <v>0.14839876651548839</v>
      </c>
      <c r="I149" s="27">
        <v>0.16699781023693741</v>
      </c>
      <c r="J149" s="27">
        <v>0.18042146787937449</v>
      </c>
      <c r="K149" s="27">
        <f t="shared" si="78"/>
        <v>0.16527268154393346</v>
      </c>
      <c r="L149" s="28" t="s">
        <v>37</v>
      </c>
      <c r="M149" s="28" t="s">
        <v>39</v>
      </c>
      <c r="N149" s="29">
        <v>43788</v>
      </c>
      <c r="O149" s="27" t="s">
        <v>21</v>
      </c>
      <c r="P149" s="28">
        <v>0.05</v>
      </c>
      <c r="Q149" s="23"/>
      <c r="R149" s="24">
        <v>20</v>
      </c>
      <c r="S149" s="23">
        <f t="shared" ref="S149:S150" si="85">($P149/$G149)</f>
        <v>7.050822015610307</v>
      </c>
      <c r="T149" s="23">
        <f t="shared" si="64"/>
        <v>2</v>
      </c>
      <c r="U149" s="23">
        <v>5</v>
      </c>
      <c r="V149" s="23">
        <f t="shared" si="65"/>
        <v>5.9491779843896921</v>
      </c>
      <c r="W149" s="30">
        <f t="shared" si="66"/>
        <v>20</v>
      </c>
      <c r="X149" s="23">
        <v>4</v>
      </c>
      <c r="Y149" s="23">
        <f t="shared" ref="Y149:Y150" si="86">$S149*$X149</f>
        <v>28.203288062441228</v>
      </c>
      <c r="Z149" s="23">
        <f t="shared" ref="Z149:Z150" si="87">$T149*$X149</f>
        <v>8</v>
      </c>
      <c r="AA149" s="23">
        <f t="shared" ref="AA149:AA150" si="88">$U149*$X149</f>
        <v>20</v>
      </c>
      <c r="AB149" s="23">
        <f t="shared" ref="AB149:AB150" si="89">$V149*$X149</f>
        <v>23.796711937558769</v>
      </c>
      <c r="AC149" s="23">
        <f t="shared" ref="AC149:AC150" si="90">SUM($Y149:$AB149)</f>
        <v>80</v>
      </c>
      <c r="AD149" s="31">
        <f t="shared" ref="AD149:AD150" si="91">$G149*$Y149/$AC149</f>
        <v>2.5000000000000001E-3</v>
      </c>
      <c r="AE149" s="31">
        <f t="shared" si="81"/>
        <v>5.826541308044586E-2</v>
      </c>
      <c r="AF149" s="32" t="s">
        <v>50</v>
      </c>
      <c r="AG149" s="30">
        <v>10</v>
      </c>
      <c r="AH149" s="24">
        <v>30</v>
      </c>
      <c r="AI149" s="23">
        <f t="shared" si="82"/>
        <v>10.57623302341546</v>
      </c>
      <c r="AJ149" s="28">
        <f t="shared" si="68"/>
        <v>7.4999999999999997E-2</v>
      </c>
      <c r="AK149" s="28">
        <f t="shared" si="83"/>
        <v>1.7479623924133758</v>
      </c>
      <c r="AL149" s="24" t="s">
        <v>156</v>
      </c>
    </row>
    <row r="150" spans="1:38" s="24" customFormat="1">
      <c r="A150" s="20" t="s">
        <v>13</v>
      </c>
      <c r="B150" s="23">
        <v>2.4262543139558561</v>
      </c>
      <c r="C150" s="23" t="s">
        <v>22</v>
      </c>
      <c r="D150" s="23" t="s">
        <v>54</v>
      </c>
      <c r="E150" s="24">
        <v>400</v>
      </c>
      <c r="F150" s="29">
        <v>43784</v>
      </c>
      <c r="G150" s="26">
        <f t="shared" si="76"/>
        <v>6.06563578488964E-3</v>
      </c>
      <c r="H150" s="27">
        <v>0.12931453034913204</v>
      </c>
      <c r="I150" s="27">
        <v>0.12931453034913193</v>
      </c>
      <c r="J150" s="27">
        <v>0.14184866850923886</v>
      </c>
      <c r="K150" s="27">
        <f t="shared" si="78"/>
        <v>0.13349257640250092</v>
      </c>
      <c r="L150" s="28" t="s">
        <v>37</v>
      </c>
      <c r="M150" s="28" t="s">
        <v>39</v>
      </c>
      <c r="N150" s="29">
        <v>43788</v>
      </c>
      <c r="O150" s="27" t="s">
        <v>21</v>
      </c>
      <c r="P150" s="28">
        <v>0.05</v>
      </c>
      <c r="Q150" s="23"/>
      <c r="R150" s="24">
        <v>20</v>
      </c>
      <c r="S150" s="23">
        <f t="shared" si="85"/>
        <v>8.2431589652245698</v>
      </c>
      <c r="T150" s="23">
        <f t="shared" si="64"/>
        <v>2</v>
      </c>
      <c r="U150" s="23">
        <v>5</v>
      </c>
      <c r="V150" s="23">
        <f t="shared" si="65"/>
        <v>4.7568410347754302</v>
      </c>
      <c r="W150" s="30">
        <f t="shared" si="66"/>
        <v>20</v>
      </c>
      <c r="X150" s="23">
        <v>4</v>
      </c>
      <c r="Y150" s="23">
        <f t="shared" si="86"/>
        <v>32.972635860898279</v>
      </c>
      <c r="Z150" s="23">
        <f t="shared" si="87"/>
        <v>8</v>
      </c>
      <c r="AA150" s="23">
        <f t="shared" si="88"/>
        <v>20</v>
      </c>
      <c r="AB150" s="23">
        <f t="shared" si="89"/>
        <v>19.027364139101721</v>
      </c>
      <c r="AC150" s="23">
        <f t="shared" si="90"/>
        <v>80</v>
      </c>
      <c r="AD150" s="31">
        <f t="shared" si="91"/>
        <v>2.5000000000000005E-3</v>
      </c>
      <c r="AE150" s="31">
        <f t="shared" si="81"/>
        <v>5.5020026398160074E-2</v>
      </c>
      <c r="AF150" s="32" t="s">
        <v>50</v>
      </c>
      <c r="AG150" s="30">
        <v>11</v>
      </c>
      <c r="AH150" s="24">
        <v>30</v>
      </c>
      <c r="AI150" s="23">
        <f t="shared" si="82"/>
        <v>12.364738447836855</v>
      </c>
      <c r="AJ150" s="28">
        <f t="shared" si="68"/>
        <v>7.5000000000000011E-2</v>
      </c>
      <c r="AK150" s="28">
        <f t="shared" si="83"/>
        <v>1.6506007919448022</v>
      </c>
      <c r="AL150" s="24" t="s">
        <v>156</v>
      </c>
    </row>
    <row r="151" spans="1:38" s="24" customFormat="1">
      <c r="A151" s="20" t="s">
        <v>14</v>
      </c>
      <c r="B151" s="23">
        <v>2.799968499654292</v>
      </c>
      <c r="C151" s="23" t="s">
        <v>22</v>
      </c>
      <c r="D151" s="23" t="s">
        <v>54</v>
      </c>
      <c r="E151" s="24">
        <v>400</v>
      </c>
      <c r="F151" s="29">
        <v>43784</v>
      </c>
      <c r="G151" s="26">
        <f t="shared" si="76"/>
        <v>6.9999212491357295E-3</v>
      </c>
      <c r="H151" s="27">
        <v>0.14217213013917715</v>
      </c>
      <c r="I151" s="27">
        <v>0.1024672150642577</v>
      </c>
      <c r="J151" s="27">
        <v>0.11330317966718893</v>
      </c>
      <c r="K151" s="27">
        <f t="shared" si="78"/>
        <v>0.11931417495687459</v>
      </c>
      <c r="L151" s="28" t="s">
        <v>37</v>
      </c>
      <c r="M151" s="28" t="s">
        <v>45</v>
      </c>
      <c r="N151" s="29">
        <v>43790</v>
      </c>
      <c r="O151" s="27" t="s">
        <v>21</v>
      </c>
      <c r="P151" s="28"/>
      <c r="Q151" s="23"/>
      <c r="R151" s="24">
        <v>30</v>
      </c>
      <c r="S151" s="23">
        <v>19.5</v>
      </c>
      <c r="T151" s="23">
        <f t="shared" si="64"/>
        <v>3</v>
      </c>
      <c r="U151" s="23">
        <v>7.5</v>
      </c>
      <c r="V151" s="23">
        <f t="shared" si="65"/>
        <v>0</v>
      </c>
      <c r="W151" s="30">
        <f t="shared" si="66"/>
        <v>30</v>
      </c>
      <c r="X151" s="23">
        <v>2.5</v>
      </c>
      <c r="Y151" s="23">
        <f t="shared" si="84"/>
        <v>48.75</v>
      </c>
      <c r="Z151" s="23">
        <f t="shared" si="79"/>
        <v>7.5</v>
      </c>
      <c r="AA151" s="23">
        <f t="shared" si="79"/>
        <v>18.75</v>
      </c>
      <c r="AB151" s="23">
        <f t="shared" si="79"/>
        <v>0</v>
      </c>
      <c r="AC151" s="23">
        <f t="shared" si="77"/>
        <v>75</v>
      </c>
      <c r="AD151" s="31">
        <f t="shared" si="80"/>
        <v>4.549948811938224E-3</v>
      </c>
      <c r="AE151" s="31">
        <f t="shared" si="81"/>
        <v>7.7554213721968482E-2</v>
      </c>
      <c r="AF151" s="32" t="s">
        <v>50</v>
      </c>
      <c r="AG151" s="30">
        <v>12</v>
      </c>
      <c r="AH151" s="24">
        <v>30</v>
      </c>
      <c r="AI151" s="23">
        <f t="shared" si="82"/>
        <v>19.5</v>
      </c>
      <c r="AJ151" s="28">
        <f t="shared" si="68"/>
        <v>0.13649846435814672</v>
      </c>
      <c r="AK151" s="28">
        <f t="shared" si="83"/>
        <v>2.3266264116590545</v>
      </c>
      <c r="AL151" s="24" t="s">
        <v>156</v>
      </c>
    </row>
    <row r="152" spans="1:38" s="24" customFormat="1">
      <c r="A152" s="20" t="s">
        <v>15</v>
      </c>
      <c r="B152" s="23">
        <v>1.7664690392196949</v>
      </c>
      <c r="C152" s="23" t="s">
        <v>22</v>
      </c>
      <c r="D152" s="23" t="s">
        <v>54</v>
      </c>
      <c r="E152" s="24">
        <v>400</v>
      </c>
      <c r="F152" s="29">
        <v>43784</v>
      </c>
      <c r="G152" s="26">
        <f t="shared" si="76"/>
        <v>4.4161725980492372E-3</v>
      </c>
      <c r="H152" s="27">
        <v>1.5698632833323848E-2</v>
      </c>
      <c r="I152" s="27">
        <v>2.7990174770977014E-2</v>
      </c>
      <c r="J152" s="27">
        <v>4.4244121675373858E-2</v>
      </c>
      <c r="K152" s="27">
        <f t="shared" si="78"/>
        <v>2.9310976426558239E-2</v>
      </c>
      <c r="L152" s="28" t="s">
        <v>37</v>
      </c>
      <c r="M152" s="28" t="s">
        <v>43</v>
      </c>
      <c r="N152" s="29">
        <v>43788</v>
      </c>
      <c r="O152" s="27" t="s">
        <v>21</v>
      </c>
      <c r="P152" s="28"/>
      <c r="Q152" s="23"/>
      <c r="R152" s="24">
        <v>30</v>
      </c>
      <c r="S152" s="23">
        <v>19.5</v>
      </c>
      <c r="T152" s="23">
        <f t="shared" si="64"/>
        <v>3</v>
      </c>
      <c r="U152" s="23">
        <v>7.5</v>
      </c>
      <c r="V152" s="23">
        <f t="shared" si="65"/>
        <v>0</v>
      </c>
      <c r="W152" s="30">
        <f t="shared" si="66"/>
        <v>30</v>
      </c>
      <c r="X152" s="23">
        <v>2.5</v>
      </c>
      <c r="Y152" s="23">
        <f t="shared" si="84"/>
        <v>48.75</v>
      </c>
      <c r="Z152" s="23">
        <f t="shared" si="79"/>
        <v>7.5</v>
      </c>
      <c r="AA152" s="23">
        <f t="shared" si="79"/>
        <v>18.75</v>
      </c>
      <c r="AB152" s="23">
        <f t="shared" si="79"/>
        <v>0</v>
      </c>
      <c r="AC152" s="23">
        <f t="shared" si="77"/>
        <v>75</v>
      </c>
      <c r="AD152" s="31">
        <f t="shared" si="80"/>
        <v>2.8705121887320044E-3</v>
      </c>
      <c r="AE152" s="31">
        <f t="shared" si="81"/>
        <v>1.9052134677262855E-2</v>
      </c>
      <c r="AF152" s="32" t="s">
        <v>50</v>
      </c>
      <c r="AG152" s="30">
        <v>13</v>
      </c>
      <c r="AH152" s="24">
        <v>30</v>
      </c>
      <c r="AI152" s="23">
        <f t="shared" si="82"/>
        <v>19.5</v>
      </c>
      <c r="AJ152" s="28">
        <f t="shared" si="68"/>
        <v>8.6115365661960125E-2</v>
      </c>
      <c r="AK152" s="28">
        <f t="shared" si="83"/>
        <v>0.57156404031788566</v>
      </c>
      <c r="AL152" s="24" t="s">
        <v>156</v>
      </c>
    </row>
    <row r="153" spans="1:38" s="24" customFormat="1">
      <c r="A153" s="20" t="s">
        <v>16</v>
      </c>
      <c r="B153" s="23">
        <v>2.4013153184571956</v>
      </c>
      <c r="C153" s="23" t="s">
        <v>22</v>
      </c>
      <c r="D153" s="23" t="s">
        <v>54</v>
      </c>
      <c r="E153" s="24">
        <v>400</v>
      </c>
      <c r="F153" s="29">
        <v>43784</v>
      </c>
      <c r="G153" s="26">
        <f t="shared" si="76"/>
        <v>6.0032882961429893E-3</v>
      </c>
      <c r="H153" s="27">
        <v>2.5334000377270194E-4</v>
      </c>
      <c r="I153" s="27">
        <v>-2.0108914057950246E-3</v>
      </c>
      <c r="J153" s="27">
        <v>2.4512962249140915E-2</v>
      </c>
      <c r="K153" s="27">
        <f t="shared" si="78"/>
        <v>7.5851369490395311E-3</v>
      </c>
      <c r="L153" s="28" t="s">
        <v>37</v>
      </c>
      <c r="M153" s="28" t="s">
        <v>43</v>
      </c>
      <c r="N153" s="29">
        <v>43788</v>
      </c>
      <c r="O153" s="27" t="s">
        <v>21</v>
      </c>
      <c r="P153" s="28"/>
      <c r="Q153" s="23"/>
      <c r="R153" s="24">
        <v>30</v>
      </c>
      <c r="S153" s="23">
        <v>19.5</v>
      </c>
      <c r="T153" s="23">
        <f t="shared" si="64"/>
        <v>3</v>
      </c>
      <c r="U153" s="23">
        <v>7.5</v>
      </c>
      <c r="V153" s="23">
        <f t="shared" si="65"/>
        <v>0</v>
      </c>
      <c r="W153" s="30">
        <f t="shared" si="66"/>
        <v>30</v>
      </c>
      <c r="X153" s="23">
        <v>2.5</v>
      </c>
      <c r="Y153" s="23">
        <f t="shared" si="84"/>
        <v>48.75</v>
      </c>
      <c r="Z153" s="23">
        <f t="shared" si="79"/>
        <v>7.5</v>
      </c>
      <c r="AA153" s="23">
        <f t="shared" si="79"/>
        <v>18.75</v>
      </c>
      <c r="AB153" s="23">
        <f t="shared" si="79"/>
        <v>0</v>
      </c>
      <c r="AC153" s="23">
        <f t="shared" si="77"/>
        <v>75</v>
      </c>
      <c r="AD153" s="31">
        <f t="shared" si="80"/>
        <v>3.9021373924929431E-3</v>
      </c>
      <c r="AE153" s="31">
        <f t="shared" si="81"/>
        <v>4.9303390168756959E-3</v>
      </c>
      <c r="AF153" s="32" t="s">
        <v>50</v>
      </c>
      <c r="AG153" s="30">
        <v>14</v>
      </c>
      <c r="AH153" s="24">
        <v>30</v>
      </c>
      <c r="AI153" s="23">
        <f t="shared" si="82"/>
        <v>19.5</v>
      </c>
      <c r="AJ153" s="28">
        <f t="shared" si="68"/>
        <v>0.1170641217747883</v>
      </c>
      <c r="AK153" s="28">
        <f t="shared" si="83"/>
        <v>0.14791017050627087</v>
      </c>
      <c r="AL153" s="24" t="s">
        <v>156</v>
      </c>
    </row>
    <row r="154" spans="1:38" s="24" customFormat="1">
      <c r="A154" s="20" t="s">
        <v>17</v>
      </c>
      <c r="B154" s="23">
        <v>1.9621619697096822</v>
      </c>
      <c r="C154" s="23" t="s">
        <v>22</v>
      </c>
      <c r="D154" s="23" t="s">
        <v>54</v>
      </c>
      <c r="E154" s="24">
        <v>400</v>
      </c>
      <c r="F154" s="29">
        <v>43784</v>
      </c>
      <c r="G154" s="26">
        <f t="shared" si="76"/>
        <v>4.9054049242742053E-3</v>
      </c>
      <c r="H154" s="27">
        <v>-8.8035856344981147E-3</v>
      </c>
      <c r="I154" s="27">
        <v>1.100843919921929E-2</v>
      </c>
      <c r="J154" s="27">
        <v>2.4027769804233604E-2</v>
      </c>
      <c r="K154" s="27">
        <f t="shared" si="78"/>
        <v>8.7442077896515927E-3</v>
      </c>
      <c r="L154" s="28" t="s">
        <v>37</v>
      </c>
      <c r="M154" s="28" t="s">
        <v>45</v>
      </c>
      <c r="N154" s="29">
        <v>43790</v>
      </c>
      <c r="O154" s="27" t="s">
        <v>21</v>
      </c>
      <c r="P154" s="28"/>
      <c r="Q154" s="23"/>
      <c r="R154" s="24">
        <v>30</v>
      </c>
      <c r="S154" s="23">
        <v>19.5</v>
      </c>
      <c r="T154" s="23">
        <f t="shared" si="64"/>
        <v>3</v>
      </c>
      <c r="U154" s="23">
        <v>7.5</v>
      </c>
      <c r="V154" s="23">
        <f t="shared" si="65"/>
        <v>0</v>
      </c>
      <c r="W154" s="30">
        <f t="shared" si="66"/>
        <v>30</v>
      </c>
      <c r="X154" s="23">
        <v>2.5</v>
      </c>
      <c r="Y154" s="23">
        <f t="shared" si="84"/>
        <v>48.75</v>
      </c>
      <c r="Z154" s="23">
        <f t="shared" si="79"/>
        <v>7.5</v>
      </c>
      <c r="AA154" s="23">
        <f t="shared" si="79"/>
        <v>18.75</v>
      </c>
      <c r="AB154" s="23">
        <f t="shared" si="79"/>
        <v>0</v>
      </c>
      <c r="AC154" s="23">
        <f t="shared" si="77"/>
        <v>75</v>
      </c>
      <c r="AD154" s="31">
        <f t="shared" si="80"/>
        <v>3.1885132007782335E-3</v>
      </c>
      <c r="AE154" s="31">
        <f t="shared" si="81"/>
        <v>5.6837350632735354E-3</v>
      </c>
      <c r="AF154" s="32" t="s">
        <v>50</v>
      </c>
      <c r="AG154" s="30">
        <v>15</v>
      </c>
      <c r="AH154" s="24">
        <v>30</v>
      </c>
      <c r="AI154" s="23">
        <f t="shared" si="82"/>
        <v>19.5</v>
      </c>
      <c r="AJ154" s="28">
        <f t="shared" si="68"/>
        <v>9.5655396023347009E-2</v>
      </c>
      <c r="AK154" s="28">
        <f t="shared" si="83"/>
        <v>0.17051205189820606</v>
      </c>
      <c r="AL154" s="24" t="s">
        <v>156</v>
      </c>
    </row>
    <row r="155" spans="1:38">
      <c r="G155" s="26"/>
    </row>
    <row r="156" spans="1:38">
      <c r="A156" s="9" t="s">
        <v>0</v>
      </c>
      <c r="B156" s="2">
        <v>5.1835191570694255</v>
      </c>
      <c r="C156" s="2" t="s">
        <v>22</v>
      </c>
      <c r="D156" s="2" t="s">
        <v>54</v>
      </c>
      <c r="E156" s="1">
        <v>400</v>
      </c>
      <c r="F156" s="29">
        <v>43784</v>
      </c>
      <c r="G156" s="26">
        <f t="shared" si="76"/>
        <v>1.2958797892673563E-2</v>
      </c>
      <c r="H156" s="8" t="s">
        <v>38</v>
      </c>
      <c r="I156" s="8">
        <v>0.16699781023693733</v>
      </c>
      <c r="J156" s="8">
        <v>0.18972098974009896</v>
      </c>
      <c r="K156" s="8">
        <f>AVERAGE($H156:$J156)</f>
        <v>0.17835939998851813</v>
      </c>
      <c r="L156" s="3" t="s">
        <v>37</v>
      </c>
      <c r="M156" s="3" t="s">
        <v>23</v>
      </c>
      <c r="N156" s="7">
        <v>43798</v>
      </c>
      <c r="O156" s="8" t="s">
        <v>18</v>
      </c>
      <c r="P156" s="3">
        <v>0.05</v>
      </c>
      <c r="R156" s="1">
        <v>20</v>
      </c>
      <c r="S156" s="2">
        <f t="shared" ref="S156:S164" si="92">($P156/$G156)</f>
        <v>3.8583825763860551</v>
      </c>
      <c r="T156" s="2">
        <f t="shared" ref="T156:T173" si="93">$R156*0.1</f>
        <v>2</v>
      </c>
      <c r="U156" s="2">
        <f t="shared" ref="U156:U173" si="94">$T156/3</f>
        <v>0.66666666666666663</v>
      </c>
      <c r="V156" s="2">
        <f t="shared" ref="V156:V173" si="95">$R156-($S156+$T156+$U156)</f>
        <v>13.474950756947278</v>
      </c>
      <c r="W156" s="5">
        <f t="shared" ref="W156:W173" si="96">SUM($S156:$V156)</f>
        <v>20</v>
      </c>
      <c r="X156" s="2">
        <v>2.5</v>
      </c>
      <c r="Y156" s="2">
        <f t="shared" ref="Y156:Y161" si="97">$S156*$X156</f>
        <v>9.6459564409651382</v>
      </c>
      <c r="Z156" s="2">
        <f>$T156*$X156</f>
        <v>5</v>
      </c>
      <c r="AA156" s="2">
        <f>$U156*$X156</f>
        <v>1.6666666666666665</v>
      </c>
      <c r="AB156" s="2">
        <f t="shared" ref="AB156:AB161" si="98">$V156*$X156</f>
        <v>33.687376892368192</v>
      </c>
      <c r="AC156" s="2">
        <f>SUM($Y156:$AB156)</f>
        <v>50</v>
      </c>
      <c r="AD156" s="13">
        <f>$G156*$Y156/$AC156</f>
        <v>2.5000000000000001E-3</v>
      </c>
      <c r="AE156" s="31">
        <f>$K156*$Y156/$AC156</f>
        <v>3.4408940062518475E-2</v>
      </c>
      <c r="AF156" s="32" t="s">
        <v>25</v>
      </c>
      <c r="AG156" s="5">
        <v>14</v>
      </c>
      <c r="AH156" s="1">
        <v>20</v>
      </c>
      <c r="AI156" s="2">
        <f>$Y156*($AH156/$AC156)</f>
        <v>3.8583825763860555</v>
      </c>
      <c r="AJ156" s="3">
        <f t="shared" ref="AJ156:AJ173" si="99">$AD156*$AH156</f>
        <v>0.05</v>
      </c>
      <c r="AK156" s="28">
        <f>$AE156*$AH156</f>
        <v>0.68817880125036957</v>
      </c>
    </row>
    <row r="157" spans="1:38">
      <c r="A157" s="9" t="s">
        <v>1</v>
      </c>
      <c r="B157" s="2">
        <v>4.9795432157616943</v>
      </c>
      <c r="C157" s="2" t="s">
        <v>22</v>
      </c>
      <c r="D157" s="2" t="s">
        <v>54</v>
      </c>
      <c r="E157" s="1">
        <v>400</v>
      </c>
      <c r="F157" s="29">
        <v>43784</v>
      </c>
      <c r="G157" s="26">
        <f t="shared" si="76"/>
        <v>1.2448858039404235E-2</v>
      </c>
      <c r="H157" s="8" t="s">
        <v>38</v>
      </c>
      <c r="I157" s="8">
        <v>0.11209019855492047</v>
      </c>
      <c r="J157" s="8">
        <v>0.12599904864226494</v>
      </c>
      <c r="K157" s="8">
        <f t="shared" ref="K157:K173" si="100">AVERAGE($H157:$J157)</f>
        <v>0.11904462359859271</v>
      </c>
      <c r="L157" s="3" t="s">
        <v>37</v>
      </c>
      <c r="M157" s="3" t="s">
        <v>23</v>
      </c>
      <c r="N157" s="7">
        <v>43798</v>
      </c>
      <c r="O157" s="8" t="s">
        <v>18</v>
      </c>
      <c r="P157" s="3">
        <v>0.05</v>
      </c>
      <c r="R157" s="1">
        <v>20</v>
      </c>
      <c r="S157" s="2">
        <f t="shared" si="92"/>
        <v>4.0164326592636481</v>
      </c>
      <c r="T157" s="2">
        <f t="shared" si="93"/>
        <v>2</v>
      </c>
      <c r="U157" s="2">
        <f t="shared" si="94"/>
        <v>0.66666666666666663</v>
      </c>
      <c r="V157" s="2">
        <f t="shared" si="95"/>
        <v>13.316900674069686</v>
      </c>
      <c r="W157" s="5">
        <f t="shared" si="96"/>
        <v>20</v>
      </c>
      <c r="X157" s="2">
        <v>2.5</v>
      </c>
      <c r="Y157" s="2">
        <f t="shared" si="97"/>
        <v>10.041081648159121</v>
      </c>
      <c r="Z157" s="2">
        <f t="shared" ref="Z157:Z189" si="101">$T157*$X157</f>
        <v>5</v>
      </c>
      <c r="AA157" s="2">
        <f t="shared" ref="AA157:AA192" si="102">$U157*$X157</f>
        <v>1.6666666666666665</v>
      </c>
      <c r="AB157" s="2">
        <f t="shared" si="98"/>
        <v>33.292251685174215</v>
      </c>
      <c r="AC157" s="2">
        <f t="shared" ref="AC157:AC188" si="103">SUM($Y157:$AB157)</f>
        <v>50</v>
      </c>
      <c r="AD157" s="13">
        <f t="shared" ref="AD157:AD188" si="104">$G157*$Y157/$AC157</f>
        <v>2.5000000000000001E-3</v>
      </c>
      <c r="AE157" s="31">
        <f t="shared" ref="AE157:AE173" si="105">$K157*$Y157/$AC157</f>
        <v>2.3906735706556787E-2</v>
      </c>
      <c r="AF157" s="32" t="s">
        <v>31</v>
      </c>
      <c r="AG157" s="5">
        <v>9</v>
      </c>
      <c r="AH157" s="1">
        <v>20</v>
      </c>
      <c r="AI157" s="2">
        <f t="shared" ref="AI157:AI170" si="106">$Y157*($AH157/$AC157)</f>
        <v>4.016432659263649</v>
      </c>
      <c r="AJ157" s="3">
        <f t="shared" si="99"/>
        <v>0.05</v>
      </c>
      <c r="AK157" s="28">
        <f t="shared" ref="AK157:AK173" si="107">$AE157*$AH157</f>
        <v>0.47813471413113573</v>
      </c>
    </row>
    <row r="158" spans="1:38">
      <c r="A158" s="9" t="s">
        <v>2</v>
      </c>
      <c r="B158" s="2">
        <v>5.5172765667095245</v>
      </c>
      <c r="C158" s="2" t="s">
        <v>22</v>
      </c>
      <c r="D158" s="2" t="s">
        <v>54</v>
      </c>
      <c r="E158" s="6">
        <v>400</v>
      </c>
      <c r="F158" s="29">
        <v>43784</v>
      </c>
      <c r="G158" s="26">
        <f t="shared" si="76"/>
        <v>1.3793191416773811E-2</v>
      </c>
      <c r="H158" s="8">
        <v>0.2012038776029067</v>
      </c>
      <c r="I158" s="8">
        <v>0.17953194839704431</v>
      </c>
      <c r="J158" s="8" t="s">
        <v>38</v>
      </c>
      <c r="K158" s="8">
        <f t="shared" si="100"/>
        <v>0.19036791299997552</v>
      </c>
      <c r="L158" s="3" t="s">
        <v>37</v>
      </c>
      <c r="M158" s="3" t="s">
        <v>23</v>
      </c>
      <c r="N158" s="7">
        <v>43798</v>
      </c>
      <c r="O158" s="8" t="s">
        <v>18</v>
      </c>
      <c r="P158" s="3">
        <v>0.05</v>
      </c>
      <c r="R158" s="1">
        <v>20</v>
      </c>
      <c r="S158" s="2">
        <f t="shared" si="92"/>
        <v>3.6249768809265799</v>
      </c>
      <c r="T158" s="2">
        <f t="shared" si="93"/>
        <v>2</v>
      </c>
      <c r="U158" s="2">
        <f t="shared" si="94"/>
        <v>0.66666666666666663</v>
      </c>
      <c r="V158" s="2">
        <f t="shared" si="95"/>
        <v>13.708356452406754</v>
      </c>
      <c r="W158" s="5">
        <f t="shared" si="96"/>
        <v>20</v>
      </c>
      <c r="X158" s="2">
        <v>2.5</v>
      </c>
      <c r="Y158" s="2">
        <f t="shared" si="97"/>
        <v>9.0624422023164506</v>
      </c>
      <c r="Z158" s="2">
        <f t="shared" si="101"/>
        <v>5</v>
      </c>
      <c r="AA158" s="2">
        <f t="shared" si="102"/>
        <v>1.6666666666666665</v>
      </c>
      <c r="AB158" s="2">
        <f t="shared" si="98"/>
        <v>34.270891131016882</v>
      </c>
      <c r="AC158" s="2">
        <f t="shared" si="103"/>
        <v>50</v>
      </c>
      <c r="AD158" s="13">
        <f t="shared" si="104"/>
        <v>2.5000000000000005E-3</v>
      </c>
      <c r="AE158" s="31">
        <f t="shared" si="105"/>
        <v>3.4503964174757693E-2</v>
      </c>
      <c r="AF158" s="32" t="s">
        <v>25</v>
      </c>
      <c r="AG158" s="5">
        <v>15</v>
      </c>
      <c r="AH158" s="1">
        <v>20</v>
      </c>
      <c r="AI158" s="2">
        <f t="shared" si="106"/>
        <v>3.6249768809265803</v>
      </c>
      <c r="AJ158" s="3">
        <f t="shared" si="99"/>
        <v>5.000000000000001E-2</v>
      </c>
      <c r="AK158" s="28">
        <f t="shared" si="107"/>
        <v>0.69007928349515391</v>
      </c>
    </row>
    <row r="159" spans="1:38">
      <c r="A159" s="9" t="s">
        <v>3</v>
      </c>
      <c r="B159" s="2">
        <v>5.9918138726046086</v>
      </c>
      <c r="C159" s="2" t="s">
        <v>22</v>
      </c>
      <c r="D159" s="2" t="s">
        <v>54</v>
      </c>
      <c r="E159" s="6">
        <v>400</v>
      </c>
      <c r="F159" s="29">
        <v>43784</v>
      </c>
      <c r="G159" s="26">
        <f t="shared" si="76"/>
        <v>1.4979534681511522E-2</v>
      </c>
      <c r="H159" s="8">
        <v>6.2034511321977286E-2</v>
      </c>
      <c r="I159" s="8">
        <v>8.0876151265879978E-2</v>
      </c>
      <c r="J159" s="8">
        <v>0.11936808522853096</v>
      </c>
      <c r="K159" s="8">
        <f t="shared" si="100"/>
        <v>8.74262492721294E-2</v>
      </c>
      <c r="L159" s="3" t="s">
        <v>37</v>
      </c>
      <c r="M159" s="3" t="s">
        <v>29</v>
      </c>
      <c r="N159" s="7">
        <v>43810</v>
      </c>
      <c r="O159" s="8" t="s">
        <v>18</v>
      </c>
      <c r="P159" s="3">
        <v>0.05</v>
      </c>
      <c r="R159" s="1">
        <v>20</v>
      </c>
      <c r="S159" s="2">
        <f t="shared" si="92"/>
        <v>3.3378873952414865</v>
      </c>
      <c r="T159" s="2">
        <f t="shared" si="93"/>
        <v>2</v>
      </c>
      <c r="U159" s="2">
        <f t="shared" si="94"/>
        <v>0.66666666666666663</v>
      </c>
      <c r="V159" s="2">
        <f t="shared" si="95"/>
        <v>13.995445938091848</v>
      </c>
      <c r="W159" s="5">
        <f t="shared" si="96"/>
        <v>20</v>
      </c>
      <c r="X159" s="2">
        <v>2.5</v>
      </c>
      <c r="Y159" s="2">
        <f t="shared" si="97"/>
        <v>8.344718488103716</v>
      </c>
      <c r="Z159" s="2">
        <f t="shared" si="101"/>
        <v>5</v>
      </c>
      <c r="AA159" s="2">
        <f t="shared" si="102"/>
        <v>1.6666666666666665</v>
      </c>
      <c r="AB159" s="2">
        <f t="shared" si="98"/>
        <v>34.98861484522962</v>
      </c>
      <c r="AC159" s="2">
        <f t="shared" si="103"/>
        <v>50</v>
      </c>
      <c r="AD159" s="13">
        <f t="shared" si="104"/>
        <v>2.5000000000000001E-3</v>
      </c>
      <c r="AE159" s="31">
        <f t="shared" si="105"/>
        <v>1.4590948772934044E-2</v>
      </c>
      <c r="AF159" s="32" t="s">
        <v>31</v>
      </c>
      <c r="AG159" s="5">
        <v>2</v>
      </c>
      <c r="AH159" s="1">
        <v>20</v>
      </c>
      <c r="AI159" s="2">
        <f>$Y159*($AH159/$AC159)</f>
        <v>3.3378873952414865</v>
      </c>
      <c r="AJ159" s="3">
        <f t="shared" si="99"/>
        <v>0.05</v>
      </c>
      <c r="AK159" s="28">
        <f t="shared" si="107"/>
        <v>0.29181897545868091</v>
      </c>
    </row>
    <row r="160" spans="1:38">
      <c r="A160" s="9" t="s">
        <v>4</v>
      </c>
      <c r="B160" s="2">
        <v>5.6476906438879579</v>
      </c>
      <c r="C160" s="2" t="s">
        <v>22</v>
      </c>
      <c r="D160" s="2" t="s">
        <v>54</v>
      </c>
      <c r="E160" s="1">
        <v>400</v>
      </c>
      <c r="F160" s="29">
        <v>43784</v>
      </c>
      <c r="G160" s="26">
        <f t="shared" si="76"/>
        <v>1.4119226609719895E-2</v>
      </c>
      <c r="H160" s="8">
        <v>7.8207592818889393E-2</v>
      </c>
      <c r="I160" s="8">
        <v>0.10950250551541453</v>
      </c>
      <c r="J160" s="8">
        <v>0.10820865899566161</v>
      </c>
      <c r="K160" s="8">
        <f t="shared" si="100"/>
        <v>9.8639585776655173E-2</v>
      </c>
      <c r="L160" s="3" t="s">
        <v>37</v>
      </c>
      <c r="M160" s="3" t="s">
        <v>29</v>
      </c>
      <c r="N160" s="7">
        <v>43810</v>
      </c>
      <c r="O160" s="8" t="s">
        <v>18</v>
      </c>
      <c r="P160" s="3">
        <v>0.05</v>
      </c>
      <c r="R160" s="1">
        <v>20</v>
      </c>
      <c r="S160" s="2">
        <f t="shared" si="92"/>
        <v>3.5412704521350502</v>
      </c>
      <c r="T160" s="2">
        <f t="shared" si="93"/>
        <v>2</v>
      </c>
      <c r="U160" s="2">
        <f t="shared" si="94"/>
        <v>0.66666666666666663</v>
      </c>
      <c r="V160" s="2">
        <f t="shared" si="95"/>
        <v>13.792062881198284</v>
      </c>
      <c r="W160" s="5">
        <f t="shared" si="96"/>
        <v>20</v>
      </c>
      <c r="X160" s="2">
        <v>2.5</v>
      </c>
      <c r="Y160" s="2">
        <f t="shared" si="97"/>
        <v>8.8531761303376264</v>
      </c>
      <c r="Z160" s="2">
        <f t="shared" si="101"/>
        <v>5</v>
      </c>
      <c r="AA160" s="2">
        <f t="shared" si="102"/>
        <v>1.6666666666666665</v>
      </c>
      <c r="AB160" s="2">
        <f t="shared" si="98"/>
        <v>34.480157202995713</v>
      </c>
      <c r="AC160" s="2">
        <f t="shared" si="103"/>
        <v>50.000000000000007</v>
      </c>
      <c r="AD160" s="13">
        <f t="shared" si="104"/>
        <v>2.5000000000000001E-3</v>
      </c>
      <c r="AE160" s="31">
        <f t="shared" si="105"/>
        <v>1.7465472526085487E-2</v>
      </c>
      <c r="AF160" s="32" t="s">
        <v>31</v>
      </c>
      <c r="AG160" s="5">
        <v>3</v>
      </c>
      <c r="AH160" s="1">
        <v>20</v>
      </c>
      <c r="AI160" s="2">
        <f t="shared" si="106"/>
        <v>3.5412704521350502</v>
      </c>
      <c r="AJ160" s="3">
        <f t="shared" si="99"/>
        <v>0.05</v>
      </c>
      <c r="AK160" s="28">
        <f t="shared" si="107"/>
        <v>0.34930945052170975</v>
      </c>
    </row>
    <row r="161" spans="1:39">
      <c r="A161" s="9" t="s">
        <v>5</v>
      </c>
      <c r="B161" s="2">
        <v>6.2967209169919984</v>
      </c>
      <c r="C161" s="2" t="s">
        <v>22</v>
      </c>
      <c r="D161" s="2" t="s">
        <v>54</v>
      </c>
      <c r="E161" s="1">
        <v>400</v>
      </c>
      <c r="F161" s="29">
        <v>43784</v>
      </c>
      <c r="G161" s="26">
        <f t="shared" si="76"/>
        <v>1.5741802292479998E-2</v>
      </c>
      <c r="H161" s="8">
        <v>9.9717791209782664E-2</v>
      </c>
      <c r="I161" s="8">
        <v>0.12899106871919372</v>
      </c>
      <c r="J161" s="8">
        <v>0.16408665556749319</v>
      </c>
      <c r="K161" s="8">
        <f t="shared" si="100"/>
        <v>0.1309318384988232</v>
      </c>
      <c r="L161" s="3" t="s">
        <v>37</v>
      </c>
      <c r="M161" s="3" t="s">
        <v>29</v>
      </c>
      <c r="N161" s="7">
        <v>43810</v>
      </c>
      <c r="O161" s="8" t="s">
        <v>18</v>
      </c>
      <c r="P161" s="3">
        <v>0.05</v>
      </c>
      <c r="R161" s="1">
        <v>20</v>
      </c>
      <c r="S161" s="2">
        <f t="shared" si="92"/>
        <v>3.1762563822749481</v>
      </c>
      <c r="T161" s="2">
        <f t="shared" si="93"/>
        <v>2</v>
      </c>
      <c r="U161" s="2">
        <f t="shared" si="94"/>
        <v>0.66666666666666663</v>
      </c>
      <c r="V161" s="2">
        <f t="shared" si="95"/>
        <v>14.157076951058386</v>
      </c>
      <c r="W161" s="5">
        <f t="shared" si="96"/>
        <v>20</v>
      </c>
      <c r="X161" s="2">
        <v>2.5</v>
      </c>
      <c r="Y161" s="2">
        <f t="shared" si="97"/>
        <v>7.9406409556873703</v>
      </c>
      <c r="Z161" s="2">
        <f t="shared" si="101"/>
        <v>5</v>
      </c>
      <c r="AA161" s="2">
        <f t="shared" si="102"/>
        <v>1.6666666666666665</v>
      </c>
      <c r="AB161" s="2">
        <f t="shared" si="98"/>
        <v>35.392692377645965</v>
      </c>
      <c r="AC161" s="2">
        <f t="shared" si="103"/>
        <v>50</v>
      </c>
      <c r="AD161" s="13">
        <f t="shared" si="104"/>
        <v>2.5000000000000001E-3</v>
      </c>
      <c r="AE161" s="31">
        <f t="shared" si="105"/>
        <v>2.0793654383743997E-2</v>
      </c>
      <c r="AF161" s="32" t="s">
        <v>31</v>
      </c>
      <c r="AG161" s="5">
        <v>4</v>
      </c>
      <c r="AH161" s="1">
        <v>20</v>
      </c>
      <c r="AI161" s="2">
        <f t="shared" si="106"/>
        <v>3.1762563822749481</v>
      </c>
      <c r="AJ161" s="3">
        <f t="shared" si="99"/>
        <v>0.05</v>
      </c>
      <c r="AK161" s="28">
        <f t="shared" si="107"/>
        <v>0.41587308767487996</v>
      </c>
    </row>
    <row r="162" spans="1:39">
      <c r="A162" s="9" t="s">
        <v>6</v>
      </c>
      <c r="B162" s="2">
        <v>2.0783988630418744</v>
      </c>
      <c r="C162" s="2" t="s">
        <v>22</v>
      </c>
      <c r="D162" s="2" t="s">
        <v>54</v>
      </c>
      <c r="E162" s="1">
        <v>400</v>
      </c>
      <c r="F162" s="29">
        <v>43784</v>
      </c>
      <c r="G162" s="26">
        <f t="shared" si="76"/>
        <v>5.1959971576046862E-3</v>
      </c>
      <c r="H162" s="8">
        <v>4.8206526642117359E-2</v>
      </c>
      <c r="I162" s="8">
        <v>6.9150667180618575E-2</v>
      </c>
      <c r="J162" s="8" t="s">
        <v>38</v>
      </c>
      <c r="K162" s="8">
        <f t="shared" si="100"/>
        <v>5.8678596911367967E-2</v>
      </c>
      <c r="L162" s="3" t="s">
        <v>37</v>
      </c>
      <c r="M162" s="3" t="s">
        <v>23</v>
      </c>
      <c r="N162" s="7">
        <v>43798</v>
      </c>
      <c r="O162" s="8" t="s">
        <v>18</v>
      </c>
      <c r="P162" s="3">
        <v>3.635E-2</v>
      </c>
      <c r="R162" s="1">
        <v>20</v>
      </c>
      <c r="S162" s="2">
        <f t="shared" si="92"/>
        <v>6.9957698007589109</v>
      </c>
      <c r="T162" s="2">
        <f t="shared" si="93"/>
        <v>2</v>
      </c>
      <c r="U162" s="2">
        <f t="shared" si="94"/>
        <v>0.66666666666666663</v>
      </c>
      <c r="V162" s="2">
        <f t="shared" si="95"/>
        <v>10.337563532574423</v>
      </c>
      <c r="W162" s="5">
        <f t="shared" si="96"/>
        <v>20</v>
      </c>
      <c r="X162" s="2">
        <v>1.5</v>
      </c>
      <c r="Y162" s="2">
        <v>10.5</v>
      </c>
      <c r="Z162" s="2">
        <f t="shared" si="101"/>
        <v>3</v>
      </c>
      <c r="AA162" s="2">
        <f t="shared" si="102"/>
        <v>1</v>
      </c>
      <c r="AB162" s="2">
        <v>15.5</v>
      </c>
      <c r="AC162" s="2">
        <f t="shared" si="103"/>
        <v>30</v>
      </c>
      <c r="AD162" s="13">
        <f t="shared" si="104"/>
        <v>1.8185990051616402E-3</v>
      </c>
      <c r="AE162" s="31">
        <f t="shared" si="105"/>
        <v>2.0537508918978788E-2</v>
      </c>
      <c r="AF162" s="32" t="s">
        <v>25</v>
      </c>
      <c r="AG162" s="5">
        <v>2</v>
      </c>
      <c r="AH162" s="1">
        <v>20</v>
      </c>
      <c r="AI162" s="2">
        <f t="shared" si="106"/>
        <v>7</v>
      </c>
      <c r="AJ162" s="3">
        <f t="shared" si="99"/>
        <v>3.6371980103232802E-2</v>
      </c>
      <c r="AK162" s="28">
        <f t="shared" si="107"/>
        <v>0.41075017837957578</v>
      </c>
      <c r="AL162" s="9" t="s">
        <v>158</v>
      </c>
    </row>
    <row r="163" spans="1:39">
      <c r="A163" s="9" t="s">
        <v>7</v>
      </c>
      <c r="B163" s="2">
        <v>2.0307080344796713</v>
      </c>
      <c r="C163" s="2" t="s">
        <v>22</v>
      </c>
      <c r="D163" s="2" t="s">
        <v>54</v>
      </c>
      <c r="E163" s="1">
        <v>400</v>
      </c>
      <c r="F163" s="29">
        <v>43784</v>
      </c>
      <c r="G163" s="26">
        <f t="shared" si="76"/>
        <v>5.0767700861991784E-3</v>
      </c>
      <c r="H163" s="8">
        <v>9.0741730978996404E-2</v>
      </c>
      <c r="I163" s="8">
        <v>8.9771346089181678E-2</v>
      </c>
      <c r="J163" s="8">
        <v>0.11273712181479698</v>
      </c>
      <c r="K163" s="8">
        <f t="shared" si="100"/>
        <v>9.7750066294325033E-2</v>
      </c>
      <c r="L163" s="3" t="s">
        <v>37</v>
      </c>
      <c r="M163" s="3" t="s">
        <v>23</v>
      </c>
      <c r="N163" s="7">
        <v>43798</v>
      </c>
      <c r="O163" s="8" t="s">
        <v>18</v>
      </c>
      <c r="P163" s="3">
        <v>2.5000000000000001E-2</v>
      </c>
      <c r="R163" s="1">
        <v>20</v>
      </c>
      <c r="S163" s="2">
        <f t="shared" si="92"/>
        <v>4.9243908184774092</v>
      </c>
      <c r="T163" s="2">
        <f t="shared" si="93"/>
        <v>2</v>
      </c>
      <c r="U163" s="2">
        <f t="shared" si="94"/>
        <v>0.66666666666666663</v>
      </c>
      <c r="V163" s="2">
        <f t="shared" si="95"/>
        <v>12.408942514855923</v>
      </c>
      <c r="W163" s="5">
        <f t="shared" si="96"/>
        <v>20</v>
      </c>
      <c r="X163" s="2">
        <v>1.5</v>
      </c>
      <c r="Y163" s="2">
        <f t="shared" ref="Y163:Y170" si="108">$S163*$X163</f>
        <v>7.3865862277161138</v>
      </c>
      <c r="Z163" s="2">
        <f t="shared" si="101"/>
        <v>3</v>
      </c>
      <c r="AA163" s="2">
        <f t="shared" si="102"/>
        <v>1</v>
      </c>
      <c r="AB163" s="2">
        <f t="shared" ref="AB163:AB170" si="109">$V163*$X163</f>
        <v>18.613413772283884</v>
      </c>
      <c r="AC163" s="2">
        <f t="shared" si="103"/>
        <v>30</v>
      </c>
      <c r="AD163" s="13">
        <f t="shared" si="104"/>
        <v>1.25E-3</v>
      </c>
      <c r="AE163" s="31">
        <f t="shared" si="105"/>
        <v>2.4067976448266616E-2</v>
      </c>
      <c r="AF163" s="32" t="s">
        <v>25</v>
      </c>
      <c r="AG163" s="5">
        <v>3</v>
      </c>
      <c r="AH163" s="1">
        <v>20</v>
      </c>
      <c r="AI163" s="2">
        <f t="shared" si="106"/>
        <v>4.9243908184774092</v>
      </c>
      <c r="AJ163" s="3">
        <f t="shared" si="99"/>
        <v>2.5000000000000001E-2</v>
      </c>
      <c r="AK163" s="28">
        <f t="shared" si="107"/>
        <v>0.4813595289653323</v>
      </c>
      <c r="AL163" s="1" t="s">
        <v>159</v>
      </c>
    </row>
    <row r="164" spans="1:39">
      <c r="A164" s="9" t="s">
        <v>8</v>
      </c>
      <c r="B164" s="2">
        <v>2.424389698558425</v>
      </c>
      <c r="C164" s="2" t="s">
        <v>22</v>
      </c>
      <c r="D164" s="2" t="s">
        <v>54</v>
      </c>
      <c r="E164" s="1">
        <v>400</v>
      </c>
      <c r="F164" s="29">
        <v>43784</v>
      </c>
      <c r="G164" s="26">
        <f t="shared" si="76"/>
        <v>6.0609742463960626E-3</v>
      </c>
      <c r="H164" s="8">
        <v>9.0660865571511762E-2</v>
      </c>
      <c r="I164" s="8">
        <v>0.1417678031017543</v>
      </c>
      <c r="J164" s="8">
        <v>0.11152414070252861</v>
      </c>
      <c r="K164" s="8">
        <f t="shared" si="100"/>
        <v>0.11465093645859821</v>
      </c>
      <c r="L164" s="3" t="s">
        <v>37</v>
      </c>
      <c r="M164" s="3" t="s">
        <v>23</v>
      </c>
      <c r="N164" s="7">
        <v>43798</v>
      </c>
      <c r="O164" s="8" t="s">
        <v>18</v>
      </c>
      <c r="P164" s="3">
        <v>0.05</v>
      </c>
      <c r="R164" s="1">
        <v>20</v>
      </c>
      <c r="S164" s="2">
        <f t="shared" si="92"/>
        <v>8.2494988375393081</v>
      </c>
      <c r="T164" s="2">
        <f t="shared" si="93"/>
        <v>2</v>
      </c>
      <c r="U164" s="2">
        <f t="shared" si="94"/>
        <v>0.66666666666666663</v>
      </c>
      <c r="V164" s="2">
        <f t="shared" si="95"/>
        <v>9.0838344957940258</v>
      </c>
      <c r="W164" s="5">
        <f t="shared" si="96"/>
        <v>20</v>
      </c>
      <c r="X164" s="2">
        <v>2.5</v>
      </c>
      <c r="Y164" s="2">
        <f t="shared" si="108"/>
        <v>20.623747093848269</v>
      </c>
      <c r="Z164" s="2">
        <f t="shared" si="101"/>
        <v>5</v>
      </c>
      <c r="AA164" s="2">
        <f t="shared" si="102"/>
        <v>1.6666666666666665</v>
      </c>
      <c r="AB164" s="2">
        <f t="shared" si="109"/>
        <v>22.709586239485063</v>
      </c>
      <c r="AC164" s="2">
        <f t="shared" si="103"/>
        <v>50</v>
      </c>
      <c r="AD164" s="13">
        <f t="shared" si="104"/>
        <v>2.5000000000000001E-3</v>
      </c>
      <c r="AE164" s="31">
        <f t="shared" si="105"/>
        <v>4.7290638351899943E-2</v>
      </c>
      <c r="AF164" s="32" t="s">
        <v>25</v>
      </c>
      <c r="AG164" s="5">
        <v>4</v>
      </c>
      <c r="AH164" s="1">
        <v>20</v>
      </c>
      <c r="AI164" s="2">
        <f t="shared" si="106"/>
        <v>8.2494988375393081</v>
      </c>
      <c r="AJ164" s="3">
        <f t="shared" si="99"/>
        <v>0.05</v>
      </c>
      <c r="AK164" s="28">
        <f t="shared" si="107"/>
        <v>0.94581276703799888</v>
      </c>
    </row>
    <row r="165" spans="1:39">
      <c r="A165" s="9" t="s">
        <v>9</v>
      </c>
      <c r="B165" s="2">
        <v>0.86661872221508185</v>
      </c>
      <c r="C165" s="2" t="s">
        <v>22</v>
      </c>
      <c r="D165" s="2" t="s">
        <v>54</v>
      </c>
      <c r="E165" s="1">
        <v>400</v>
      </c>
      <c r="F165" s="29">
        <v>43784</v>
      </c>
      <c r="G165" s="26">
        <f t="shared" si="76"/>
        <v>2.1665468055377048E-3</v>
      </c>
      <c r="H165" s="8">
        <v>3.5429792259556697E-2</v>
      </c>
      <c r="I165" s="8">
        <v>7.0363648292887035E-2</v>
      </c>
      <c r="J165" s="8">
        <v>7.0929706145278909E-2</v>
      </c>
      <c r="K165" s="8">
        <f t="shared" si="100"/>
        <v>5.8907715565907549E-2</v>
      </c>
      <c r="L165" s="3" t="s">
        <v>37</v>
      </c>
      <c r="M165" s="3" t="s">
        <v>23</v>
      </c>
      <c r="N165" s="7">
        <v>43798</v>
      </c>
      <c r="O165" s="8" t="s">
        <v>18</v>
      </c>
      <c r="P165" s="3">
        <v>2.5000000000000001E-2</v>
      </c>
      <c r="R165" s="1">
        <v>20</v>
      </c>
      <c r="S165" s="2">
        <f>($P165/$G167)</f>
        <v>5.5039804072714089</v>
      </c>
      <c r="T165" s="2">
        <f t="shared" si="93"/>
        <v>2</v>
      </c>
      <c r="U165" s="2">
        <f t="shared" si="94"/>
        <v>0.66666666666666663</v>
      </c>
      <c r="V165" s="2">
        <f t="shared" si="95"/>
        <v>11.829352926061924</v>
      </c>
      <c r="W165" s="5">
        <f t="shared" si="96"/>
        <v>20</v>
      </c>
      <c r="X165" s="2">
        <v>2.5</v>
      </c>
      <c r="Y165" s="2">
        <f t="shared" si="108"/>
        <v>13.759951018178523</v>
      </c>
      <c r="Z165" s="2">
        <f t="shared" si="101"/>
        <v>5</v>
      </c>
      <c r="AA165" s="2">
        <f t="shared" si="102"/>
        <v>1.6666666666666665</v>
      </c>
      <c r="AB165" s="2">
        <f t="shared" si="109"/>
        <v>29.573382315154809</v>
      </c>
      <c r="AC165" s="2">
        <f t="shared" si="103"/>
        <v>50</v>
      </c>
      <c r="AD165" s="13">
        <f t="shared" si="104"/>
        <v>5.9623155845579942E-4</v>
      </c>
      <c r="AE165" s="31">
        <f t="shared" si="105"/>
        <v>1.6211345615593609E-2</v>
      </c>
      <c r="AF165" s="32" t="s">
        <v>25</v>
      </c>
      <c r="AG165" s="5">
        <v>5</v>
      </c>
      <c r="AH165" s="1">
        <v>20</v>
      </c>
      <c r="AI165" s="2">
        <f t="shared" si="106"/>
        <v>5.5039804072714098</v>
      </c>
      <c r="AJ165" s="3">
        <f t="shared" si="99"/>
        <v>1.1924631169115988E-2</v>
      </c>
      <c r="AK165" s="28">
        <f t="shared" si="107"/>
        <v>0.32422691231187217</v>
      </c>
      <c r="AL165" s="1" t="s">
        <v>159</v>
      </c>
      <c r="AM165" s="32" t="s">
        <v>164</v>
      </c>
    </row>
    <row r="166" spans="1:39">
      <c r="A166" s="9" t="s">
        <v>10</v>
      </c>
      <c r="B166" s="2">
        <v>1.5915446277185608</v>
      </c>
      <c r="C166" s="2" t="s">
        <v>22</v>
      </c>
      <c r="D166" s="2" t="s">
        <v>54</v>
      </c>
      <c r="E166" s="1">
        <v>400</v>
      </c>
      <c r="F166" s="29">
        <v>43784</v>
      </c>
      <c r="G166" s="26">
        <f t="shared" si="76"/>
        <v>3.9788615692964019E-3</v>
      </c>
      <c r="H166" s="8">
        <v>6.1387588062100776E-2</v>
      </c>
      <c r="I166" s="8">
        <v>0.10335673454658795</v>
      </c>
      <c r="J166" s="8">
        <v>8.4595960010169821E-2</v>
      </c>
      <c r="K166" s="8">
        <f t="shared" si="100"/>
        <v>8.3113427539619519E-2</v>
      </c>
      <c r="L166" s="3" t="s">
        <v>37</v>
      </c>
      <c r="M166" s="3" t="s">
        <v>23</v>
      </c>
      <c r="N166" s="7">
        <v>43798</v>
      </c>
      <c r="O166" s="8" t="s">
        <v>18</v>
      </c>
      <c r="P166" s="3">
        <v>2.5000000000000001E-2</v>
      </c>
      <c r="R166" s="1">
        <v>20</v>
      </c>
      <c r="S166" s="2">
        <f>($P166/$G167)</f>
        <v>5.5039804072714089</v>
      </c>
      <c r="T166" s="2">
        <f t="shared" si="93"/>
        <v>2</v>
      </c>
      <c r="U166" s="2">
        <f t="shared" si="94"/>
        <v>0.66666666666666663</v>
      </c>
      <c r="V166" s="2">
        <f t="shared" si="95"/>
        <v>11.829352926061924</v>
      </c>
      <c r="W166" s="5">
        <f t="shared" si="96"/>
        <v>20</v>
      </c>
      <c r="X166" s="2">
        <v>2</v>
      </c>
      <c r="Y166" s="2">
        <f t="shared" si="108"/>
        <v>11.007960814542818</v>
      </c>
      <c r="Z166" s="2">
        <f t="shared" si="101"/>
        <v>4</v>
      </c>
      <c r="AA166" s="2">
        <f t="shared" si="102"/>
        <v>1.3333333333333333</v>
      </c>
      <c r="AB166" s="2">
        <f t="shared" si="109"/>
        <v>23.658705852123848</v>
      </c>
      <c r="AC166" s="2">
        <f t="shared" si="103"/>
        <v>40</v>
      </c>
      <c r="AD166" s="13">
        <f t="shared" si="104"/>
        <v>1.0949788060326284E-3</v>
      </c>
      <c r="AE166" s="31">
        <f t="shared" si="105"/>
        <v>2.287273383796189E-2</v>
      </c>
      <c r="AF166" s="32" t="s">
        <v>25</v>
      </c>
      <c r="AG166" s="5">
        <v>6</v>
      </c>
      <c r="AH166" s="1">
        <v>20</v>
      </c>
      <c r="AI166" s="2">
        <f t="shared" si="106"/>
        <v>5.5039804072714089</v>
      </c>
      <c r="AJ166" s="3">
        <f t="shared" si="99"/>
        <v>2.1899576120652568E-2</v>
      </c>
      <c r="AK166" s="28">
        <f t="shared" si="107"/>
        <v>0.45745467675923779</v>
      </c>
      <c r="AL166" s="1" t="s">
        <v>159</v>
      </c>
      <c r="AM166" s="32"/>
    </row>
    <row r="167" spans="1:39">
      <c r="A167" s="9" t="s">
        <v>11</v>
      </c>
      <c r="B167" s="2">
        <v>1.8168669326636442</v>
      </c>
      <c r="C167" s="2" t="s">
        <v>22</v>
      </c>
      <c r="D167" s="2" t="s">
        <v>54</v>
      </c>
      <c r="E167" s="1">
        <v>400</v>
      </c>
      <c r="F167" s="29">
        <v>43784</v>
      </c>
      <c r="G167" s="26">
        <f t="shared" si="76"/>
        <v>4.5421673316591105E-3</v>
      </c>
      <c r="H167" s="8">
        <v>6.4945665991421431E-2</v>
      </c>
      <c r="I167" s="8">
        <v>8.2736055638024844E-2</v>
      </c>
      <c r="J167" s="8">
        <v>8.4434229195200619E-2</v>
      </c>
      <c r="K167" s="8">
        <f t="shared" si="100"/>
        <v>7.7371983608215622E-2</v>
      </c>
      <c r="L167" s="3" t="s">
        <v>37</v>
      </c>
      <c r="M167" s="3" t="s">
        <v>23</v>
      </c>
      <c r="N167" s="7">
        <v>43798</v>
      </c>
      <c r="O167" s="8" t="s">
        <v>18</v>
      </c>
      <c r="P167" s="3">
        <v>2.5000000000000001E-2</v>
      </c>
      <c r="R167" s="1">
        <v>20</v>
      </c>
      <c r="S167" s="2">
        <f>($P167/$G167)</f>
        <v>5.5039804072714089</v>
      </c>
      <c r="T167" s="2">
        <f t="shared" si="93"/>
        <v>2</v>
      </c>
      <c r="U167" s="2">
        <f t="shared" si="94"/>
        <v>0.66666666666666663</v>
      </c>
      <c r="V167" s="2">
        <f t="shared" si="95"/>
        <v>11.829352926061924</v>
      </c>
      <c r="W167" s="5">
        <f t="shared" si="96"/>
        <v>20</v>
      </c>
      <c r="X167" s="2">
        <v>2.5</v>
      </c>
      <c r="Y167" s="2">
        <f t="shared" si="108"/>
        <v>13.759951018178523</v>
      </c>
      <c r="Z167" s="2">
        <f t="shared" si="101"/>
        <v>5</v>
      </c>
      <c r="AA167" s="2">
        <f t="shared" si="102"/>
        <v>1.6666666666666665</v>
      </c>
      <c r="AB167" s="2">
        <f t="shared" si="109"/>
        <v>29.573382315154809</v>
      </c>
      <c r="AC167" s="2">
        <f t="shared" si="103"/>
        <v>50</v>
      </c>
      <c r="AD167" s="13">
        <f t="shared" si="104"/>
        <v>1.25E-3</v>
      </c>
      <c r="AE167" s="31">
        <f t="shared" si="105"/>
        <v>2.1292694092567174E-2</v>
      </c>
      <c r="AF167" s="32" t="s">
        <v>25</v>
      </c>
      <c r="AG167" s="5">
        <v>7</v>
      </c>
      <c r="AH167" s="1">
        <v>20</v>
      </c>
      <c r="AI167" s="2">
        <f t="shared" si="106"/>
        <v>5.5039804072714098</v>
      </c>
      <c r="AJ167" s="3">
        <f t="shared" si="99"/>
        <v>2.5000000000000001E-2</v>
      </c>
      <c r="AK167" s="28">
        <f t="shared" si="107"/>
        <v>0.42585388185134349</v>
      </c>
      <c r="AL167" s="1" t="s">
        <v>159</v>
      </c>
      <c r="AM167" s="32" t="s">
        <v>164</v>
      </c>
    </row>
    <row r="168" spans="1:39">
      <c r="A168" s="9" t="s">
        <v>12</v>
      </c>
      <c r="B168" s="2">
        <v>2.8365486968357172</v>
      </c>
      <c r="C168" s="2" t="s">
        <v>22</v>
      </c>
      <c r="D168" s="2" t="s">
        <v>54</v>
      </c>
      <c r="E168" s="1">
        <v>400</v>
      </c>
      <c r="F168" s="29">
        <v>43784</v>
      </c>
      <c r="G168" s="26">
        <f t="shared" si="76"/>
        <v>7.0913717420892928E-3</v>
      </c>
      <c r="H168" s="8">
        <v>0.14839876651548839</v>
      </c>
      <c r="I168" s="8">
        <v>0.16699781023693741</v>
      </c>
      <c r="J168" s="8">
        <v>0.18042146787937449</v>
      </c>
      <c r="K168" s="8">
        <f t="shared" si="100"/>
        <v>0.16527268154393346</v>
      </c>
      <c r="L168" s="3" t="s">
        <v>37</v>
      </c>
      <c r="M168" s="3" t="s">
        <v>23</v>
      </c>
      <c r="N168" s="7">
        <v>43798</v>
      </c>
      <c r="O168" s="8" t="s">
        <v>18</v>
      </c>
      <c r="P168" s="3">
        <v>0.05</v>
      </c>
      <c r="R168" s="1">
        <v>20</v>
      </c>
      <c r="S168" s="2">
        <f>($P168/$G168)</f>
        <v>7.050822015610307</v>
      </c>
      <c r="T168" s="2">
        <f t="shared" si="93"/>
        <v>2</v>
      </c>
      <c r="U168" s="2">
        <f t="shared" si="94"/>
        <v>0.66666666666666663</v>
      </c>
      <c r="V168" s="2">
        <f t="shared" si="95"/>
        <v>10.282511317723026</v>
      </c>
      <c r="W168" s="5">
        <f t="shared" si="96"/>
        <v>20</v>
      </c>
      <c r="X168" s="2">
        <v>2.5</v>
      </c>
      <c r="Y168" s="2">
        <f t="shared" si="108"/>
        <v>17.627055039025766</v>
      </c>
      <c r="Z168" s="2">
        <f t="shared" si="101"/>
        <v>5</v>
      </c>
      <c r="AA168" s="2">
        <f t="shared" si="102"/>
        <v>1.6666666666666665</v>
      </c>
      <c r="AB168" s="2">
        <f t="shared" si="109"/>
        <v>25.706278294307566</v>
      </c>
      <c r="AC168" s="2">
        <f t="shared" si="103"/>
        <v>50</v>
      </c>
      <c r="AD168" s="13">
        <f t="shared" si="104"/>
        <v>2.5000000000000001E-3</v>
      </c>
      <c r="AE168" s="31">
        <f t="shared" si="105"/>
        <v>5.826541308044586E-2</v>
      </c>
      <c r="AF168" s="32" t="s">
        <v>25</v>
      </c>
      <c r="AG168" s="5">
        <v>8</v>
      </c>
      <c r="AH168" s="1">
        <v>20</v>
      </c>
      <c r="AI168" s="2">
        <f t="shared" si="106"/>
        <v>7.050822015610307</v>
      </c>
      <c r="AJ168" s="3">
        <f t="shared" si="99"/>
        <v>0.05</v>
      </c>
      <c r="AK168" s="28">
        <f t="shared" si="107"/>
        <v>1.1653082616089172</v>
      </c>
      <c r="AM168" s="32" t="s">
        <v>165</v>
      </c>
    </row>
    <row r="169" spans="1:39">
      <c r="A169" s="9" t="s">
        <v>13</v>
      </c>
      <c r="B169" s="2">
        <v>2.4262543139558561</v>
      </c>
      <c r="C169" s="2" t="s">
        <v>22</v>
      </c>
      <c r="D169" s="2" t="s">
        <v>54</v>
      </c>
      <c r="E169" s="1">
        <v>400</v>
      </c>
      <c r="F169" s="29">
        <v>43784</v>
      </c>
      <c r="G169" s="26">
        <f t="shared" si="76"/>
        <v>6.06563578488964E-3</v>
      </c>
      <c r="H169" s="8">
        <v>0.12931453034913204</v>
      </c>
      <c r="I169" s="8">
        <v>0.12931453034913193</v>
      </c>
      <c r="J169" s="8">
        <v>0.14184866850923886</v>
      </c>
      <c r="K169" s="8">
        <f t="shared" si="100"/>
        <v>0.13349257640250092</v>
      </c>
      <c r="L169" s="3" t="s">
        <v>37</v>
      </c>
      <c r="M169" s="3" t="s">
        <v>23</v>
      </c>
      <c r="N169" s="7">
        <v>43798</v>
      </c>
      <c r="O169" s="8" t="s">
        <v>18</v>
      </c>
      <c r="P169" s="3">
        <v>0.05</v>
      </c>
      <c r="R169" s="1">
        <v>20</v>
      </c>
      <c r="S169" s="2">
        <f>($P169/$G169)</f>
        <v>8.2431589652245698</v>
      </c>
      <c r="T169" s="2">
        <f t="shared" si="93"/>
        <v>2</v>
      </c>
      <c r="U169" s="2">
        <f t="shared" si="94"/>
        <v>0.66666666666666663</v>
      </c>
      <c r="V169" s="2">
        <f t="shared" si="95"/>
        <v>9.0901743681087641</v>
      </c>
      <c r="W169" s="5">
        <f t="shared" si="96"/>
        <v>20</v>
      </c>
      <c r="X169" s="2">
        <v>2.5</v>
      </c>
      <c r="Y169" s="2">
        <f t="shared" si="108"/>
        <v>20.607897413061423</v>
      </c>
      <c r="Z169" s="2">
        <f t="shared" si="101"/>
        <v>5</v>
      </c>
      <c r="AA169" s="2">
        <f t="shared" si="102"/>
        <v>1.6666666666666665</v>
      </c>
      <c r="AB169" s="2">
        <f t="shared" si="109"/>
        <v>22.725435920271909</v>
      </c>
      <c r="AC169" s="2">
        <f t="shared" si="103"/>
        <v>50</v>
      </c>
      <c r="AD169" s="13">
        <f t="shared" si="104"/>
        <v>2.5000000000000001E-3</v>
      </c>
      <c r="AE169" s="31">
        <f t="shared" si="105"/>
        <v>5.5020026398160067E-2</v>
      </c>
      <c r="AF169" s="32" t="s">
        <v>25</v>
      </c>
      <c r="AG169" s="5">
        <v>9</v>
      </c>
      <c r="AH169" s="1">
        <v>20</v>
      </c>
      <c r="AI169" s="2">
        <f t="shared" si="106"/>
        <v>8.2431589652245698</v>
      </c>
      <c r="AJ169" s="3">
        <f t="shared" si="99"/>
        <v>0.05</v>
      </c>
      <c r="AK169" s="28">
        <f t="shared" si="107"/>
        <v>1.1004005279632014</v>
      </c>
    </row>
    <row r="170" spans="1:39">
      <c r="A170" s="9" t="s">
        <v>14</v>
      </c>
      <c r="B170" s="2">
        <v>2.799968499654292</v>
      </c>
      <c r="C170" s="2" t="s">
        <v>22</v>
      </c>
      <c r="D170" s="2" t="s">
        <v>54</v>
      </c>
      <c r="E170" s="1">
        <v>400</v>
      </c>
      <c r="F170" s="29">
        <v>43784</v>
      </c>
      <c r="G170" s="26">
        <f t="shared" si="76"/>
        <v>6.9999212491357295E-3</v>
      </c>
      <c r="H170" s="8">
        <v>0.14217213013917715</v>
      </c>
      <c r="I170" s="8">
        <v>0.1024672150642577</v>
      </c>
      <c r="J170" s="8">
        <v>0.11330317966718893</v>
      </c>
      <c r="K170" s="8">
        <f t="shared" si="100"/>
        <v>0.11931417495687459</v>
      </c>
      <c r="L170" s="3" t="s">
        <v>37</v>
      </c>
      <c r="M170" s="3" t="s">
        <v>23</v>
      </c>
      <c r="N170" s="7">
        <v>43798</v>
      </c>
      <c r="O170" s="8" t="s">
        <v>18</v>
      </c>
      <c r="P170" s="3">
        <v>0.05</v>
      </c>
      <c r="R170" s="1">
        <v>20</v>
      </c>
      <c r="S170" s="2">
        <f>($P170/$G170)</f>
        <v>7.1429375017859567</v>
      </c>
      <c r="T170" s="2">
        <f t="shared" si="93"/>
        <v>2</v>
      </c>
      <c r="U170" s="2">
        <f t="shared" si="94"/>
        <v>0.66666666666666663</v>
      </c>
      <c r="V170" s="2">
        <f t="shared" si="95"/>
        <v>10.190395831547377</v>
      </c>
      <c r="W170" s="5">
        <f t="shared" si="96"/>
        <v>20</v>
      </c>
      <c r="X170" s="2">
        <v>2.5</v>
      </c>
      <c r="Y170" s="2">
        <f t="shared" si="108"/>
        <v>17.857343754464893</v>
      </c>
      <c r="Z170" s="2">
        <f t="shared" si="101"/>
        <v>5</v>
      </c>
      <c r="AA170" s="2">
        <f t="shared" si="102"/>
        <v>1.6666666666666665</v>
      </c>
      <c r="AB170" s="2">
        <f t="shared" si="109"/>
        <v>25.475989578868443</v>
      </c>
      <c r="AC170" s="2">
        <f>SUM($Y170:$AB170)</f>
        <v>50</v>
      </c>
      <c r="AD170" s="13">
        <f>$G170*$Y170/$AC170</f>
        <v>2.5000000000000001E-3</v>
      </c>
      <c r="AE170" s="31">
        <f t="shared" si="105"/>
        <v>4.2612684739705517E-2</v>
      </c>
      <c r="AF170" s="32" t="s">
        <v>25</v>
      </c>
      <c r="AG170" s="5">
        <v>10</v>
      </c>
      <c r="AH170" s="1">
        <v>20</v>
      </c>
      <c r="AI170" s="2">
        <f t="shared" si="106"/>
        <v>7.1429375017859575</v>
      </c>
      <c r="AJ170" s="3">
        <f t="shared" si="99"/>
        <v>0.05</v>
      </c>
      <c r="AK170" s="28">
        <f t="shared" si="107"/>
        <v>0.85225369479411039</v>
      </c>
    </row>
    <row r="171" spans="1:39">
      <c r="A171" s="9" t="s">
        <v>15</v>
      </c>
      <c r="B171" s="2">
        <v>1.7664690392196949</v>
      </c>
      <c r="C171" s="2" t="s">
        <v>22</v>
      </c>
      <c r="D171" s="2" t="s">
        <v>54</v>
      </c>
      <c r="E171" s="1">
        <v>400</v>
      </c>
      <c r="F171" s="29">
        <v>43784</v>
      </c>
      <c r="G171" s="26">
        <f t="shared" si="76"/>
        <v>4.4161725980492372E-3</v>
      </c>
      <c r="H171" s="8">
        <v>1.5698632833323848E-2</v>
      </c>
      <c r="I171" s="8">
        <v>2.7990174770977014E-2</v>
      </c>
      <c r="J171" s="8">
        <v>4.4244121675373858E-2</v>
      </c>
      <c r="K171" s="8">
        <f t="shared" si="100"/>
        <v>2.9310976426558239E-2</v>
      </c>
      <c r="L171" s="3" t="s">
        <v>37</v>
      </c>
      <c r="M171" s="3" t="s">
        <v>29</v>
      </c>
      <c r="N171" s="7">
        <v>43810</v>
      </c>
      <c r="O171" s="8" t="s">
        <v>18</v>
      </c>
      <c r="P171" s="3">
        <v>0.05</v>
      </c>
      <c r="R171" s="1">
        <v>20</v>
      </c>
      <c r="S171" s="2">
        <f>($P171/$G173)</f>
        <v>10.192838465297115</v>
      </c>
      <c r="T171" s="2">
        <f t="shared" si="93"/>
        <v>2</v>
      </c>
      <c r="U171" s="2">
        <f t="shared" si="94"/>
        <v>0.66666666666666663</v>
      </c>
      <c r="V171" s="2">
        <f t="shared" si="95"/>
        <v>7.1404948680362192</v>
      </c>
      <c r="W171" s="5">
        <f t="shared" si="96"/>
        <v>20</v>
      </c>
      <c r="X171" s="2">
        <v>2.5</v>
      </c>
      <c r="Y171" s="2">
        <f>17</f>
        <v>17</v>
      </c>
      <c r="Z171" s="2">
        <f>T171*$X171</f>
        <v>5</v>
      </c>
      <c r="AA171" s="2">
        <f t="shared" si="102"/>
        <v>1.6666666666666665</v>
      </c>
      <c r="AB171" s="2">
        <f>50-SUM(Y171:AA171)</f>
        <v>26.333333333333332</v>
      </c>
      <c r="AC171" s="2">
        <f>Y171+Z171+AB171+AA171</f>
        <v>49.999999999999993</v>
      </c>
      <c r="AD171" s="13">
        <f>G171*Y171/AC171</f>
        <v>1.5014986833367407E-3</v>
      </c>
      <c r="AE171" s="31">
        <f t="shared" si="105"/>
        <v>9.9657319850298028E-3</v>
      </c>
      <c r="AF171" s="32" t="s">
        <v>31</v>
      </c>
      <c r="AG171" s="5">
        <v>5</v>
      </c>
      <c r="AH171" s="1">
        <v>20</v>
      </c>
      <c r="AI171" s="2">
        <f t="shared" ref="AI171:AI172" si="110">$Y171*($AH171/$AC171)</f>
        <v>6.8000000000000016</v>
      </c>
      <c r="AJ171" s="3">
        <f t="shared" si="99"/>
        <v>3.0029973666734815E-2</v>
      </c>
      <c r="AK171" s="28">
        <f t="shared" si="107"/>
        <v>0.19931463970059604</v>
      </c>
      <c r="AL171" s="9" t="s">
        <v>158</v>
      </c>
    </row>
    <row r="172" spans="1:39">
      <c r="A172" s="9" t="s">
        <v>16</v>
      </c>
      <c r="B172" s="2">
        <v>2.4013153184571956</v>
      </c>
      <c r="C172" s="2" t="s">
        <v>22</v>
      </c>
      <c r="D172" s="2" t="s">
        <v>54</v>
      </c>
      <c r="E172" s="1">
        <v>400</v>
      </c>
      <c r="F172" s="29">
        <v>43784</v>
      </c>
      <c r="G172" s="26">
        <f t="shared" si="76"/>
        <v>6.0032882961429893E-3</v>
      </c>
      <c r="H172" s="8">
        <v>2.5334000377270194E-4</v>
      </c>
      <c r="I172" s="8">
        <v>-2.0108914057950246E-3</v>
      </c>
      <c r="J172" s="8">
        <v>2.4512962249140915E-2</v>
      </c>
      <c r="K172" s="8">
        <f t="shared" si="100"/>
        <v>7.5851369490395311E-3</v>
      </c>
      <c r="L172" s="3" t="s">
        <v>37</v>
      </c>
      <c r="M172" s="3" t="s">
        <v>29</v>
      </c>
      <c r="N172" s="7">
        <v>43810</v>
      </c>
      <c r="O172" s="8" t="s">
        <v>18</v>
      </c>
      <c r="P172" s="3">
        <v>0.05</v>
      </c>
      <c r="R172" s="1">
        <v>20</v>
      </c>
      <c r="S172" s="2">
        <f>($P172/$G172)</f>
        <v>8.328768756970101</v>
      </c>
      <c r="T172" s="2">
        <f t="shared" si="93"/>
        <v>2</v>
      </c>
      <c r="U172" s="2">
        <f t="shared" si="94"/>
        <v>0.66666666666666663</v>
      </c>
      <c r="V172" s="2">
        <f t="shared" si="95"/>
        <v>9.0045645763632329</v>
      </c>
      <c r="W172" s="5">
        <f t="shared" si="96"/>
        <v>20</v>
      </c>
      <c r="X172" s="2">
        <v>2.5</v>
      </c>
      <c r="Y172" s="2">
        <f t="shared" ref="Y172:Y173" si="111">$S172*$X172</f>
        <v>20.821921892425252</v>
      </c>
      <c r="Z172" s="2">
        <f t="shared" ref="Z172:Z173" si="112">$T172*$X172</f>
        <v>5</v>
      </c>
      <c r="AA172" s="2">
        <f t="shared" ref="AA172:AA173" si="113">$U172*$X172</f>
        <v>1.6666666666666665</v>
      </c>
      <c r="AB172" s="2">
        <f t="shared" ref="AB172:AB173" si="114">$V172*$X172</f>
        <v>22.511411440908084</v>
      </c>
      <c r="AC172" s="2">
        <f t="shared" ref="AC172:AC173" si="115">SUM($Y172:$AB172)</f>
        <v>50</v>
      </c>
      <c r="AD172" s="13">
        <f t="shared" ref="AD172:AD173" si="116">$G172*$Y172/$AC172</f>
        <v>2.5000000000000001E-3</v>
      </c>
      <c r="AE172" s="31">
        <f t="shared" si="105"/>
        <v>3.1587425819249982E-3</v>
      </c>
      <c r="AF172" s="32" t="s">
        <v>31</v>
      </c>
      <c r="AG172" s="5">
        <v>6</v>
      </c>
      <c r="AH172" s="1">
        <v>20</v>
      </c>
      <c r="AI172" s="2">
        <f t="shared" si="110"/>
        <v>8.328768756970101</v>
      </c>
      <c r="AJ172" s="3">
        <f t="shared" si="99"/>
        <v>0.05</v>
      </c>
      <c r="AK172" s="28">
        <f t="shared" si="107"/>
        <v>6.3174851638499965E-2</v>
      </c>
    </row>
    <row r="173" spans="1:39">
      <c r="A173" s="9" t="s">
        <v>17</v>
      </c>
      <c r="B173" s="2">
        <v>1.9621619697096822</v>
      </c>
      <c r="C173" s="2" t="s">
        <v>22</v>
      </c>
      <c r="D173" s="2" t="s">
        <v>54</v>
      </c>
      <c r="E173" s="1">
        <v>400</v>
      </c>
      <c r="F173" s="29">
        <v>43784</v>
      </c>
      <c r="G173" s="26">
        <f t="shared" si="76"/>
        <v>4.9054049242742053E-3</v>
      </c>
      <c r="H173" s="8">
        <v>-8.8035856344981147E-3</v>
      </c>
      <c r="I173" s="8">
        <v>1.100843919921929E-2</v>
      </c>
      <c r="J173" s="8">
        <v>2.4027769804233604E-2</v>
      </c>
      <c r="K173" s="8">
        <f t="shared" si="100"/>
        <v>8.7442077896515927E-3</v>
      </c>
      <c r="L173" s="3" t="s">
        <v>37</v>
      </c>
      <c r="M173" s="3" t="s">
        <v>29</v>
      </c>
      <c r="N173" s="7">
        <v>43810</v>
      </c>
      <c r="O173" s="8" t="s">
        <v>18</v>
      </c>
      <c r="P173" s="3">
        <v>0.05</v>
      </c>
      <c r="R173" s="1">
        <v>20</v>
      </c>
      <c r="S173" s="2">
        <f>($P173/$G173)</f>
        <v>10.192838465297115</v>
      </c>
      <c r="T173" s="2">
        <f t="shared" si="93"/>
        <v>2</v>
      </c>
      <c r="U173" s="2">
        <f t="shared" si="94"/>
        <v>0.66666666666666663</v>
      </c>
      <c r="V173" s="2">
        <f t="shared" si="95"/>
        <v>7.1404948680362192</v>
      </c>
      <c r="W173" s="5">
        <f t="shared" si="96"/>
        <v>20</v>
      </c>
      <c r="X173" s="2">
        <v>2.5</v>
      </c>
      <c r="Y173" s="2">
        <f t="shared" si="111"/>
        <v>25.482096163242787</v>
      </c>
      <c r="Z173" s="2">
        <f t="shared" si="112"/>
        <v>5</v>
      </c>
      <c r="AA173" s="2">
        <f t="shared" si="113"/>
        <v>1.6666666666666665</v>
      </c>
      <c r="AB173" s="2">
        <f t="shared" si="114"/>
        <v>17.851237170090549</v>
      </c>
      <c r="AC173" s="2">
        <f t="shared" si="115"/>
        <v>50</v>
      </c>
      <c r="AD173" s="13">
        <f t="shared" si="116"/>
        <v>2.5000000000000001E-3</v>
      </c>
      <c r="AE173" s="31">
        <f t="shared" si="105"/>
        <v>4.4564148753455709E-3</v>
      </c>
      <c r="AF173" s="32" t="s">
        <v>31</v>
      </c>
      <c r="AG173" s="5">
        <v>7</v>
      </c>
      <c r="AH173" s="1">
        <v>20</v>
      </c>
      <c r="AI173" s="2">
        <f>$Y173*($AH173/$AC173)</f>
        <v>10.192838465297115</v>
      </c>
      <c r="AJ173" s="3">
        <f t="shared" si="99"/>
        <v>0.05</v>
      </c>
      <c r="AK173" s="28">
        <f t="shared" si="107"/>
        <v>8.9128297506911425E-2</v>
      </c>
      <c r="AM173" s="32" t="s">
        <v>166</v>
      </c>
    </row>
    <row r="174" spans="1:39">
      <c r="C174" s="2"/>
      <c r="D174" s="2"/>
      <c r="G174" s="26"/>
      <c r="T174" s="2"/>
      <c r="U174" s="2"/>
      <c r="V174" s="2"/>
      <c r="AB174" s="2"/>
      <c r="AE174" s="4"/>
    </row>
    <row r="175" spans="1:39">
      <c r="A175" s="9" t="s">
        <v>0</v>
      </c>
      <c r="B175" s="2">
        <v>5.1835191570694255</v>
      </c>
      <c r="C175" s="2" t="s">
        <v>22</v>
      </c>
      <c r="D175" s="2" t="s">
        <v>54</v>
      </c>
      <c r="E175" s="1">
        <v>400</v>
      </c>
      <c r="F175" s="29">
        <v>43784</v>
      </c>
      <c r="G175" s="26">
        <f t="shared" si="76"/>
        <v>1.2958797892673563E-2</v>
      </c>
      <c r="H175" s="8" t="s">
        <v>38</v>
      </c>
      <c r="I175" s="8">
        <v>0.16699781023693733</v>
      </c>
      <c r="J175" s="8">
        <v>0.18972098974009896</v>
      </c>
      <c r="K175" s="8">
        <f>AVERAGE($H175:$J175)</f>
        <v>0.17835939998851813</v>
      </c>
      <c r="L175" s="3" t="s">
        <v>37</v>
      </c>
      <c r="M175" s="3" t="s">
        <v>23</v>
      </c>
      <c r="N175" s="7">
        <v>43798</v>
      </c>
      <c r="O175" s="8" t="s">
        <v>19</v>
      </c>
      <c r="P175" s="3">
        <v>0.05</v>
      </c>
      <c r="R175" s="1">
        <v>20</v>
      </c>
      <c r="S175" s="2">
        <f>($P175/$G175)</f>
        <v>3.8583825763860551</v>
      </c>
      <c r="T175" s="2">
        <f t="shared" ref="T175:T192" si="117">$R175*0.1</f>
        <v>2</v>
      </c>
      <c r="U175" s="2">
        <f t="shared" ref="U175:U192" si="118">$T175/3</f>
        <v>0.66666666666666663</v>
      </c>
      <c r="V175" s="2">
        <f t="shared" ref="V175:V192" si="119">$R175-($S175+$T175+$U175)</f>
        <v>13.474950756947278</v>
      </c>
      <c r="W175" s="5">
        <f t="shared" ref="W175:W192" si="120">SUM($S175:$V175)</f>
        <v>20</v>
      </c>
      <c r="X175" s="2">
        <v>2.5</v>
      </c>
      <c r="Y175" s="2">
        <f t="shared" ref="Y175:Y180" si="121">$S175*$X175</f>
        <v>9.6459564409651382</v>
      </c>
      <c r="Z175" s="2">
        <f>$T175*$X175</f>
        <v>5</v>
      </c>
      <c r="AA175" s="2">
        <f>$U175*$X175</f>
        <v>1.6666666666666665</v>
      </c>
      <c r="AB175" s="2">
        <f t="shared" ref="AB175:AB180" si="122">$V175*$X175</f>
        <v>33.687376892368192</v>
      </c>
      <c r="AC175" s="2">
        <f>SUM($Y175:$AB175)</f>
        <v>50</v>
      </c>
      <c r="AD175" s="13">
        <f>$G175*$Y175/$AC175</f>
        <v>2.5000000000000001E-3</v>
      </c>
      <c r="AE175" s="31">
        <f>$K175*$Y175/$AC175</f>
        <v>3.4408940062518475E-2</v>
      </c>
      <c r="AI175" s="2">
        <f t="shared" ref="AI175:AI192" si="123">$Y175*($AH175/$AC175)</f>
        <v>0</v>
      </c>
      <c r="AJ175" s="3">
        <f>$AD175*$AH175</f>
        <v>0</v>
      </c>
      <c r="AK175" s="28">
        <f>$AE175*$AH175</f>
        <v>0</v>
      </c>
    </row>
    <row r="176" spans="1:39">
      <c r="A176" s="9" t="s">
        <v>1</v>
      </c>
      <c r="B176" s="2">
        <v>4.9795432157616943</v>
      </c>
      <c r="C176" s="2" t="s">
        <v>22</v>
      </c>
      <c r="D176" s="2" t="s">
        <v>54</v>
      </c>
      <c r="E176" s="1">
        <v>400</v>
      </c>
      <c r="F176" s="29">
        <v>43784</v>
      </c>
      <c r="G176" s="26">
        <f t="shared" si="76"/>
        <v>1.2448858039404235E-2</v>
      </c>
      <c r="H176" s="8" t="s">
        <v>38</v>
      </c>
      <c r="I176" s="8">
        <v>0.11209019855492047</v>
      </c>
      <c r="J176" s="8">
        <v>0.12599904864226494</v>
      </c>
      <c r="K176" s="8">
        <f t="shared" ref="K176:K192" si="124">AVERAGE($H176:$J176)</f>
        <v>0.11904462359859271</v>
      </c>
      <c r="L176" s="3" t="s">
        <v>37</v>
      </c>
      <c r="M176" s="3" t="s">
        <v>23</v>
      </c>
      <c r="N176" s="7">
        <v>43798</v>
      </c>
      <c r="O176" s="8" t="s">
        <v>19</v>
      </c>
      <c r="P176" s="3">
        <v>0.05</v>
      </c>
      <c r="R176" s="1">
        <v>20</v>
      </c>
      <c r="S176" s="2">
        <f t="shared" ref="S176:S192" si="125">($P176/$G176)</f>
        <v>4.0164326592636481</v>
      </c>
      <c r="T176" s="2">
        <f t="shared" si="117"/>
        <v>2</v>
      </c>
      <c r="U176" s="2">
        <f t="shared" si="118"/>
        <v>0.66666666666666663</v>
      </c>
      <c r="V176" s="2">
        <f t="shared" si="119"/>
        <v>13.316900674069686</v>
      </c>
      <c r="W176" s="5">
        <f t="shared" si="120"/>
        <v>20</v>
      </c>
      <c r="X176" s="2">
        <v>2.5</v>
      </c>
      <c r="Y176" s="2">
        <f t="shared" si="121"/>
        <v>10.041081648159121</v>
      </c>
      <c r="Z176" s="2">
        <f t="shared" si="101"/>
        <v>5</v>
      </c>
      <c r="AA176" s="2">
        <f t="shared" si="102"/>
        <v>1.6666666666666665</v>
      </c>
      <c r="AB176" s="2">
        <f t="shared" si="122"/>
        <v>33.292251685174215</v>
      </c>
      <c r="AC176" s="2">
        <f t="shared" si="103"/>
        <v>50</v>
      </c>
      <c r="AD176" s="13">
        <f t="shared" si="104"/>
        <v>2.5000000000000001E-3</v>
      </c>
      <c r="AE176" s="31">
        <f t="shared" ref="AE176:AE192" si="126">$K176*$Y176/$AC176</f>
        <v>2.3906735706556787E-2</v>
      </c>
      <c r="AI176" s="2">
        <f t="shared" si="123"/>
        <v>0</v>
      </c>
      <c r="AJ176" s="3">
        <f t="shared" ref="AJ176:AJ192" si="127">$AD176*$AH176</f>
        <v>0</v>
      </c>
      <c r="AK176" s="28">
        <f t="shared" ref="AK176:AK192" si="128">$AE176*$AH176</f>
        <v>0</v>
      </c>
    </row>
    <row r="177" spans="1:39">
      <c r="A177" s="9" t="s">
        <v>2</v>
      </c>
      <c r="B177" s="2">
        <v>5.5172765667095245</v>
      </c>
      <c r="C177" s="2" t="s">
        <v>22</v>
      </c>
      <c r="D177" s="2" t="s">
        <v>54</v>
      </c>
      <c r="E177" s="6">
        <v>400</v>
      </c>
      <c r="F177" s="29">
        <v>43784</v>
      </c>
      <c r="G177" s="26">
        <f t="shared" si="76"/>
        <v>1.3793191416773811E-2</v>
      </c>
      <c r="H177" s="8">
        <v>0.2012038776029067</v>
      </c>
      <c r="I177" s="8">
        <v>0.17953194839704431</v>
      </c>
      <c r="J177" s="8" t="s">
        <v>38</v>
      </c>
      <c r="K177" s="8">
        <f t="shared" si="124"/>
        <v>0.19036791299997552</v>
      </c>
      <c r="L177" s="3" t="s">
        <v>37</v>
      </c>
      <c r="M177" s="3" t="s">
        <v>23</v>
      </c>
      <c r="N177" s="7">
        <v>43798</v>
      </c>
      <c r="O177" s="8" t="s">
        <v>19</v>
      </c>
      <c r="P177" s="3">
        <v>0.05</v>
      </c>
      <c r="R177" s="1">
        <v>20</v>
      </c>
      <c r="S177" s="2">
        <f t="shared" si="125"/>
        <v>3.6249768809265799</v>
      </c>
      <c r="T177" s="2">
        <f t="shared" si="117"/>
        <v>2</v>
      </c>
      <c r="U177" s="2">
        <f t="shared" si="118"/>
        <v>0.66666666666666663</v>
      </c>
      <c r="V177" s="2">
        <f t="shared" si="119"/>
        <v>13.708356452406754</v>
      </c>
      <c r="W177" s="5">
        <f t="shared" si="120"/>
        <v>20</v>
      </c>
      <c r="X177" s="2">
        <v>2.5</v>
      </c>
      <c r="Y177" s="2">
        <f t="shared" si="121"/>
        <v>9.0624422023164506</v>
      </c>
      <c r="Z177" s="2">
        <f t="shared" si="101"/>
        <v>5</v>
      </c>
      <c r="AA177" s="2">
        <f t="shared" si="102"/>
        <v>1.6666666666666665</v>
      </c>
      <c r="AB177" s="2">
        <f t="shared" si="122"/>
        <v>34.270891131016882</v>
      </c>
      <c r="AC177" s="2">
        <f t="shared" si="103"/>
        <v>50</v>
      </c>
      <c r="AD177" s="13">
        <f t="shared" si="104"/>
        <v>2.5000000000000005E-3</v>
      </c>
      <c r="AE177" s="31">
        <f t="shared" si="126"/>
        <v>3.4503964174757693E-2</v>
      </c>
      <c r="AF177" s="32" t="s">
        <v>26</v>
      </c>
      <c r="AG177" s="5">
        <v>14</v>
      </c>
      <c r="AH177" s="1">
        <v>10</v>
      </c>
      <c r="AI177" s="2">
        <f t="shared" si="123"/>
        <v>1.8124884404632902</v>
      </c>
      <c r="AJ177" s="3">
        <f t="shared" si="127"/>
        <v>2.5000000000000005E-2</v>
      </c>
      <c r="AK177" s="28">
        <f t="shared" si="128"/>
        <v>0.34503964174757695</v>
      </c>
      <c r="AM177" s="1" t="s">
        <v>160</v>
      </c>
    </row>
    <row r="178" spans="1:39">
      <c r="A178" s="9" t="s">
        <v>3</v>
      </c>
      <c r="B178" s="2">
        <v>5.9918138726046086</v>
      </c>
      <c r="C178" s="2" t="s">
        <v>22</v>
      </c>
      <c r="D178" s="2" t="s">
        <v>54</v>
      </c>
      <c r="E178" s="6">
        <v>400</v>
      </c>
      <c r="F178" s="29">
        <v>43784</v>
      </c>
      <c r="G178" s="26">
        <f t="shared" si="76"/>
        <v>1.4979534681511522E-2</v>
      </c>
      <c r="H178" s="8">
        <v>6.2034511321977286E-2</v>
      </c>
      <c r="I178" s="8">
        <v>8.0876151265879978E-2</v>
      </c>
      <c r="J178" s="8">
        <v>0.11936808522853096</v>
      </c>
      <c r="K178" s="8">
        <f t="shared" si="124"/>
        <v>8.74262492721294E-2</v>
      </c>
      <c r="L178" s="3" t="s">
        <v>37</v>
      </c>
      <c r="M178" s="3" t="s">
        <v>29</v>
      </c>
      <c r="N178" s="7">
        <v>43810</v>
      </c>
      <c r="O178" s="8" t="s">
        <v>19</v>
      </c>
      <c r="P178" s="3">
        <v>0.05</v>
      </c>
      <c r="R178" s="1">
        <v>20</v>
      </c>
      <c r="S178" s="2">
        <f t="shared" si="125"/>
        <v>3.3378873952414865</v>
      </c>
      <c r="T178" s="2">
        <f t="shared" si="117"/>
        <v>2</v>
      </c>
      <c r="U178" s="2">
        <f t="shared" si="118"/>
        <v>0.66666666666666663</v>
      </c>
      <c r="V178" s="2">
        <f t="shared" si="119"/>
        <v>13.995445938091848</v>
      </c>
      <c r="W178" s="5">
        <f t="shared" si="120"/>
        <v>20</v>
      </c>
      <c r="X178" s="2">
        <v>2.5</v>
      </c>
      <c r="Y178" s="2">
        <f t="shared" si="121"/>
        <v>8.344718488103716</v>
      </c>
      <c r="Z178" s="2">
        <f t="shared" si="101"/>
        <v>5</v>
      </c>
      <c r="AA178" s="2">
        <f t="shared" si="102"/>
        <v>1.6666666666666665</v>
      </c>
      <c r="AB178" s="2">
        <f t="shared" si="122"/>
        <v>34.98861484522962</v>
      </c>
      <c r="AC178" s="2">
        <f t="shared" si="103"/>
        <v>50</v>
      </c>
      <c r="AD178" s="13">
        <f t="shared" si="104"/>
        <v>2.5000000000000001E-3</v>
      </c>
      <c r="AE178" s="31">
        <f t="shared" si="126"/>
        <v>1.4590948772934044E-2</v>
      </c>
      <c r="AI178" s="2">
        <f t="shared" si="123"/>
        <v>0</v>
      </c>
      <c r="AJ178" s="3">
        <f>$AD178*$AH178</f>
        <v>0</v>
      </c>
      <c r="AK178" s="28">
        <f t="shared" si="128"/>
        <v>0</v>
      </c>
    </row>
    <row r="179" spans="1:39">
      <c r="A179" s="9" t="s">
        <v>4</v>
      </c>
      <c r="B179" s="2">
        <v>5.6476906438879579</v>
      </c>
      <c r="C179" s="2" t="s">
        <v>22</v>
      </c>
      <c r="D179" s="2" t="s">
        <v>54</v>
      </c>
      <c r="E179" s="1">
        <v>400</v>
      </c>
      <c r="F179" s="29">
        <v>43784</v>
      </c>
      <c r="G179" s="26">
        <f t="shared" si="76"/>
        <v>1.4119226609719895E-2</v>
      </c>
      <c r="H179" s="8">
        <v>7.8207592818889393E-2</v>
      </c>
      <c r="I179" s="8">
        <v>0.10950250551541453</v>
      </c>
      <c r="J179" s="8">
        <v>0.10820865899566161</v>
      </c>
      <c r="K179" s="8">
        <f t="shared" si="124"/>
        <v>9.8639585776655173E-2</v>
      </c>
      <c r="L179" s="3" t="s">
        <v>37</v>
      </c>
      <c r="M179" s="3" t="s">
        <v>29</v>
      </c>
      <c r="N179" s="7">
        <v>43810</v>
      </c>
      <c r="O179" s="8" t="s">
        <v>19</v>
      </c>
      <c r="P179" s="3">
        <v>0.05</v>
      </c>
      <c r="R179" s="1">
        <v>20</v>
      </c>
      <c r="S179" s="2">
        <f t="shared" si="125"/>
        <v>3.5412704521350502</v>
      </c>
      <c r="T179" s="2">
        <f t="shared" si="117"/>
        <v>2</v>
      </c>
      <c r="U179" s="2">
        <f t="shared" si="118"/>
        <v>0.66666666666666663</v>
      </c>
      <c r="V179" s="2">
        <f t="shared" si="119"/>
        <v>13.792062881198284</v>
      </c>
      <c r="W179" s="5">
        <f t="shared" si="120"/>
        <v>20</v>
      </c>
      <c r="X179" s="2">
        <v>2.5</v>
      </c>
      <c r="Y179" s="2">
        <f t="shared" si="121"/>
        <v>8.8531761303376264</v>
      </c>
      <c r="Z179" s="2">
        <f t="shared" si="101"/>
        <v>5</v>
      </c>
      <c r="AA179" s="2">
        <f t="shared" si="102"/>
        <v>1.6666666666666665</v>
      </c>
      <c r="AB179" s="2">
        <f t="shared" si="122"/>
        <v>34.480157202995713</v>
      </c>
      <c r="AC179" s="2">
        <f t="shared" si="103"/>
        <v>50.000000000000007</v>
      </c>
      <c r="AD179" s="13">
        <f t="shared" si="104"/>
        <v>2.5000000000000001E-3</v>
      </c>
      <c r="AE179" s="31">
        <f t="shared" si="126"/>
        <v>1.7465472526085487E-2</v>
      </c>
      <c r="AI179" s="2">
        <f t="shared" si="123"/>
        <v>0</v>
      </c>
      <c r="AJ179" s="3">
        <f t="shared" si="127"/>
        <v>0</v>
      </c>
      <c r="AK179" s="28">
        <f t="shared" si="128"/>
        <v>0</v>
      </c>
    </row>
    <row r="180" spans="1:39">
      <c r="A180" s="9" t="s">
        <v>5</v>
      </c>
      <c r="B180" s="2">
        <v>6.2967209169919984</v>
      </c>
      <c r="C180" s="2" t="s">
        <v>22</v>
      </c>
      <c r="D180" s="2" t="s">
        <v>54</v>
      </c>
      <c r="E180" s="1">
        <v>400</v>
      </c>
      <c r="F180" s="29">
        <v>43784</v>
      </c>
      <c r="G180" s="26">
        <f t="shared" si="76"/>
        <v>1.5741802292479998E-2</v>
      </c>
      <c r="H180" s="8">
        <v>9.9717791209782664E-2</v>
      </c>
      <c r="I180" s="8">
        <v>0.12899106871919372</v>
      </c>
      <c r="J180" s="8">
        <v>0.16408665556749319</v>
      </c>
      <c r="K180" s="8">
        <f t="shared" si="124"/>
        <v>0.1309318384988232</v>
      </c>
      <c r="L180" s="3" t="s">
        <v>37</v>
      </c>
      <c r="M180" s="3" t="s">
        <v>29</v>
      </c>
      <c r="N180" s="7">
        <v>43810</v>
      </c>
      <c r="O180" s="8" t="s">
        <v>19</v>
      </c>
      <c r="P180" s="3">
        <v>0.05</v>
      </c>
      <c r="R180" s="1">
        <v>20</v>
      </c>
      <c r="S180" s="2">
        <f t="shared" si="125"/>
        <v>3.1762563822749481</v>
      </c>
      <c r="T180" s="2">
        <f t="shared" si="117"/>
        <v>2</v>
      </c>
      <c r="U180" s="2">
        <f t="shared" si="118"/>
        <v>0.66666666666666663</v>
      </c>
      <c r="V180" s="2">
        <f t="shared" si="119"/>
        <v>14.157076951058386</v>
      </c>
      <c r="W180" s="5">
        <f t="shared" si="120"/>
        <v>20</v>
      </c>
      <c r="X180" s="2">
        <v>2.5</v>
      </c>
      <c r="Y180" s="2">
        <f t="shared" si="121"/>
        <v>7.9406409556873703</v>
      </c>
      <c r="Z180" s="2">
        <f t="shared" si="101"/>
        <v>5</v>
      </c>
      <c r="AA180" s="2">
        <f t="shared" si="102"/>
        <v>1.6666666666666665</v>
      </c>
      <c r="AB180" s="2">
        <f t="shared" si="122"/>
        <v>35.392692377645965</v>
      </c>
      <c r="AC180" s="2">
        <f t="shared" si="103"/>
        <v>50</v>
      </c>
      <c r="AD180" s="13">
        <f t="shared" si="104"/>
        <v>2.5000000000000001E-3</v>
      </c>
      <c r="AE180" s="31">
        <f t="shared" si="126"/>
        <v>2.0793654383743997E-2</v>
      </c>
      <c r="AI180" s="2">
        <f t="shared" si="123"/>
        <v>0</v>
      </c>
      <c r="AJ180" s="3">
        <f t="shared" si="127"/>
        <v>0</v>
      </c>
      <c r="AK180" s="28">
        <f t="shared" si="128"/>
        <v>0</v>
      </c>
    </row>
    <row r="181" spans="1:39">
      <c r="A181" s="9" t="s">
        <v>6</v>
      </c>
      <c r="B181" s="2">
        <v>2.0783988630418744</v>
      </c>
      <c r="C181" s="2" t="s">
        <v>22</v>
      </c>
      <c r="D181" s="2" t="s">
        <v>54</v>
      </c>
      <c r="E181" s="1">
        <v>400</v>
      </c>
      <c r="F181" s="29">
        <v>43784</v>
      </c>
      <c r="G181" s="26">
        <f t="shared" si="76"/>
        <v>5.1959971576046862E-3</v>
      </c>
      <c r="H181" s="8">
        <v>4.8206526642117359E-2</v>
      </c>
      <c r="I181" s="8">
        <v>6.9150667180618575E-2</v>
      </c>
      <c r="J181" s="8" t="s">
        <v>38</v>
      </c>
      <c r="K181" s="8">
        <f t="shared" si="124"/>
        <v>5.8678596911367967E-2</v>
      </c>
      <c r="L181" s="3" t="s">
        <v>37</v>
      </c>
      <c r="M181" s="3" t="s">
        <v>23</v>
      </c>
      <c r="N181" s="7">
        <v>43798</v>
      </c>
      <c r="O181" s="8" t="s">
        <v>19</v>
      </c>
      <c r="P181" s="3">
        <v>3.635E-2</v>
      </c>
      <c r="R181" s="1">
        <v>20</v>
      </c>
      <c r="S181" s="2">
        <f t="shared" si="125"/>
        <v>6.9957698007589109</v>
      </c>
      <c r="T181" s="2">
        <f t="shared" si="117"/>
        <v>2</v>
      </c>
      <c r="U181" s="2">
        <f t="shared" si="118"/>
        <v>0.66666666666666663</v>
      </c>
      <c r="V181" s="2">
        <f t="shared" si="119"/>
        <v>10.337563532574423</v>
      </c>
      <c r="W181" s="5">
        <f t="shared" si="120"/>
        <v>20</v>
      </c>
      <c r="X181" s="2">
        <v>1.5</v>
      </c>
      <c r="Y181" s="2">
        <v>10.5</v>
      </c>
      <c r="Z181" s="2">
        <f t="shared" si="101"/>
        <v>3</v>
      </c>
      <c r="AA181" s="2">
        <f t="shared" si="102"/>
        <v>1</v>
      </c>
      <c r="AB181" s="2">
        <v>15.5</v>
      </c>
      <c r="AC181" s="2">
        <f t="shared" si="103"/>
        <v>30</v>
      </c>
      <c r="AD181" s="13">
        <f t="shared" si="104"/>
        <v>1.8185990051616402E-3</v>
      </c>
      <c r="AE181" s="31">
        <f t="shared" si="126"/>
        <v>2.0537508918978788E-2</v>
      </c>
      <c r="AF181" s="32" t="s">
        <v>26</v>
      </c>
      <c r="AG181" s="5">
        <v>1</v>
      </c>
      <c r="AH181" s="1">
        <v>10</v>
      </c>
      <c r="AI181" s="2">
        <f t="shared" si="123"/>
        <v>3.5</v>
      </c>
      <c r="AJ181" s="3">
        <f t="shared" si="127"/>
        <v>1.8185990051616401E-2</v>
      </c>
      <c r="AK181" s="28">
        <f t="shared" si="128"/>
        <v>0.20537508918978789</v>
      </c>
      <c r="AL181" s="1" t="s">
        <v>158</v>
      </c>
      <c r="AM181" s="1" t="s">
        <v>160</v>
      </c>
    </row>
    <row r="182" spans="1:39">
      <c r="A182" s="9" t="s">
        <v>7</v>
      </c>
      <c r="B182" s="2">
        <v>2.0307080344796713</v>
      </c>
      <c r="C182" s="2" t="s">
        <v>22</v>
      </c>
      <c r="D182" s="2" t="s">
        <v>54</v>
      </c>
      <c r="E182" s="1">
        <v>400</v>
      </c>
      <c r="F182" s="29">
        <v>43784</v>
      </c>
      <c r="G182" s="26">
        <f t="shared" si="76"/>
        <v>5.0767700861991784E-3</v>
      </c>
      <c r="H182" s="8">
        <v>9.0741730978996404E-2</v>
      </c>
      <c r="I182" s="8">
        <v>8.9771346089181678E-2</v>
      </c>
      <c r="J182" s="8">
        <v>0.11273712181479698</v>
      </c>
      <c r="K182" s="8">
        <f t="shared" si="124"/>
        <v>9.7750066294325033E-2</v>
      </c>
      <c r="L182" s="3" t="s">
        <v>37</v>
      </c>
      <c r="M182" s="3" t="s">
        <v>23</v>
      </c>
      <c r="N182" s="7">
        <v>43798</v>
      </c>
      <c r="O182" s="8" t="s">
        <v>19</v>
      </c>
      <c r="P182" s="3">
        <v>2.5000000000000001E-2</v>
      </c>
      <c r="R182" s="1">
        <v>20</v>
      </c>
      <c r="S182" s="2">
        <f t="shared" si="125"/>
        <v>4.9243908184774092</v>
      </c>
      <c r="T182" s="2">
        <f t="shared" si="117"/>
        <v>2</v>
      </c>
      <c r="U182" s="2">
        <f t="shared" si="118"/>
        <v>0.66666666666666663</v>
      </c>
      <c r="V182" s="2">
        <f t="shared" si="119"/>
        <v>12.408942514855923</v>
      </c>
      <c r="W182" s="5">
        <f t="shared" si="120"/>
        <v>20</v>
      </c>
      <c r="X182" s="2">
        <v>1.5</v>
      </c>
      <c r="Y182" s="2">
        <f t="shared" ref="Y182:Y189" si="129">$S182*$X182</f>
        <v>7.3865862277161138</v>
      </c>
      <c r="Z182" s="2">
        <f t="shared" si="101"/>
        <v>3</v>
      </c>
      <c r="AA182" s="2">
        <f t="shared" si="102"/>
        <v>1</v>
      </c>
      <c r="AB182" s="2">
        <f t="shared" ref="AB182:AB189" si="130">$V182*$X182</f>
        <v>18.613413772283884</v>
      </c>
      <c r="AC182" s="2">
        <f t="shared" si="103"/>
        <v>30</v>
      </c>
      <c r="AD182" s="13">
        <f t="shared" si="104"/>
        <v>1.25E-3</v>
      </c>
      <c r="AE182" s="31">
        <f t="shared" si="126"/>
        <v>2.4067976448266616E-2</v>
      </c>
      <c r="AF182" s="32" t="s">
        <v>26</v>
      </c>
      <c r="AG182" s="5">
        <v>5</v>
      </c>
      <c r="AH182" s="1">
        <v>5</v>
      </c>
      <c r="AI182" s="2">
        <f t="shared" si="123"/>
        <v>1.2310977046193523</v>
      </c>
      <c r="AJ182" s="3">
        <f t="shared" si="127"/>
        <v>6.2500000000000003E-3</v>
      </c>
      <c r="AK182" s="28">
        <f t="shared" si="128"/>
        <v>0.12033988224133307</v>
      </c>
      <c r="AL182" s="1" t="s">
        <v>159</v>
      </c>
      <c r="AM182" s="1" t="s">
        <v>160</v>
      </c>
    </row>
    <row r="183" spans="1:39">
      <c r="A183" s="9" t="s">
        <v>8</v>
      </c>
      <c r="B183" s="2">
        <v>2.424389698558425</v>
      </c>
      <c r="C183" s="2" t="s">
        <v>22</v>
      </c>
      <c r="D183" s="2" t="s">
        <v>54</v>
      </c>
      <c r="E183" s="1">
        <v>400</v>
      </c>
      <c r="F183" s="29">
        <v>43784</v>
      </c>
      <c r="G183" s="26">
        <f t="shared" si="76"/>
        <v>6.0609742463960626E-3</v>
      </c>
      <c r="H183" s="8">
        <v>9.0660865571511762E-2</v>
      </c>
      <c r="I183" s="8">
        <v>0.1417678031017543</v>
      </c>
      <c r="J183" s="8">
        <v>0.11152414070252861</v>
      </c>
      <c r="K183" s="8">
        <f t="shared" si="124"/>
        <v>0.11465093645859821</v>
      </c>
      <c r="L183" s="3" t="s">
        <v>37</v>
      </c>
      <c r="M183" s="3" t="s">
        <v>23</v>
      </c>
      <c r="N183" s="7">
        <v>43798</v>
      </c>
      <c r="O183" s="8" t="s">
        <v>19</v>
      </c>
      <c r="P183" s="3">
        <v>0.05</v>
      </c>
      <c r="R183" s="1">
        <v>20</v>
      </c>
      <c r="S183" s="2">
        <f t="shared" si="125"/>
        <v>8.2494988375393081</v>
      </c>
      <c r="T183" s="2">
        <f t="shared" si="117"/>
        <v>2</v>
      </c>
      <c r="U183" s="2">
        <f t="shared" si="118"/>
        <v>0.66666666666666663</v>
      </c>
      <c r="V183" s="2">
        <f t="shared" si="119"/>
        <v>9.0838344957940258</v>
      </c>
      <c r="W183" s="5">
        <f t="shared" si="120"/>
        <v>20</v>
      </c>
      <c r="X183" s="2">
        <v>2.5</v>
      </c>
      <c r="Y183" s="2">
        <f t="shared" si="129"/>
        <v>20.623747093848269</v>
      </c>
      <c r="Z183" s="2">
        <f t="shared" si="101"/>
        <v>5</v>
      </c>
      <c r="AA183" s="2">
        <f t="shared" si="102"/>
        <v>1.6666666666666665</v>
      </c>
      <c r="AB183" s="2">
        <f t="shared" si="130"/>
        <v>22.709586239485063</v>
      </c>
      <c r="AC183" s="2">
        <f t="shared" si="103"/>
        <v>50</v>
      </c>
      <c r="AD183" s="13">
        <f t="shared" si="104"/>
        <v>2.5000000000000001E-3</v>
      </c>
      <c r="AE183" s="31">
        <f t="shared" si="126"/>
        <v>4.7290638351899943E-2</v>
      </c>
      <c r="AF183" s="32" t="s">
        <v>26</v>
      </c>
      <c r="AG183" s="5">
        <v>6</v>
      </c>
      <c r="AH183" s="1">
        <v>5</v>
      </c>
      <c r="AI183" s="2">
        <f t="shared" si="123"/>
        <v>2.062374709384827</v>
      </c>
      <c r="AJ183" s="3">
        <f t="shared" si="127"/>
        <v>1.2500000000000001E-2</v>
      </c>
      <c r="AK183" s="28">
        <f t="shared" si="128"/>
        <v>0.23645319175949972</v>
      </c>
    </row>
    <row r="184" spans="1:39">
      <c r="A184" s="9" t="s">
        <v>9</v>
      </c>
      <c r="B184" s="2">
        <v>0.86661872221508185</v>
      </c>
      <c r="C184" s="2" t="s">
        <v>22</v>
      </c>
      <c r="D184" s="2" t="s">
        <v>54</v>
      </c>
      <c r="E184" s="1">
        <v>400</v>
      </c>
      <c r="F184" s="29">
        <v>43784</v>
      </c>
      <c r="G184" s="26">
        <f t="shared" si="76"/>
        <v>2.1665468055377048E-3</v>
      </c>
      <c r="H184" s="8">
        <v>3.5429792259556697E-2</v>
      </c>
      <c r="I184" s="8">
        <v>7.0363648292887035E-2</v>
      </c>
      <c r="J184" s="8">
        <v>7.0929706145278909E-2</v>
      </c>
      <c r="K184" s="8">
        <f t="shared" si="124"/>
        <v>5.8907715565907549E-2</v>
      </c>
      <c r="L184" s="3" t="s">
        <v>37</v>
      </c>
      <c r="M184" s="3" t="s">
        <v>23</v>
      </c>
      <c r="N184" s="7">
        <v>43798</v>
      </c>
      <c r="O184" s="8" t="s">
        <v>19</v>
      </c>
      <c r="P184" s="3">
        <v>2.5000000000000001E-2</v>
      </c>
      <c r="R184" s="1">
        <v>20</v>
      </c>
      <c r="S184" s="2">
        <f>($P184/$G186)</f>
        <v>5.5039804072714089</v>
      </c>
      <c r="T184" s="2">
        <f t="shared" si="117"/>
        <v>2</v>
      </c>
      <c r="U184" s="2">
        <f t="shared" si="118"/>
        <v>0.66666666666666663</v>
      </c>
      <c r="V184" s="2">
        <f t="shared" si="119"/>
        <v>11.829352926061924</v>
      </c>
      <c r="W184" s="5">
        <f t="shared" si="120"/>
        <v>20</v>
      </c>
      <c r="X184" s="2">
        <v>2.5</v>
      </c>
      <c r="Y184" s="2">
        <f t="shared" si="129"/>
        <v>13.759951018178523</v>
      </c>
      <c r="Z184" s="2">
        <f t="shared" si="101"/>
        <v>5</v>
      </c>
      <c r="AA184" s="2">
        <f t="shared" si="102"/>
        <v>1.6666666666666665</v>
      </c>
      <c r="AB184" s="2">
        <f t="shared" si="130"/>
        <v>29.573382315154809</v>
      </c>
      <c r="AC184" s="2">
        <f t="shared" si="103"/>
        <v>50</v>
      </c>
      <c r="AD184" s="13">
        <f t="shared" si="104"/>
        <v>5.9623155845579942E-4</v>
      </c>
      <c r="AE184" s="31">
        <f t="shared" si="126"/>
        <v>1.6211345615593609E-2</v>
      </c>
      <c r="AF184" s="32" t="s">
        <v>26</v>
      </c>
      <c r="AG184" s="5">
        <v>7</v>
      </c>
      <c r="AH184" s="1">
        <v>10</v>
      </c>
      <c r="AI184" s="2">
        <f t="shared" si="123"/>
        <v>2.7519902036357049</v>
      </c>
      <c r="AJ184" s="3">
        <f t="shared" si="127"/>
        <v>5.9623155845579942E-3</v>
      </c>
      <c r="AK184" s="28">
        <f t="shared" si="128"/>
        <v>0.16211345615593609</v>
      </c>
      <c r="AL184" s="1" t="s">
        <v>159</v>
      </c>
      <c r="AM184" s="1" t="s">
        <v>160</v>
      </c>
    </row>
    <row r="185" spans="1:39">
      <c r="A185" s="9" t="s">
        <v>10</v>
      </c>
      <c r="B185" s="2">
        <v>1.5915446277185608</v>
      </c>
      <c r="C185" s="2" t="s">
        <v>22</v>
      </c>
      <c r="D185" s="2" t="s">
        <v>54</v>
      </c>
      <c r="E185" s="1">
        <v>400</v>
      </c>
      <c r="F185" s="29">
        <v>43784</v>
      </c>
      <c r="G185" s="26">
        <f t="shared" si="76"/>
        <v>3.9788615692964019E-3</v>
      </c>
      <c r="H185" s="8">
        <v>6.1387588062100776E-2</v>
      </c>
      <c r="I185" s="8">
        <v>0.10335673454658795</v>
      </c>
      <c r="J185" s="8">
        <v>8.4595960010169821E-2</v>
      </c>
      <c r="K185" s="8">
        <f t="shared" si="124"/>
        <v>8.3113427539619519E-2</v>
      </c>
      <c r="L185" s="3" t="s">
        <v>37</v>
      </c>
      <c r="M185" s="3" t="s">
        <v>23</v>
      </c>
      <c r="N185" s="7">
        <v>43798</v>
      </c>
      <c r="O185" s="8" t="s">
        <v>19</v>
      </c>
      <c r="P185" s="3">
        <v>2.5000000000000001E-2</v>
      </c>
      <c r="R185" s="1">
        <v>20</v>
      </c>
      <c r="S185" s="2">
        <f>($P185/$G186)</f>
        <v>5.5039804072714089</v>
      </c>
      <c r="T185" s="2">
        <f t="shared" si="117"/>
        <v>2</v>
      </c>
      <c r="U185" s="2">
        <f t="shared" si="118"/>
        <v>0.66666666666666663</v>
      </c>
      <c r="V185" s="2">
        <f t="shared" si="119"/>
        <v>11.829352926061924</v>
      </c>
      <c r="W185" s="5">
        <f t="shared" si="120"/>
        <v>20</v>
      </c>
      <c r="X185" s="2">
        <v>2</v>
      </c>
      <c r="Y185" s="2">
        <f t="shared" si="129"/>
        <v>11.007960814542818</v>
      </c>
      <c r="Z185" s="2">
        <f t="shared" si="101"/>
        <v>4</v>
      </c>
      <c r="AA185" s="2">
        <f t="shared" si="102"/>
        <v>1.3333333333333333</v>
      </c>
      <c r="AB185" s="2">
        <f t="shared" si="130"/>
        <v>23.658705852123848</v>
      </c>
      <c r="AC185" s="2">
        <f t="shared" si="103"/>
        <v>40</v>
      </c>
      <c r="AD185" s="13">
        <f t="shared" si="104"/>
        <v>1.0949788060326284E-3</v>
      </c>
      <c r="AE185" s="31">
        <f t="shared" si="126"/>
        <v>2.287273383796189E-2</v>
      </c>
      <c r="AF185" s="32" t="s">
        <v>26</v>
      </c>
      <c r="AG185" s="5">
        <v>8</v>
      </c>
      <c r="AH185" s="1">
        <v>10</v>
      </c>
      <c r="AI185" s="2">
        <f t="shared" si="123"/>
        <v>2.7519902036357045</v>
      </c>
      <c r="AJ185" s="3">
        <f t="shared" si="127"/>
        <v>1.0949788060326284E-2</v>
      </c>
      <c r="AK185" s="28">
        <f t="shared" si="128"/>
        <v>0.22872733837961889</v>
      </c>
      <c r="AL185" s="1" t="s">
        <v>159</v>
      </c>
      <c r="AM185" s="1" t="s">
        <v>160</v>
      </c>
    </row>
    <row r="186" spans="1:39">
      <c r="A186" s="9" t="s">
        <v>11</v>
      </c>
      <c r="B186" s="2">
        <v>1.8168669326636442</v>
      </c>
      <c r="C186" s="2" t="s">
        <v>22</v>
      </c>
      <c r="D186" s="2" t="s">
        <v>54</v>
      </c>
      <c r="E186" s="1">
        <v>400</v>
      </c>
      <c r="F186" s="29">
        <v>43784</v>
      </c>
      <c r="G186" s="26">
        <f t="shared" si="76"/>
        <v>4.5421673316591105E-3</v>
      </c>
      <c r="H186" s="8">
        <v>6.4945665991421431E-2</v>
      </c>
      <c r="I186" s="8">
        <v>8.2736055638024844E-2</v>
      </c>
      <c r="J186" s="8">
        <v>8.4434229195200619E-2</v>
      </c>
      <c r="K186" s="8">
        <f t="shared" si="124"/>
        <v>7.7371983608215622E-2</v>
      </c>
      <c r="L186" s="3" t="s">
        <v>37</v>
      </c>
      <c r="M186" s="3" t="s">
        <v>23</v>
      </c>
      <c r="N186" s="7">
        <v>43798</v>
      </c>
      <c r="O186" s="8" t="s">
        <v>19</v>
      </c>
      <c r="P186" s="3">
        <v>2.5000000000000001E-2</v>
      </c>
      <c r="R186" s="1">
        <v>20</v>
      </c>
      <c r="S186" s="2">
        <f t="shared" si="125"/>
        <v>5.5039804072714089</v>
      </c>
      <c r="T186" s="2">
        <f t="shared" si="117"/>
        <v>2</v>
      </c>
      <c r="U186" s="2">
        <f t="shared" si="118"/>
        <v>0.66666666666666663</v>
      </c>
      <c r="V186" s="2">
        <f t="shared" si="119"/>
        <v>11.829352926061924</v>
      </c>
      <c r="W186" s="5">
        <f t="shared" si="120"/>
        <v>20</v>
      </c>
      <c r="X186" s="2">
        <v>2.5</v>
      </c>
      <c r="Y186" s="2">
        <f t="shared" si="129"/>
        <v>13.759951018178523</v>
      </c>
      <c r="Z186" s="2">
        <f t="shared" si="101"/>
        <v>5</v>
      </c>
      <c r="AA186" s="2">
        <f t="shared" si="102"/>
        <v>1.6666666666666665</v>
      </c>
      <c r="AB186" s="2">
        <f t="shared" si="130"/>
        <v>29.573382315154809</v>
      </c>
      <c r="AC186" s="2">
        <f t="shared" si="103"/>
        <v>50</v>
      </c>
      <c r="AD186" s="13">
        <f t="shared" si="104"/>
        <v>1.25E-3</v>
      </c>
      <c r="AE186" s="31">
        <f t="shared" si="126"/>
        <v>2.1292694092567174E-2</v>
      </c>
      <c r="AF186" s="32" t="s">
        <v>26</v>
      </c>
      <c r="AG186" s="5">
        <v>9</v>
      </c>
      <c r="AH186" s="1">
        <v>10</v>
      </c>
      <c r="AI186" s="2">
        <f t="shared" si="123"/>
        <v>2.7519902036357049</v>
      </c>
      <c r="AJ186" s="3">
        <f t="shared" si="127"/>
        <v>1.2500000000000001E-2</v>
      </c>
      <c r="AK186" s="28">
        <f t="shared" si="128"/>
        <v>0.21292694092567174</v>
      </c>
      <c r="AL186" s="1" t="s">
        <v>159</v>
      </c>
      <c r="AM186" s="1" t="s">
        <v>160</v>
      </c>
    </row>
    <row r="187" spans="1:39">
      <c r="A187" s="9" t="s">
        <v>12</v>
      </c>
      <c r="B187" s="2">
        <v>2.8365486968357172</v>
      </c>
      <c r="C187" s="2" t="s">
        <v>22</v>
      </c>
      <c r="D187" s="2" t="s">
        <v>54</v>
      </c>
      <c r="E187" s="1">
        <v>400</v>
      </c>
      <c r="F187" s="29">
        <v>43784</v>
      </c>
      <c r="G187" s="26">
        <f t="shared" si="76"/>
        <v>7.0913717420892928E-3</v>
      </c>
      <c r="H187" s="8">
        <v>0.14839876651548839</v>
      </c>
      <c r="I187" s="8">
        <v>0.16699781023693741</v>
      </c>
      <c r="J187" s="8">
        <v>0.18042146787937449</v>
      </c>
      <c r="K187" s="8">
        <f t="shared" si="124"/>
        <v>0.16527268154393346</v>
      </c>
      <c r="L187" s="3" t="s">
        <v>37</v>
      </c>
      <c r="M187" s="3" t="s">
        <v>23</v>
      </c>
      <c r="N187" s="7">
        <v>43798</v>
      </c>
      <c r="O187" s="8" t="s">
        <v>19</v>
      </c>
      <c r="P187" s="3">
        <v>0.05</v>
      </c>
      <c r="R187" s="1">
        <v>20</v>
      </c>
      <c r="S187" s="2">
        <f>($P187/$G187)</f>
        <v>7.050822015610307</v>
      </c>
      <c r="T187" s="2">
        <f t="shared" si="117"/>
        <v>2</v>
      </c>
      <c r="U187" s="2">
        <f t="shared" si="118"/>
        <v>0.66666666666666663</v>
      </c>
      <c r="V187" s="2">
        <f t="shared" si="119"/>
        <v>10.282511317723026</v>
      </c>
      <c r="W187" s="5">
        <f t="shared" si="120"/>
        <v>20</v>
      </c>
      <c r="X187" s="2">
        <v>2.5</v>
      </c>
      <c r="Y187" s="2">
        <f t="shared" si="129"/>
        <v>17.627055039025766</v>
      </c>
      <c r="Z187" s="2">
        <f t="shared" si="101"/>
        <v>5</v>
      </c>
      <c r="AA187" s="2">
        <f t="shared" si="102"/>
        <v>1.6666666666666665</v>
      </c>
      <c r="AB187" s="2">
        <f t="shared" si="130"/>
        <v>25.706278294307566</v>
      </c>
      <c r="AC187" s="2">
        <f t="shared" si="103"/>
        <v>50</v>
      </c>
      <c r="AD187" s="13">
        <f t="shared" si="104"/>
        <v>2.5000000000000001E-3</v>
      </c>
      <c r="AE187" s="31">
        <f t="shared" si="126"/>
        <v>5.826541308044586E-2</v>
      </c>
      <c r="AF187" s="32" t="s">
        <v>26</v>
      </c>
      <c r="AG187" s="5">
        <v>10</v>
      </c>
      <c r="AH187" s="1">
        <v>5</v>
      </c>
      <c r="AI187" s="2">
        <f t="shared" si="123"/>
        <v>1.7627055039025767</v>
      </c>
      <c r="AJ187" s="3">
        <f t="shared" si="127"/>
        <v>1.2500000000000001E-2</v>
      </c>
      <c r="AK187" s="28">
        <f t="shared" si="128"/>
        <v>0.2913270654022293</v>
      </c>
    </row>
    <row r="188" spans="1:39">
      <c r="A188" s="9" t="s">
        <v>13</v>
      </c>
      <c r="B188" s="2">
        <v>2.4262543139558561</v>
      </c>
      <c r="C188" s="2" t="s">
        <v>22</v>
      </c>
      <c r="D188" s="2" t="s">
        <v>54</v>
      </c>
      <c r="E188" s="1">
        <v>400</v>
      </c>
      <c r="F188" s="29">
        <v>43784</v>
      </c>
      <c r="G188" s="26">
        <f t="shared" si="76"/>
        <v>6.06563578488964E-3</v>
      </c>
      <c r="H188" s="8">
        <v>0.12931453034913204</v>
      </c>
      <c r="I188" s="8">
        <v>0.12931453034913193</v>
      </c>
      <c r="J188" s="8">
        <v>0.14184866850923886</v>
      </c>
      <c r="K188" s="8">
        <f t="shared" si="124"/>
        <v>0.13349257640250092</v>
      </c>
      <c r="L188" s="3" t="s">
        <v>37</v>
      </c>
      <c r="M188" s="3" t="s">
        <v>23</v>
      </c>
      <c r="N188" s="7">
        <v>43798</v>
      </c>
      <c r="O188" s="8" t="s">
        <v>19</v>
      </c>
      <c r="P188" s="3">
        <v>0.05</v>
      </c>
      <c r="R188" s="1">
        <v>20</v>
      </c>
      <c r="S188" s="2">
        <f t="shared" si="125"/>
        <v>8.2431589652245698</v>
      </c>
      <c r="T188" s="2">
        <f t="shared" si="117"/>
        <v>2</v>
      </c>
      <c r="U188" s="2">
        <f t="shared" si="118"/>
        <v>0.66666666666666663</v>
      </c>
      <c r="V188" s="2">
        <f t="shared" si="119"/>
        <v>9.0901743681087641</v>
      </c>
      <c r="W188" s="5">
        <f t="shared" si="120"/>
        <v>20</v>
      </c>
      <c r="X188" s="2">
        <v>2.5</v>
      </c>
      <c r="Y188" s="2">
        <f t="shared" si="129"/>
        <v>20.607897413061423</v>
      </c>
      <c r="Z188" s="2">
        <f t="shared" si="101"/>
        <v>5</v>
      </c>
      <c r="AA188" s="2">
        <f t="shared" si="102"/>
        <v>1.6666666666666665</v>
      </c>
      <c r="AB188" s="2">
        <f t="shared" si="130"/>
        <v>22.725435920271909</v>
      </c>
      <c r="AC188" s="2">
        <f t="shared" si="103"/>
        <v>50</v>
      </c>
      <c r="AD188" s="13">
        <f t="shared" si="104"/>
        <v>2.5000000000000001E-3</v>
      </c>
      <c r="AE188" s="31">
        <f t="shared" si="126"/>
        <v>5.5020026398160067E-2</v>
      </c>
      <c r="AF188" s="32" t="s">
        <v>26</v>
      </c>
      <c r="AG188" s="5">
        <v>11</v>
      </c>
      <c r="AH188" s="1">
        <v>5</v>
      </c>
      <c r="AI188" s="2">
        <f t="shared" si="123"/>
        <v>2.0607897413061425</v>
      </c>
      <c r="AJ188" s="3">
        <f t="shared" si="127"/>
        <v>1.2500000000000001E-2</v>
      </c>
      <c r="AK188" s="28">
        <f t="shared" si="128"/>
        <v>0.27510013199080036</v>
      </c>
    </row>
    <row r="189" spans="1:39">
      <c r="A189" s="9" t="s">
        <v>14</v>
      </c>
      <c r="B189" s="2">
        <v>2.799968499654292</v>
      </c>
      <c r="C189" s="2" t="s">
        <v>22</v>
      </c>
      <c r="D189" s="2" t="s">
        <v>54</v>
      </c>
      <c r="E189" s="1">
        <v>400</v>
      </c>
      <c r="F189" s="29">
        <v>43784</v>
      </c>
      <c r="G189" s="26">
        <f t="shared" si="76"/>
        <v>6.9999212491357295E-3</v>
      </c>
      <c r="H189" s="8">
        <v>0.14217213013917715</v>
      </c>
      <c r="I189" s="8">
        <v>0.1024672150642577</v>
      </c>
      <c r="J189" s="8">
        <v>0.11330317966718893</v>
      </c>
      <c r="K189" s="8">
        <f t="shared" si="124"/>
        <v>0.11931417495687459</v>
      </c>
      <c r="L189" s="3" t="s">
        <v>37</v>
      </c>
      <c r="M189" s="3" t="s">
        <v>23</v>
      </c>
      <c r="N189" s="7">
        <v>43798</v>
      </c>
      <c r="O189" s="8" t="s">
        <v>19</v>
      </c>
      <c r="P189" s="3">
        <v>0.05</v>
      </c>
      <c r="R189" s="1">
        <v>20</v>
      </c>
      <c r="S189" s="2">
        <f t="shared" si="125"/>
        <v>7.1429375017859567</v>
      </c>
      <c r="T189" s="2">
        <f t="shared" si="117"/>
        <v>2</v>
      </c>
      <c r="U189" s="2">
        <f t="shared" si="118"/>
        <v>0.66666666666666663</v>
      </c>
      <c r="V189" s="2">
        <f t="shared" si="119"/>
        <v>10.190395831547377</v>
      </c>
      <c r="W189" s="5">
        <f t="shared" si="120"/>
        <v>20</v>
      </c>
      <c r="X189" s="2">
        <v>2.5</v>
      </c>
      <c r="Y189" s="2">
        <f t="shared" si="129"/>
        <v>17.857343754464893</v>
      </c>
      <c r="Z189" s="2">
        <f t="shared" si="101"/>
        <v>5</v>
      </c>
      <c r="AA189" s="2">
        <f t="shared" si="102"/>
        <v>1.6666666666666665</v>
      </c>
      <c r="AB189" s="2">
        <f t="shared" si="130"/>
        <v>25.475989578868443</v>
      </c>
      <c r="AC189" s="2">
        <f>SUM($Y189:$AB189)</f>
        <v>50</v>
      </c>
      <c r="AD189" s="13">
        <f>$G189*$Y189/$AC189</f>
        <v>2.5000000000000001E-3</v>
      </c>
      <c r="AE189" s="31">
        <f t="shared" si="126"/>
        <v>4.2612684739705517E-2</v>
      </c>
      <c r="AF189" s="32" t="s">
        <v>26</v>
      </c>
      <c r="AG189" s="5">
        <v>12</v>
      </c>
      <c r="AH189" s="1">
        <v>5</v>
      </c>
      <c r="AI189" s="2">
        <f t="shared" si="123"/>
        <v>1.7857343754464894</v>
      </c>
      <c r="AJ189" s="3">
        <f t="shared" si="127"/>
        <v>1.2500000000000001E-2</v>
      </c>
      <c r="AK189" s="28">
        <f t="shared" si="128"/>
        <v>0.2130634236985276</v>
      </c>
    </row>
    <row r="190" spans="1:39">
      <c r="A190" s="9" t="s">
        <v>15</v>
      </c>
      <c r="B190" s="2">
        <v>1.7664690392196949</v>
      </c>
      <c r="C190" s="2" t="s">
        <v>22</v>
      </c>
      <c r="D190" s="2" t="s">
        <v>54</v>
      </c>
      <c r="E190" s="1">
        <v>400</v>
      </c>
      <c r="F190" s="29">
        <v>43784</v>
      </c>
      <c r="G190" s="26">
        <f t="shared" si="76"/>
        <v>4.4161725980492372E-3</v>
      </c>
      <c r="H190" s="8">
        <v>1.5698632833323848E-2</v>
      </c>
      <c r="I190" s="8">
        <v>2.7990174770977014E-2</v>
      </c>
      <c r="J190" s="8">
        <v>4.4244121675373858E-2</v>
      </c>
      <c r="K190" s="8">
        <f t="shared" si="124"/>
        <v>2.9310976426558239E-2</v>
      </c>
      <c r="L190" s="3" t="s">
        <v>37</v>
      </c>
      <c r="M190" s="3" t="s">
        <v>29</v>
      </c>
      <c r="N190" s="7">
        <v>43810</v>
      </c>
      <c r="O190" s="8" t="s">
        <v>19</v>
      </c>
      <c r="P190" s="3">
        <v>0.05</v>
      </c>
      <c r="R190" s="1">
        <v>20</v>
      </c>
      <c r="S190" s="2">
        <f>($P190/$G192)</f>
        <v>10.192838465297115</v>
      </c>
      <c r="T190" s="2">
        <f t="shared" si="117"/>
        <v>2</v>
      </c>
      <c r="U190" s="2">
        <f t="shared" si="118"/>
        <v>0.66666666666666663</v>
      </c>
      <c r="V190" s="2">
        <f t="shared" si="119"/>
        <v>7.1404948680362192</v>
      </c>
      <c r="W190" s="5">
        <f t="shared" si="120"/>
        <v>20</v>
      </c>
      <c r="X190" s="2">
        <v>2.5</v>
      </c>
      <c r="Y190" s="2">
        <f>17</f>
        <v>17</v>
      </c>
      <c r="Z190" s="2">
        <f t="shared" ref="Z190" si="131">T190*$X190</f>
        <v>5</v>
      </c>
      <c r="AA190" s="2">
        <f t="shared" si="102"/>
        <v>1.6666666666666665</v>
      </c>
      <c r="AB190" s="2">
        <f>50-SUM(Y190:AA190)</f>
        <v>26.333333333333332</v>
      </c>
      <c r="AC190" s="2">
        <f>Y190+Z190+AB190+AA190</f>
        <v>49.999999999999993</v>
      </c>
      <c r="AD190" s="13">
        <f t="shared" ref="AD190" si="132">G190*Y190/AC190</f>
        <v>1.5014986833367407E-3</v>
      </c>
      <c r="AE190" s="31">
        <f t="shared" si="126"/>
        <v>9.9657319850298028E-3</v>
      </c>
      <c r="AF190" s="2"/>
      <c r="AI190" s="2">
        <f t="shared" si="123"/>
        <v>0</v>
      </c>
      <c r="AJ190" s="3">
        <f t="shared" si="127"/>
        <v>0</v>
      </c>
      <c r="AK190" s="28">
        <f t="shared" si="128"/>
        <v>0</v>
      </c>
      <c r="AL190" s="9" t="s">
        <v>158</v>
      </c>
    </row>
    <row r="191" spans="1:39">
      <c r="A191" s="9" t="s">
        <v>16</v>
      </c>
      <c r="B191" s="2">
        <v>2.4013153184571956</v>
      </c>
      <c r="C191" s="2" t="s">
        <v>22</v>
      </c>
      <c r="D191" s="2" t="s">
        <v>54</v>
      </c>
      <c r="E191" s="1">
        <v>400</v>
      </c>
      <c r="F191" s="29">
        <v>43784</v>
      </c>
      <c r="G191" s="26">
        <f t="shared" si="76"/>
        <v>6.0032882961429893E-3</v>
      </c>
      <c r="H191" s="8">
        <v>2.5334000377270194E-4</v>
      </c>
      <c r="I191" s="8">
        <v>-2.0108914057950246E-3</v>
      </c>
      <c r="J191" s="8">
        <v>2.4512962249140915E-2</v>
      </c>
      <c r="K191" s="8">
        <f t="shared" si="124"/>
        <v>7.5851369490395311E-3</v>
      </c>
      <c r="L191" s="3" t="s">
        <v>37</v>
      </c>
      <c r="M191" s="3" t="s">
        <v>29</v>
      </c>
      <c r="N191" s="7">
        <v>43810</v>
      </c>
      <c r="O191" s="8" t="s">
        <v>19</v>
      </c>
      <c r="P191" s="3">
        <v>0.05</v>
      </c>
      <c r="R191" s="1">
        <v>20</v>
      </c>
      <c r="S191" s="2">
        <f t="shared" si="125"/>
        <v>8.328768756970101</v>
      </c>
      <c r="T191" s="2">
        <f t="shared" si="117"/>
        <v>2</v>
      </c>
      <c r="U191" s="2">
        <f t="shared" si="118"/>
        <v>0.66666666666666663</v>
      </c>
      <c r="V191" s="2">
        <f t="shared" si="119"/>
        <v>9.0045645763632329</v>
      </c>
      <c r="W191" s="5">
        <f t="shared" si="120"/>
        <v>20</v>
      </c>
      <c r="X191" s="2">
        <v>2.5</v>
      </c>
      <c r="Y191" s="2">
        <f t="shared" ref="Y191:Y192" si="133">$S191*$X191</f>
        <v>20.821921892425252</v>
      </c>
      <c r="Z191" s="2">
        <f t="shared" ref="Z191:Z192" si="134">$T191*$X191</f>
        <v>5</v>
      </c>
      <c r="AA191" s="2">
        <f t="shared" si="102"/>
        <v>1.6666666666666665</v>
      </c>
      <c r="AB191" s="2">
        <f t="shared" ref="AB191:AB192" si="135">$V191*$X191</f>
        <v>22.511411440908084</v>
      </c>
      <c r="AC191" s="2">
        <f t="shared" ref="AC191:AC192" si="136">SUM($Y191:$AB191)</f>
        <v>50</v>
      </c>
      <c r="AD191" s="13">
        <f t="shared" ref="AD191:AD192" si="137">$G191*$Y191/$AC191</f>
        <v>2.5000000000000001E-3</v>
      </c>
      <c r="AE191" s="31">
        <f t="shared" si="126"/>
        <v>3.1587425819249982E-3</v>
      </c>
      <c r="AI191" s="2">
        <f t="shared" si="123"/>
        <v>0</v>
      </c>
      <c r="AJ191" s="3">
        <f t="shared" si="127"/>
        <v>0</v>
      </c>
      <c r="AK191" s="28">
        <f t="shared" si="128"/>
        <v>0</v>
      </c>
    </row>
    <row r="192" spans="1:39">
      <c r="A192" s="9" t="s">
        <v>17</v>
      </c>
      <c r="B192" s="2">
        <v>1.9621619697096822</v>
      </c>
      <c r="C192" s="2" t="s">
        <v>22</v>
      </c>
      <c r="D192" s="2" t="s">
        <v>54</v>
      </c>
      <c r="E192" s="1">
        <v>400</v>
      </c>
      <c r="F192" s="29">
        <v>43784</v>
      </c>
      <c r="G192" s="26">
        <f t="shared" si="76"/>
        <v>4.9054049242742053E-3</v>
      </c>
      <c r="H192" s="8">
        <v>-8.8035856344981147E-3</v>
      </c>
      <c r="I192" s="8">
        <v>1.100843919921929E-2</v>
      </c>
      <c r="J192" s="8">
        <v>2.4027769804233604E-2</v>
      </c>
      <c r="K192" s="8">
        <f t="shared" si="124"/>
        <v>8.7442077896515927E-3</v>
      </c>
      <c r="L192" s="3" t="s">
        <v>37</v>
      </c>
      <c r="M192" s="3" t="s">
        <v>29</v>
      </c>
      <c r="N192" s="7">
        <v>43810</v>
      </c>
      <c r="O192" s="8" t="s">
        <v>19</v>
      </c>
      <c r="P192" s="3">
        <v>0.05</v>
      </c>
      <c r="R192" s="1">
        <v>20</v>
      </c>
      <c r="S192" s="2">
        <f t="shared" si="125"/>
        <v>10.192838465297115</v>
      </c>
      <c r="T192" s="2">
        <f t="shared" si="117"/>
        <v>2</v>
      </c>
      <c r="U192" s="2">
        <f t="shared" si="118"/>
        <v>0.66666666666666663</v>
      </c>
      <c r="V192" s="2">
        <f t="shared" si="119"/>
        <v>7.1404948680362192</v>
      </c>
      <c r="W192" s="5">
        <f t="shared" si="120"/>
        <v>20</v>
      </c>
      <c r="X192" s="2">
        <v>2.5</v>
      </c>
      <c r="Y192" s="2">
        <f t="shared" si="133"/>
        <v>25.482096163242787</v>
      </c>
      <c r="Z192" s="2">
        <f t="shared" si="134"/>
        <v>5</v>
      </c>
      <c r="AA192" s="2">
        <f t="shared" si="102"/>
        <v>1.6666666666666665</v>
      </c>
      <c r="AB192" s="2">
        <f t="shared" si="135"/>
        <v>17.851237170090549</v>
      </c>
      <c r="AC192" s="2">
        <f t="shared" si="136"/>
        <v>50</v>
      </c>
      <c r="AD192" s="13">
        <f t="shared" si="137"/>
        <v>2.5000000000000001E-3</v>
      </c>
      <c r="AE192" s="31">
        <f t="shared" si="126"/>
        <v>4.4564148753455709E-3</v>
      </c>
      <c r="AI192" s="2">
        <f t="shared" si="123"/>
        <v>0</v>
      </c>
      <c r="AJ192" s="3">
        <f t="shared" si="127"/>
        <v>0</v>
      </c>
      <c r="AK192" s="28">
        <f t="shared" si="128"/>
        <v>0</v>
      </c>
    </row>
    <row r="193" spans="1:39">
      <c r="C193" s="2"/>
      <c r="D193" s="2"/>
      <c r="G193" s="26"/>
      <c r="T193" s="2"/>
      <c r="U193" s="2"/>
      <c r="V193" s="2"/>
    </row>
    <row r="194" spans="1:39">
      <c r="A194" s="9" t="s">
        <v>0</v>
      </c>
      <c r="B194" s="2">
        <v>5.1835191570694255</v>
      </c>
      <c r="C194" s="2" t="s">
        <v>22</v>
      </c>
      <c r="D194" s="2" t="s">
        <v>54</v>
      </c>
      <c r="E194" s="1">
        <v>400</v>
      </c>
      <c r="F194" s="29">
        <v>43784</v>
      </c>
      <c r="G194" s="26">
        <f t="shared" si="76"/>
        <v>1.2958797892673563E-2</v>
      </c>
      <c r="H194" s="8" t="s">
        <v>38</v>
      </c>
      <c r="I194" s="8">
        <v>0.16699781023693733</v>
      </c>
      <c r="J194" s="8">
        <v>0.18972098974009896</v>
      </c>
      <c r="K194" s="8">
        <f>AVERAGE($H194:$J194)</f>
        <v>0.17835939998851813</v>
      </c>
      <c r="L194" s="3" t="s">
        <v>37</v>
      </c>
      <c r="M194" s="3" t="s">
        <v>23</v>
      </c>
      <c r="N194" s="7">
        <v>43798</v>
      </c>
      <c r="O194" s="8" t="s">
        <v>19</v>
      </c>
      <c r="P194" s="3">
        <v>0.05</v>
      </c>
      <c r="R194" s="1">
        <v>20</v>
      </c>
      <c r="S194" s="2">
        <f>($P194/$G194)</f>
        <v>3.8583825763860551</v>
      </c>
      <c r="T194" s="2">
        <f t="shared" ref="T194:T211" si="138">$R194*0.1</f>
        <v>2</v>
      </c>
      <c r="U194" s="2">
        <f t="shared" ref="U194:U211" si="139">$T194/3</f>
        <v>0.66666666666666663</v>
      </c>
      <c r="V194" s="2">
        <f t="shared" ref="V194:V211" si="140">$R194-($S194+$T194+$U194)</f>
        <v>13.474950756947278</v>
      </c>
      <c r="W194" s="5">
        <f t="shared" ref="W194:W211" si="141">SUM($S194:$V194)</f>
        <v>20</v>
      </c>
      <c r="X194" s="2">
        <v>2.5</v>
      </c>
      <c r="Y194" s="2">
        <f t="shared" ref="Y194:Y199" si="142">$S194*$X194</f>
        <v>9.6459564409651382</v>
      </c>
      <c r="Z194" s="2">
        <f>$T194*$X194</f>
        <v>5</v>
      </c>
      <c r="AA194" s="2">
        <f>$U194*$X194</f>
        <v>1.6666666666666665</v>
      </c>
      <c r="AB194" s="2">
        <f t="shared" ref="AB194:AB199" si="143">$V194*$X194</f>
        <v>33.687376892368192</v>
      </c>
      <c r="AC194" s="2">
        <f>SUM($Y194:$AB194)</f>
        <v>50</v>
      </c>
      <c r="AD194" s="13">
        <f>$G194*$Y194/$AC194</f>
        <v>2.5000000000000001E-3</v>
      </c>
      <c r="AE194" s="31">
        <f>$K194*$Y194/$AC194</f>
        <v>3.4408940062518475E-2</v>
      </c>
      <c r="AI194" s="2">
        <f t="shared" ref="AI194:AI211" si="144">$Y194*($AH194/$AC194)</f>
        <v>0</v>
      </c>
      <c r="AJ194" s="3">
        <f>$AD194*$AH194</f>
        <v>0</v>
      </c>
      <c r="AK194" s="28">
        <f>$AE194*$AH194</f>
        <v>0</v>
      </c>
    </row>
    <row r="195" spans="1:39">
      <c r="A195" s="9" t="s">
        <v>1</v>
      </c>
      <c r="B195" s="2">
        <v>4.9795432157616943</v>
      </c>
      <c r="C195" s="2" t="s">
        <v>22</v>
      </c>
      <c r="D195" s="2" t="s">
        <v>54</v>
      </c>
      <c r="E195" s="1">
        <v>400</v>
      </c>
      <c r="F195" s="29">
        <v>43784</v>
      </c>
      <c r="G195" s="26">
        <f t="shared" si="76"/>
        <v>1.2448858039404235E-2</v>
      </c>
      <c r="H195" s="8" t="s">
        <v>38</v>
      </c>
      <c r="I195" s="8">
        <v>0.11209019855492047</v>
      </c>
      <c r="J195" s="8">
        <v>0.12599904864226494</v>
      </c>
      <c r="K195" s="8">
        <f t="shared" ref="K195:K211" si="145">AVERAGE($H195:$J195)</f>
        <v>0.11904462359859271</v>
      </c>
      <c r="L195" s="3" t="s">
        <v>37</v>
      </c>
      <c r="M195" s="3" t="s">
        <v>23</v>
      </c>
      <c r="N195" s="7">
        <v>43798</v>
      </c>
      <c r="O195" s="8" t="s">
        <v>19</v>
      </c>
      <c r="P195" s="3">
        <v>0.05</v>
      </c>
      <c r="R195" s="1">
        <v>20</v>
      </c>
      <c r="S195" s="2">
        <f t="shared" ref="S195:S211" si="146">($P195/$G195)</f>
        <v>4.0164326592636481</v>
      </c>
      <c r="T195" s="2">
        <f t="shared" si="138"/>
        <v>2</v>
      </c>
      <c r="U195" s="2">
        <f t="shared" si="139"/>
        <v>0.66666666666666663</v>
      </c>
      <c r="V195" s="2">
        <f t="shared" si="140"/>
        <v>13.316900674069686</v>
      </c>
      <c r="W195" s="5">
        <f t="shared" si="141"/>
        <v>20</v>
      </c>
      <c r="X195" s="2">
        <v>2.5</v>
      </c>
      <c r="Y195" s="2">
        <f t="shared" si="142"/>
        <v>10.041081648159121</v>
      </c>
      <c r="Z195" s="2">
        <f t="shared" ref="Z195:Z208" si="147">$T195*$X195</f>
        <v>5</v>
      </c>
      <c r="AA195" s="2">
        <f t="shared" ref="AA195:AA211" si="148">$U195*$X195</f>
        <v>1.6666666666666665</v>
      </c>
      <c r="AB195" s="2">
        <f t="shared" si="143"/>
        <v>33.292251685174215</v>
      </c>
      <c r="AC195" s="2">
        <f t="shared" ref="AC195:AC207" si="149">SUM($Y195:$AB195)</f>
        <v>50</v>
      </c>
      <c r="AD195" s="13">
        <f t="shared" ref="AD195:AD207" si="150">$G195*$Y195/$AC195</f>
        <v>2.5000000000000001E-3</v>
      </c>
      <c r="AE195" s="31">
        <f t="shared" ref="AE195:AE211" si="151">$K195*$Y195/$AC195</f>
        <v>2.3906735706556787E-2</v>
      </c>
      <c r="AI195" s="2">
        <f t="shared" si="144"/>
        <v>0</v>
      </c>
      <c r="AJ195" s="3">
        <f t="shared" ref="AJ195:AJ211" si="152">$AD195*$AH195</f>
        <v>0</v>
      </c>
      <c r="AK195" s="28">
        <f t="shared" ref="AK195:AK211" si="153">$AE195*$AH195</f>
        <v>0</v>
      </c>
    </row>
    <row r="196" spans="1:39">
      <c r="A196" s="9" t="s">
        <v>2</v>
      </c>
      <c r="B196" s="2">
        <v>5.5172765667095245</v>
      </c>
      <c r="C196" s="2" t="s">
        <v>22</v>
      </c>
      <c r="D196" s="2" t="s">
        <v>54</v>
      </c>
      <c r="E196" s="6">
        <v>400</v>
      </c>
      <c r="F196" s="29">
        <v>43784</v>
      </c>
      <c r="G196" s="26">
        <f t="shared" ref="G196:G259" si="154">$B196/$E196</f>
        <v>1.3793191416773811E-2</v>
      </c>
      <c r="H196" s="8">
        <v>0.2012038776029067</v>
      </c>
      <c r="I196" s="8">
        <v>0.17953194839704431</v>
      </c>
      <c r="J196" s="8" t="s">
        <v>38</v>
      </c>
      <c r="K196" s="8">
        <f t="shared" si="145"/>
        <v>0.19036791299997552</v>
      </c>
      <c r="L196" s="3" t="s">
        <v>37</v>
      </c>
      <c r="M196" s="3" t="s">
        <v>23</v>
      </c>
      <c r="N196" s="7">
        <v>43798</v>
      </c>
      <c r="O196" s="8" t="s">
        <v>19</v>
      </c>
      <c r="P196" s="3">
        <v>0.05</v>
      </c>
      <c r="R196" s="1">
        <v>20</v>
      </c>
      <c r="S196" s="2">
        <f t="shared" si="146"/>
        <v>3.6249768809265799</v>
      </c>
      <c r="T196" s="2">
        <f t="shared" si="138"/>
        <v>2</v>
      </c>
      <c r="U196" s="2">
        <f t="shared" si="139"/>
        <v>0.66666666666666663</v>
      </c>
      <c r="V196" s="2">
        <f t="shared" si="140"/>
        <v>13.708356452406754</v>
      </c>
      <c r="W196" s="5">
        <f t="shared" si="141"/>
        <v>20</v>
      </c>
      <c r="X196" s="2">
        <v>2.5</v>
      </c>
      <c r="Y196" s="2">
        <f t="shared" si="142"/>
        <v>9.0624422023164506</v>
      </c>
      <c r="Z196" s="2">
        <f t="shared" si="147"/>
        <v>5</v>
      </c>
      <c r="AA196" s="2">
        <f t="shared" si="148"/>
        <v>1.6666666666666665</v>
      </c>
      <c r="AB196" s="2">
        <f t="shared" si="143"/>
        <v>34.270891131016882</v>
      </c>
      <c r="AC196" s="2">
        <f t="shared" si="149"/>
        <v>50</v>
      </c>
      <c r="AD196" s="13">
        <f t="shared" si="150"/>
        <v>2.5000000000000005E-3</v>
      </c>
      <c r="AE196" s="31">
        <f t="shared" si="151"/>
        <v>3.4503964174757693E-2</v>
      </c>
      <c r="AF196" s="32" t="s">
        <v>32</v>
      </c>
      <c r="AG196" s="5">
        <v>2</v>
      </c>
      <c r="AH196" s="1">
        <v>10</v>
      </c>
      <c r="AI196" s="2">
        <f t="shared" si="144"/>
        <v>1.8124884404632902</v>
      </c>
      <c r="AJ196" s="3">
        <f t="shared" si="152"/>
        <v>2.5000000000000005E-2</v>
      </c>
      <c r="AK196" s="28">
        <f t="shared" si="153"/>
        <v>0.34503964174757695</v>
      </c>
      <c r="AM196" s="1" t="s">
        <v>161</v>
      </c>
    </row>
    <row r="197" spans="1:39">
      <c r="A197" s="9" t="s">
        <v>3</v>
      </c>
      <c r="B197" s="2">
        <v>5.9918138726046086</v>
      </c>
      <c r="C197" s="2" t="s">
        <v>22</v>
      </c>
      <c r="D197" s="2" t="s">
        <v>54</v>
      </c>
      <c r="E197" s="6">
        <v>400</v>
      </c>
      <c r="F197" s="29">
        <v>43784</v>
      </c>
      <c r="G197" s="26">
        <f t="shared" si="154"/>
        <v>1.4979534681511522E-2</v>
      </c>
      <c r="H197" s="8">
        <v>6.2034511321977286E-2</v>
      </c>
      <c r="I197" s="8">
        <v>8.0876151265879978E-2</v>
      </c>
      <c r="J197" s="8">
        <v>0.11936808522853096</v>
      </c>
      <c r="K197" s="8">
        <f t="shared" si="145"/>
        <v>8.74262492721294E-2</v>
      </c>
      <c r="L197" s="3" t="s">
        <v>37</v>
      </c>
      <c r="M197" s="3" t="s">
        <v>29</v>
      </c>
      <c r="N197" s="7">
        <v>43810</v>
      </c>
      <c r="O197" s="8" t="s">
        <v>19</v>
      </c>
      <c r="P197" s="3">
        <v>0.05</v>
      </c>
      <c r="R197" s="1">
        <v>20</v>
      </c>
      <c r="S197" s="2">
        <f t="shared" si="146"/>
        <v>3.3378873952414865</v>
      </c>
      <c r="T197" s="2">
        <f t="shared" si="138"/>
        <v>2</v>
      </c>
      <c r="U197" s="2">
        <f t="shared" si="139"/>
        <v>0.66666666666666663</v>
      </c>
      <c r="V197" s="2">
        <f t="shared" si="140"/>
        <v>13.995445938091848</v>
      </c>
      <c r="W197" s="5">
        <f t="shared" si="141"/>
        <v>20</v>
      </c>
      <c r="X197" s="2">
        <v>2.5</v>
      </c>
      <c r="Y197" s="2">
        <f t="shared" si="142"/>
        <v>8.344718488103716</v>
      </c>
      <c r="Z197" s="2">
        <f t="shared" si="147"/>
        <v>5</v>
      </c>
      <c r="AA197" s="2">
        <f t="shared" si="148"/>
        <v>1.6666666666666665</v>
      </c>
      <c r="AB197" s="2">
        <f t="shared" si="143"/>
        <v>34.98861484522962</v>
      </c>
      <c r="AC197" s="2">
        <f t="shared" si="149"/>
        <v>50</v>
      </c>
      <c r="AD197" s="13">
        <f t="shared" si="150"/>
        <v>2.5000000000000001E-3</v>
      </c>
      <c r="AE197" s="31">
        <f t="shared" si="151"/>
        <v>1.4590948772934044E-2</v>
      </c>
      <c r="AI197" s="2">
        <f t="shared" si="144"/>
        <v>0</v>
      </c>
      <c r="AJ197" s="3">
        <f>$AD197*$AH197</f>
        <v>0</v>
      </c>
      <c r="AK197" s="28">
        <f t="shared" si="153"/>
        <v>0</v>
      </c>
    </row>
    <row r="198" spans="1:39">
      <c r="A198" s="9" t="s">
        <v>4</v>
      </c>
      <c r="B198" s="2">
        <v>5.6476906438879579</v>
      </c>
      <c r="C198" s="2" t="s">
        <v>22</v>
      </c>
      <c r="D198" s="2" t="s">
        <v>54</v>
      </c>
      <c r="E198" s="1">
        <v>400</v>
      </c>
      <c r="F198" s="29">
        <v>43784</v>
      </c>
      <c r="G198" s="26">
        <f t="shared" si="154"/>
        <v>1.4119226609719895E-2</v>
      </c>
      <c r="H198" s="8">
        <v>7.8207592818889393E-2</v>
      </c>
      <c r="I198" s="8">
        <v>0.10950250551541453</v>
      </c>
      <c r="J198" s="8">
        <v>0.10820865899566161</v>
      </c>
      <c r="K198" s="8">
        <f t="shared" si="145"/>
        <v>9.8639585776655173E-2</v>
      </c>
      <c r="L198" s="3" t="s">
        <v>37</v>
      </c>
      <c r="M198" s="3" t="s">
        <v>29</v>
      </c>
      <c r="N198" s="7">
        <v>43810</v>
      </c>
      <c r="O198" s="8" t="s">
        <v>19</v>
      </c>
      <c r="P198" s="3">
        <v>0.05</v>
      </c>
      <c r="R198" s="1">
        <v>20</v>
      </c>
      <c r="S198" s="2">
        <f t="shared" si="146"/>
        <v>3.5412704521350502</v>
      </c>
      <c r="T198" s="2">
        <f t="shared" si="138"/>
        <v>2</v>
      </c>
      <c r="U198" s="2">
        <f t="shared" si="139"/>
        <v>0.66666666666666663</v>
      </c>
      <c r="V198" s="2">
        <f t="shared" si="140"/>
        <v>13.792062881198284</v>
      </c>
      <c r="W198" s="5">
        <f t="shared" si="141"/>
        <v>20</v>
      </c>
      <c r="X198" s="2">
        <v>2.5</v>
      </c>
      <c r="Y198" s="2">
        <f t="shared" si="142"/>
        <v>8.8531761303376264</v>
      </c>
      <c r="Z198" s="2">
        <f t="shared" si="147"/>
        <v>5</v>
      </c>
      <c r="AA198" s="2">
        <f t="shared" si="148"/>
        <v>1.6666666666666665</v>
      </c>
      <c r="AB198" s="2">
        <f t="shared" si="143"/>
        <v>34.480157202995713</v>
      </c>
      <c r="AC198" s="2">
        <f t="shared" si="149"/>
        <v>50.000000000000007</v>
      </c>
      <c r="AD198" s="13">
        <f t="shared" si="150"/>
        <v>2.5000000000000001E-3</v>
      </c>
      <c r="AE198" s="31">
        <f t="shared" si="151"/>
        <v>1.7465472526085487E-2</v>
      </c>
      <c r="AI198" s="2">
        <f t="shared" si="144"/>
        <v>0</v>
      </c>
      <c r="AJ198" s="3">
        <f t="shared" si="152"/>
        <v>0</v>
      </c>
      <c r="AK198" s="28">
        <f t="shared" si="153"/>
        <v>0</v>
      </c>
    </row>
    <row r="199" spans="1:39">
      <c r="A199" s="9" t="s">
        <v>5</v>
      </c>
      <c r="B199" s="2">
        <v>6.2967209169919984</v>
      </c>
      <c r="C199" s="2" t="s">
        <v>22</v>
      </c>
      <c r="D199" s="2" t="s">
        <v>54</v>
      </c>
      <c r="E199" s="1">
        <v>400</v>
      </c>
      <c r="F199" s="29">
        <v>43784</v>
      </c>
      <c r="G199" s="26">
        <f t="shared" si="154"/>
        <v>1.5741802292479998E-2</v>
      </c>
      <c r="H199" s="8">
        <v>9.9717791209782664E-2</v>
      </c>
      <c r="I199" s="8">
        <v>0.12899106871919372</v>
      </c>
      <c r="J199" s="8">
        <v>0.16408665556749319</v>
      </c>
      <c r="K199" s="8">
        <f t="shared" si="145"/>
        <v>0.1309318384988232</v>
      </c>
      <c r="L199" s="3" t="s">
        <v>37</v>
      </c>
      <c r="M199" s="3" t="s">
        <v>29</v>
      </c>
      <c r="N199" s="7">
        <v>43810</v>
      </c>
      <c r="O199" s="8" t="s">
        <v>19</v>
      </c>
      <c r="P199" s="3">
        <v>0.05</v>
      </c>
      <c r="R199" s="1">
        <v>20</v>
      </c>
      <c r="S199" s="2">
        <f t="shared" si="146"/>
        <v>3.1762563822749481</v>
      </c>
      <c r="T199" s="2">
        <f t="shared" si="138"/>
        <v>2</v>
      </c>
      <c r="U199" s="2">
        <f t="shared" si="139"/>
        <v>0.66666666666666663</v>
      </c>
      <c r="V199" s="2">
        <f t="shared" si="140"/>
        <v>14.157076951058386</v>
      </c>
      <c r="W199" s="5">
        <f t="shared" si="141"/>
        <v>20</v>
      </c>
      <c r="X199" s="2">
        <v>2.5</v>
      </c>
      <c r="Y199" s="2">
        <f t="shared" si="142"/>
        <v>7.9406409556873703</v>
      </c>
      <c r="Z199" s="2">
        <f t="shared" si="147"/>
        <v>5</v>
      </c>
      <c r="AA199" s="2">
        <f t="shared" si="148"/>
        <v>1.6666666666666665</v>
      </c>
      <c r="AB199" s="2">
        <f t="shared" si="143"/>
        <v>35.392692377645965</v>
      </c>
      <c r="AC199" s="2">
        <f t="shared" si="149"/>
        <v>50</v>
      </c>
      <c r="AD199" s="13">
        <f t="shared" si="150"/>
        <v>2.5000000000000001E-3</v>
      </c>
      <c r="AE199" s="31">
        <f t="shared" si="151"/>
        <v>2.0793654383743997E-2</v>
      </c>
      <c r="AI199" s="2">
        <f t="shared" si="144"/>
        <v>0</v>
      </c>
      <c r="AJ199" s="3">
        <f t="shared" si="152"/>
        <v>0</v>
      </c>
      <c r="AK199" s="28">
        <f t="shared" si="153"/>
        <v>0</v>
      </c>
    </row>
    <row r="200" spans="1:39">
      <c r="A200" s="9" t="s">
        <v>6</v>
      </c>
      <c r="B200" s="2">
        <v>2.0783988630418744</v>
      </c>
      <c r="C200" s="2" t="s">
        <v>22</v>
      </c>
      <c r="D200" s="2" t="s">
        <v>54</v>
      </c>
      <c r="E200" s="1">
        <v>400</v>
      </c>
      <c r="F200" s="29">
        <v>43784</v>
      </c>
      <c r="G200" s="26">
        <f t="shared" si="154"/>
        <v>5.1959971576046862E-3</v>
      </c>
      <c r="H200" s="8">
        <v>4.8206526642117359E-2</v>
      </c>
      <c r="I200" s="8">
        <v>6.9150667180618575E-2</v>
      </c>
      <c r="J200" s="8" t="s">
        <v>38</v>
      </c>
      <c r="K200" s="8">
        <f t="shared" si="145"/>
        <v>5.8678596911367967E-2</v>
      </c>
      <c r="L200" s="3" t="s">
        <v>37</v>
      </c>
      <c r="M200" s="3" t="s">
        <v>23</v>
      </c>
      <c r="N200" s="7">
        <v>43798</v>
      </c>
      <c r="O200" s="8" t="s">
        <v>19</v>
      </c>
      <c r="P200" s="3">
        <v>3.635E-2</v>
      </c>
      <c r="R200" s="1">
        <v>20</v>
      </c>
      <c r="S200" s="2">
        <f t="shared" si="146"/>
        <v>6.9957698007589109</v>
      </c>
      <c r="T200" s="2">
        <f t="shared" si="138"/>
        <v>2</v>
      </c>
      <c r="U200" s="2">
        <f t="shared" si="139"/>
        <v>0.66666666666666663</v>
      </c>
      <c r="V200" s="2">
        <f t="shared" si="140"/>
        <v>10.337563532574423</v>
      </c>
      <c r="W200" s="5">
        <f t="shared" si="141"/>
        <v>20</v>
      </c>
      <c r="X200" s="2">
        <v>1.5</v>
      </c>
      <c r="Y200" s="2">
        <v>10.5</v>
      </c>
      <c r="Z200" s="2">
        <f t="shared" si="147"/>
        <v>3</v>
      </c>
      <c r="AA200" s="2">
        <f t="shared" si="148"/>
        <v>1</v>
      </c>
      <c r="AB200" s="2">
        <v>15.5</v>
      </c>
      <c r="AC200" s="2">
        <f t="shared" si="149"/>
        <v>30</v>
      </c>
      <c r="AD200" s="13">
        <f t="shared" si="150"/>
        <v>1.8185990051616402E-3</v>
      </c>
      <c r="AE200" s="31">
        <f t="shared" si="151"/>
        <v>2.0537508918978788E-2</v>
      </c>
      <c r="AF200" s="32" t="s">
        <v>32</v>
      </c>
      <c r="AG200" s="5">
        <v>3</v>
      </c>
      <c r="AH200" s="1">
        <v>5</v>
      </c>
      <c r="AI200" s="2">
        <f t="shared" si="144"/>
        <v>1.75</v>
      </c>
      <c r="AJ200" s="3">
        <f t="shared" si="152"/>
        <v>9.0929950258082006E-3</v>
      </c>
      <c r="AK200" s="28">
        <f t="shared" si="153"/>
        <v>0.10268754459489395</v>
      </c>
      <c r="AL200" s="1" t="s">
        <v>158</v>
      </c>
      <c r="AM200" s="1" t="s">
        <v>161</v>
      </c>
    </row>
    <row r="201" spans="1:39">
      <c r="A201" s="9" t="s">
        <v>7</v>
      </c>
      <c r="B201" s="2">
        <v>2.0307080344796713</v>
      </c>
      <c r="C201" s="2" t="s">
        <v>22</v>
      </c>
      <c r="D201" s="2" t="s">
        <v>54</v>
      </c>
      <c r="E201" s="1">
        <v>400</v>
      </c>
      <c r="F201" s="29">
        <v>43784</v>
      </c>
      <c r="G201" s="26">
        <f t="shared" si="154"/>
        <v>5.0767700861991784E-3</v>
      </c>
      <c r="H201" s="8">
        <v>9.0741730978996404E-2</v>
      </c>
      <c r="I201" s="8">
        <v>8.9771346089181678E-2</v>
      </c>
      <c r="J201" s="8">
        <v>0.11273712181479698</v>
      </c>
      <c r="K201" s="8">
        <f t="shared" si="145"/>
        <v>9.7750066294325033E-2</v>
      </c>
      <c r="L201" s="3" t="s">
        <v>37</v>
      </c>
      <c r="M201" s="3" t="s">
        <v>23</v>
      </c>
      <c r="N201" s="7">
        <v>43798</v>
      </c>
      <c r="O201" s="8" t="s">
        <v>19</v>
      </c>
      <c r="P201" s="3">
        <v>2.5000000000000001E-2</v>
      </c>
      <c r="R201" s="1">
        <v>20</v>
      </c>
      <c r="S201" s="2">
        <f t="shared" si="146"/>
        <v>4.9243908184774092</v>
      </c>
      <c r="T201" s="2">
        <f t="shared" si="138"/>
        <v>2</v>
      </c>
      <c r="U201" s="2">
        <f t="shared" si="139"/>
        <v>0.66666666666666663</v>
      </c>
      <c r="V201" s="2">
        <f t="shared" si="140"/>
        <v>12.408942514855923</v>
      </c>
      <c r="W201" s="5">
        <f t="shared" si="141"/>
        <v>20</v>
      </c>
      <c r="X201" s="2">
        <v>1.5</v>
      </c>
      <c r="Y201" s="2">
        <f t="shared" ref="Y201:Y208" si="155">$S201*$X201</f>
        <v>7.3865862277161138</v>
      </c>
      <c r="Z201" s="2">
        <f t="shared" si="147"/>
        <v>3</v>
      </c>
      <c r="AA201" s="2">
        <f t="shared" si="148"/>
        <v>1</v>
      </c>
      <c r="AB201" s="2">
        <f t="shared" ref="AB201:AB208" si="156">$V201*$X201</f>
        <v>18.613413772283884</v>
      </c>
      <c r="AC201" s="2">
        <f t="shared" si="149"/>
        <v>30</v>
      </c>
      <c r="AD201" s="13">
        <f t="shared" si="150"/>
        <v>1.25E-3</v>
      </c>
      <c r="AE201" s="31">
        <f t="shared" si="151"/>
        <v>2.4067976448266616E-2</v>
      </c>
      <c r="AF201" s="32" t="s">
        <v>32</v>
      </c>
      <c r="AG201" s="5">
        <v>4</v>
      </c>
      <c r="AH201" s="1">
        <v>2.5</v>
      </c>
      <c r="AI201" s="2">
        <f t="shared" si="144"/>
        <v>0.61554885230967615</v>
      </c>
      <c r="AJ201" s="3">
        <f t="shared" si="152"/>
        <v>3.1250000000000002E-3</v>
      </c>
      <c r="AK201" s="28">
        <f t="shared" si="153"/>
        <v>6.0169941120666537E-2</v>
      </c>
      <c r="AL201" s="1" t="s">
        <v>159</v>
      </c>
      <c r="AM201" s="1" t="s">
        <v>161</v>
      </c>
    </row>
    <row r="202" spans="1:39">
      <c r="A202" s="9" t="s">
        <v>8</v>
      </c>
      <c r="B202" s="2">
        <v>2.424389698558425</v>
      </c>
      <c r="C202" s="2" t="s">
        <v>22</v>
      </c>
      <c r="D202" s="2" t="s">
        <v>54</v>
      </c>
      <c r="E202" s="1">
        <v>400</v>
      </c>
      <c r="F202" s="29">
        <v>43784</v>
      </c>
      <c r="G202" s="26">
        <f t="shared" si="154"/>
        <v>6.0609742463960626E-3</v>
      </c>
      <c r="H202" s="8">
        <v>9.0660865571511762E-2</v>
      </c>
      <c r="I202" s="8">
        <v>0.1417678031017543</v>
      </c>
      <c r="J202" s="8">
        <v>0.11152414070252861</v>
      </c>
      <c r="K202" s="8">
        <f t="shared" si="145"/>
        <v>0.11465093645859821</v>
      </c>
      <c r="L202" s="3" t="s">
        <v>37</v>
      </c>
      <c r="M202" s="3" t="s">
        <v>23</v>
      </c>
      <c r="N202" s="7">
        <v>43798</v>
      </c>
      <c r="O202" s="8" t="s">
        <v>19</v>
      </c>
      <c r="P202" s="3">
        <v>0.05</v>
      </c>
      <c r="R202" s="1">
        <v>20</v>
      </c>
      <c r="S202" s="2">
        <f t="shared" si="146"/>
        <v>8.2494988375393081</v>
      </c>
      <c r="T202" s="2">
        <f t="shared" si="138"/>
        <v>2</v>
      </c>
      <c r="U202" s="2">
        <f t="shared" si="139"/>
        <v>0.66666666666666663</v>
      </c>
      <c r="V202" s="2">
        <f t="shared" si="140"/>
        <v>9.0838344957940258</v>
      </c>
      <c r="W202" s="5">
        <f t="shared" si="141"/>
        <v>20</v>
      </c>
      <c r="X202" s="2">
        <v>2.5</v>
      </c>
      <c r="Y202" s="2">
        <f t="shared" si="155"/>
        <v>20.623747093848269</v>
      </c>
      <c r="Z202" s="2">
        <f t="shared" si="147"/>
        <v>5</v>
      </c>
      <c r="AA202" s="2">
        <f t="shared" si="148"/>
        <v>1.6666666666666665</v>
      </c>
      <c r="AB202" s="2">
        <f t="shared" si="156"/>
        <v>22.709586239485063</v>
      </c>
      <c r="AC202" s="2">
        <f t="shared" si="149"/>
        <v>50</v>
      </c>
      <c r="AD202" s="13">
        <f t="shared" si="150"/>
        <v>2.5000000000000001E-3</v>
      </c>
      <c r="AE202" s="31">
        <f t="shared" si="151"/>
        <v>4.7290638351899943E-2</v>
      </c>
      <c r="AF202" s="32" t="s">
        <v>32</v>
      </c>
      <c r="AG202" s="5">
        <v>5</v>
      </c>
      <c r="AH202" s="1">
        <v>5</v>
      </c>
      <c r="AI202" s="2">
        <f t="shared" si="144"/>
        <v>2.062374709384827</v>
      </c>
      <c r="AJ202" s="3">
        <f t="shared" si="152"/>
        <v>1.2500000000000001E-2</v>
      </c>
      <c r="AK202" s="28">
        <f t="shared" si="153"/>
        <v>0.23645319175949972</v>
      </c>
      <c r="AM202" s="1" t="s">
        <v>161</v>
      </c>
    </row>
    <row r="203" spans="1:39">
      <c r="A203" s="9" t="s">
        <v>9</v>
      </c>
      <c r="B203" s="2">
        <v>0.86661872221508185</v>
      </c>
      <c r="C203" s="2" t="s">
        <v>22</v>
      </c>
      <c r="D203" s="2" t="s">
        <v>54</v>
      </c>
      <c r="E203" s="1">
        <v>400</v>
      </c>
      <c r="F203" s="29">
        <v>43784</v>
      </c>
      <c r="G203" s="26">
        <f t="shared" si="154"/>
        <v>2.1665468055377048E-3</v>
      </c>
      <c r="H203" s="8">
        <v>3.5429792259556697E-2</v>
      </c>
      <c r="I203" s="8">
        <v>7.0363648292887035E-2</v>
      </c>
      <c r="J203" s="8">
        <v>7.0929706145278909E-2</v>
      </c>
      <c r="K203" s="8">
        <f t="shared" si="145"/>
        <v>5.8907715565907549E-2</v>
      </c>
      <c r="L203" s="3" t="s">
        <v>37</v>
      </c>
      <c r="M203" s="3" t="s">
        <v>23</v>
      </c>
      <c r="N203" s="7">
        <v>43798</v>
      </c>
      <c r="O203" s="8" t="s">
        <v>19</v>
      </c>
      <c r="P203" s="3">
        <v>2.5000000000000001E-2</v>
      </c>
      <c r="R203" s="1">
        <v>20</v>
      </c>
      <c r="S203" s="2">
        <f>($P203/$G205)</f>
        <v>5.5039804072714089</v>
      </c>
      <c r="T203" s="2">
        <f t="shared" si="138"/>
        <v>2</v>
      </c>
      <c r="U203" s="2">
        <f t="shared" si="139"/>
        <v>0.66666666666666663</v>
      </c>
      <c r="V203" s="2">
        <f t="shared" si="140"/>
        <v>11.829352926061924</v>
      </c>
      <c r="W203" s="5">
        <f t="shared" si="141"/>
        <v>20</v>
      </c>
      <c r="X203" s="2">
        <v>2.5</v>
      </c>
      <c r="Y203" s="2">
        <f t="shared" si="155"/>
        <v>13.759951018178523</v>
      </c>
      <c r="Z203" s="2">
        <f t="shared" si="147"/>
        <v>5</v>
      </c>
      <c r="AA203" s="2">
        <f t="shared" si="148"/>
        <v>1.6666666666666665</v>
      </c>
      <c r="AB203" s="2">
        <f t="shared" si="156"/>
        <v>29.573382315154809</v>
      </c>
      <c r="AC203" s="2">
        <f t="shared" si="149"/>
        <v>50</v>
      </c>
      <c r="AD203" s="13">
        <f t="shared" si="150"/>
        <v>5.9623155845579942E-4</v>
      </c>
      <c r="AE203" s="31">
        <f t="shared" si="151"/>
        <v>1.6211345615593609E-2</v>
      </c>
      <c r="AF203" s="32" t="s">
        <v>32</v>
      </c>
      <c r="AG203" s="5">
        <v>6</v>
      </c>
      <c r="AH203" s="1">
        <v>10</v>
      </c>
      <c r="AI203" s="2">
        <f t="shared" si="144"/>
        <v>2.7519902036357049</v>
      </c>
      <c r="AJ203" s="3">
        <f t="shared" si="152"/>
        <v>5.9623155845579942E-3</v>
      </c>
      <c r="AK203" s="28">
        <f t="shared" si="153"/>
        <v>0.16211345615593609</v>
      </c>
      <c r="AL203" s="1" t="s">
        <v>159</v>
      </c>
      <c r="AM203" s="1" t="s">
        <v>161</v>
      </c>
    </row>
    <row r="204" spans="1:39">
      <c r="A204" s="9" t="s">
        <v>10</v>
      </c>
      <c r="B204" s="2">
        <v>1.5915446277185608</v>
      </c>
      <c r="C204" s="2" t="s">
        <v>22</v>
      </c>
      <c r="D204" s="2" t="s">
        <v>54</v>
      </c>
      <c r="E204" s="1">
        <v>400</v>
      </c>
      <c r="F204" s="29">
        <v>43784</v>
      </c>
      <c r="G204" s="26">
        <f t="shared" si="154"/>
        <v>3.9788615692964019E-3</v>
      </c>
      <c r="H204" s="8">
        <v>6.1387588062100776E-2</v>
      </c>
      <c r="I204" s="8">
        <v>0.10335673454658795</v>
      </c>
      <c r="J204" s="8">
        <v>8.4595960010169821E-2</v>
      </c>
      <c r="K204" s="8">
        <f t="shared" si="145"/>
        <v>8.3113427539619519E-2</v>
      </c>
      <c r="L204" s="3" t="s">
        <v>37</v>
      </c>
      <c r="M204" s="3" t="s">
        <v>23</v>
      </c>
      <c r="N204" s="7">
        <v>43798</v>
      </c>
      <c r="O204" s="8" t="s">
        <v>19</v>
      </c>
      <c r="P204" s="3">
        <v>2.5000000000000001E-2</v>
      </c>
      <c r="R204" s="1">
        <v>20</v>
      </c>
      <c r="S204" s="2">
        <f>($P204/$G205)</f>
        <v>5.5039804072714089</v>
      </c>
      <c r="T204" s="2">
        <f t="shared" si="138"/>
        <v>2</v>
      </c>
      <c r="U204" s="2">
        <f t="shared" si="139"/>
        <v>0.66666666666666663</v>
      </c>
      <c r="V204" s="2">
        <f t="shared" si="140"/>
        <v>11.829352926061924</v>
      </c>
      <c r="W204" s="5">
        <f t="shared" si="141"/>
        <v>20</v>
      </c>
      <c r="X204" s="2">
        <v>2</v>
      </c>
      <c r="Y204" s="2">
        <f t="shared" si="155"/>
        <v>11.007960814542818</v>
      </c>
      <c r="Z204" s="2">
        <f t="shared" si="147"/>
        <v>4</v>
      </c>
      <c r="AA204" s="2">
        <f t="shared" si="148"/>
        <v>1.3333333333333333</v>
      </c>
      <c r="AB204" s="2">
        <f t="shared" si="156"/>
        <v>23.658705852123848</v>
      </c>
      <c r="AC204" s="2">
        <f t="shared" si="149"/>
        <v>40</v>
      </c>
      <c r="AD204" s="13">
        <f t="shared" si="150"/>
        <v>1.0949788060326284E-3</v>
      </c>
      <c r="AE204" s="31">
        <f t="shared" si="151"/>
        <v>2.287273383796189E-2</v>
      </c>
      <c r="AF204" s="32" t="s">
        <v>32</v>
      </c>
      <c r="AG204" s="5">
        <v>7</v>
      </c>
      <c r="AH204" s="1">
        <v>8</v>
      </c>
      <c r="AI204" s="2">
        <f t="shared" si="144"/>
        <v>2.2015921629085637</v>
      </c>
      <c r="AJ204" s="3">
        <f t="shared" si="152"/>
        <v>8.759830448261027E-3</v>
      </c>
      <c r="AK204" s="28">
        <f t="shared" si="153"/>
        <v>0.18298187070369512</v>
      </c>
      <c r="AL204" s="1" t="s">
        <v>159</v>
      </c>
      <c r="AM204" s="1" t="s">
        <v>161</v>
      </c>
    </row>
    <row r="205" spans="1:39">
      <c r="A205" s="9" t="s">
        <v>11</v>
      </c>
      <c r="B205" s="2">
        <v>1.8168669326636442</v>
      </c>
      <c r="C205" s="2" t="s">
        <v>22</v>
      </c>
      <c r="D205" s="2" t="s">
        <v>54</v>
      </c>
      <c r="E205" s="1">
        <v>400</v>
      </c>
      <c r="F205" s="29">
        <v>43784</v>
      </c>
      <c r="G205" s="26">
        <f t="shared" si="154"/>
        <v>4.5421673316591105E-3</v>
      </c>
      <c r="H205" s="8">
        <v>6.4945665991421431E-2</v>
      </c>
      <c r="I205" s="8">
        <v>8.2736055638024844E-2</v>
      </c>
      <c r="J205" s="8">
        <v>8.4434229195200619E-2</v>
      </c>
      <c r="K205" s="8">
        <f t="shared" si="145"/>
        <v>7.7371983608215622E-2</v>
      </c>
      <c r="L205" s="3" t="s">
        <v>37</v>
      </c>
      <c r="M205" s="3" t="s">
        <v>23</v>
      </c>
      <c r="N205" s="7">
        <v>43798</v>
      </c>
      <c r="O205" s="8" t="s">
        <v>19</v>
      </c>
      <c r="P205" s="3">
        <v>2.5000000000000001E-2</v>
      </c>
      <c r="R205" s="1">
        <v>20</v>
      </c>
      <c r="S205" s="2">
        <f t="shared" si="146"/>
        <v>5.5039804072714089</v>
      </c>
      <c r="T205" s="2">
        <f t="shared" si="138"/>
        <v>2</v>
      </c>
      <c r="U205" s="2">
        <f t="shared" si="139"/>
        <v>0.66666666666666663</v>
      </c>
      <c r="V205" s="2">
        <f t="shared" si="140"/>
        <v>11.829352926061924</v>
      </c>
      <c r="W205" s="5">
        <f t="shared" si="141"/>
        <v>20</v>
      </c>
      <c r="X205" s="2">
        <v>2.5</v>
      </c>
      <c r="Y205" s="2">
        <f t="shared" si="155"/>
        <v>13.759951018178523</v>
      </c>
      <c r="Z205" s="2">
        <f t="shared" si="147"/>
        <v>5</v>
      </c>
      <c r="AA205" s="2">
        <f t="shared" si="148"/>
        <v>1.6666666666666665</v>
      </c>
      <c r="AB205" s="2">
        <f t="shared" si="156"/>
        <v>29.573382315154809</v>
      </c>
      <c r="AC205" s="2">
        <f t="shared" si="149"/>
        <v>50</v>
      </c>
      <c r="AD205" s="13">
        <f t="shared" si="150"/>
        <v>1.25E-3</v>
      </c>
      <c r="AE205" s="31">
        <f t="shared" si="151"/>
        <v>2.1292694092567174E-2</v>
      </c>
      <c r="AF205" s="32" t="s">
        <v>32</v>
      </c>
      <c r="AG205" s="5">
        <v>8</v>
      </c>
      <c r="AH205" s="1">
        <v>10</v>
      </c>
      <c r="AI205" s="2">
        <f t="shared" si="144"/>
        <v>2.7519902036357049</v>
      </c>
      <c r="AJ205" s="3">
        <f t="shared" si="152"/>
        <v>1.2500000000000001E-2</v>
      </c>
      <c r="AK205" s="28">
        <f t="shared" si="153"/>
        <v>0.21292694092567174</v>
      </c>
      <c r="AL205" s="1" t="s">
        <v>159</v>
      </c>
      <c r="AM205" s="1" t="s">
        <v>161</v>
      </c>
    </row>
    <row r="206" spans="1:39">
      <c r="A206" s="9" t="s">
        <v>12</v>
      </c>
      <c r="B206" s="2">
        <v>2.8365486968357172</v>
      </c>
      <c r="C206" s="2" t="s">
        <v>22</v>
      </c>
      <c r="D206" s="2" t="s">
        <v>54</v>
      </c>
      <c r="E206" s="1">
        <v>400</v>
      </c>
      <c r="F206" s="29">
        <v>43784</v>
      </c>
      <c r="G206" s="26">
        <f t="shared" si="154"/>
        <v>7.0913717420892928E-3</v>
      </c>
      <c r="H206" s="8">
        <v>0.14839876651548839</v>
      </c>
      <c r="I206" s="8">
        <v>0.16699781023693741</v>
      </c>
      <c r="J206" s="8">
        <v>0.18042146787937449</v>
      </c>
      <c r="K206" s="8">
        <f t="shared" si="145"/>
        <v>0.16527268154393346</v>
      </c>
      <c r="L206" s="3" t="s">
        <v>37</v>
      </c>
      <c r="M206" s="3" t="s">
        <v>23</v>
      </c>
      <c r="N206" s="7">
        <v>43798</v>
      </c>
      <c r="O206" s="8" t="s">
        <v>19</v>
      </c>
      <c r="P206" s="3">
        <v>0.05</v>
      </c>
      <c r="R206" s="1">
        <v>20</v>
      </c>
      <c r="S206" s="2">
        <f>($P206/$G206)</f>
        <v>7.050822015610307</v>
      </c>
      <c r="T206" s="2">
        <f t="shared" si="138"/>
        <v>2</v>
      </c>
      <c r="U206" s="2">
        <f t="shared" si="139"/>
        <v>0.66666666666666663</v>
      </c>
      <c r="V206" s="2">
        <f t="shared" si="140"/>
        <v>10.282511317723026</v>
      </c>
      <c r="W206" s="5">
        <f t="shared" si="141"/>
        <v>20</v>
      </c>
      <c r="X206" s="2">
        <v>2.5</v>
      </c>
      <c r="Y206" s="2">
        <f t="shared" si="155"/>
        <v>17.627055039025766</v>
      </c>
      <c r="Z206" s="2">
        <f t="shared" si="147"/>
        <v>5</v>
      </c>
      <c r="AA206" s="2">
        <f t="shared" si="148"/>
        <v>1.6666666666666665</v>
      </c>
      <c r="AB206" s="2">
        <f t="shared" si="156"/>
        <v>25.706278294307566</v>
      </c>
      <c r="AC206" s="2">
        <f t="shared" si="149"/>
        <v>50</v>
      </c>
      <c r="AD206" s="13">
        <f t="shared" si="150"/>
        <v>2.5000000000000001E-3</v>
      </c>
      <c r="AE206" s="31">
        <f t="shared" si="151"/>
        <v>5.826541308044586E-2</v>
      </c>
      <c r="AF206" s="32" t="s">
        <v>32</v>
      </c>
      <c r="AG206" s="5">
        <v>9</v>
      </c>
      <c r="AH206" s="1">
        <v>5</v>
      </c>
      <c r="AI206" s="2">
        <f t="shared" si="144"/>
        <v>1.7627055039025767</v>
      </c>
      <c r="AJ206" s="3">
        <f t="shared" si="152"/>
        <v>1.2500000000000001E-2</v>
      </c>
      <c r="AK206" s="28">
        <f t="shared" si="153"/>
        <v>0.2913270654022293</v>
      </c>
      <c r="AM206" s="1" t="s">
        <v>161</v>
      </c>
    </row>
    <row r="207" spans="1:39">
      <c r="A207" s="9" t="s">
        <v>13</v>
      </c>
      <c r="B207" s="2">
        <v>2.4262543139558561</v>
      </c>
      <c r="C207" s="2" t="s">
        <v>22</v>
      </c>
      <c r="D207" s="2" t="s">
        <v>54</v>
      </c>
      <c r="E207" s="1">
        <v>400</v>
      </c>
      <c r="F207" s="29">
        <v>43784</v>
      </c>
      <c r="G207" s="26">
        <f t="shared" si="154"/>
        <v>6.06563578488964E-3</v>
      </c>
      <c r="H207" s="8">
        <v>0.12931453034913204</v>
      </c>
      <c r="I207" s="8">
        <v>0.12931453034913193</v>
      </c>
      <c r="J207" s="8">
        <v>0.14184866850923886</v>
      </c>
      <c r="K207" s="8">
        <f t="shared" si="145"/>
        <v>0.13349257640250092</v>
      </c>
      <c r="L207" s="3" t="s">
        <v>37</v>
      </c>
      <c r="M207" s="3" t="s">
        <v>23</v>
      </c>
      <c r="N207" s="7">
        <v>43798</v>
      </c>
      <c r="O207" s="8" t="s">
        <v>19</v>
      </c>
      <c r="P207" s="3">
        <v>0.05</v>
      </c>
      <c r="R207" s="1">
        <v>20</v>
      </c>
      <c r="S207" s="2">
        <f t="shared" si="146"/>
        <v>8.2431589652245698</v>
      </c>
      <c r="T207" s="2">
        <f t="shared" si="138"/>
        <v>2</v>
      </c>
      <c r="U207" s="2">
        <f t="shared" si="139"/>
        <v>0.66666666666666663</v>
      </c>
      <c r="V207" s="2">
        <f t="shared" si="140"/>
        <v>9.0901743681087641</v>
      </c>
      <c r="W207" s="5">
        <f t="shared" si="141"/>
        <v>20</v>
      </c>
      <c r="X207" s="2">
        <v>2.5</v>
      </c>
      <c r="Y207" s="2">
        <f t="shared" si="155"/>
        <v>20.607897413061423</v>
      </c>
      <c r="Z207" s="2">
        <f t="shared" si="147"/>
        <v>5</v>
      </c>
      <c r="AA207" s="2">
        <f t="shared" si="148"/>
        <v>1.6666666666666665</v>
      </c>
      <c r="AB207" s="2">
        <f t="shared" si="156"/>
        <v>22.725435920271909</v>
      </c>
      <c r="AC207" s="2">
        <f t="shared" si="149"/>
        <v>50</v>
      </c>
      <c r="AD207" s="13">
        <f t="shared" si="150"/>
        <v>2.5000000000000001E-3</v>
      </c>
      <c r="AE207" s="31">
        <f t="shared" si="151"/>
        <v>5.5020026398160067E-2</v>
      </c>
      <c r="AF207" s="32" t="s">
        <v>32</v>
      </c>
      <c r="AG207" s="5">
        <v>10</v>
      </c>
      <c r="AH207" s="1">
        <v>5</v>
      </c>
      <c r="AI207" s="2">
        <f t="shared" si="144"/>
        <v>2.0607897413061425</v>
      </c>
      <c r="AJ207" s="3">
        <f t="shared" si="152"/>
        <v>1.2500000000000001E-2</v>
      </c>
      <c r="AK207" s="28">
        <f t="shared" si="153"/>
        <v>0.27510013199080036</v>
      </c>
      <c r="AM207" s="1" t="s">
        <v>161</v>
      </c>
    </row>
    <row r="208" spans="1:39">
      <c r="A208" s="9" t="s">
        <v>14</v>
      </c>
      <c r="B208" s="2">
        <v>2.799968499654292</v>
      </c>
      <c r="C208" s="2" t="s">
        <v>22</v>
      </c>
      <c r="D208" s="2" t="s">
        <v>54</v>
      </c>
      <c r="E208" s="1">
        <v>400</v>
      </c>
      <c r="F208" s="29">
        <v>43784</v>
      </c>
      <c r="G208" s="26">
        <f t="shared" si="154"/>
        <v>6.9999212491357295E-3</v>
      </c>
      <c r="H208" s="8">
        <v>0.14217213013917715</v>
      </c>
      <c r="I208" s="8">
        <v>0.1024672150642577</v>
      </c>
      <c r="J208" s="8">
        <v>0.11330317966718893</v>
      </c>
      <c r="K208" s="8">
        <f t="shared" si="145"/>
        <v>0.11931417495687459</v>
      </c>
      <c r="L208" s="3" t="s">
        <v>37</v>
      </c>
      <c r="M208" s="3" t="s">
        <v>23</v>
      </c>
      <c r="N208" s="7">
        <v>43798</v>
      </c>
      <c r="O208" s="8" t="s">
        <v>19</v>
      </c>
      <c r="P208" s="3">
        <v>0.05</v>
      </c>
      <c r="R208" s="1">
        <v>20</v>
      </c>
      <c r="S208" s="2">
        <f t="shared" si="146"/>
        <v>7.1429375017859567</v>
      </c>
      <c r="T208" s="2">
        <f t="shared" si="138"/>
        <v>2</v>
      </c>
      <c r="U208" s="2">
        <f t="shared" si="139"/>
        <v>0.66666666666666663</v>
      </c>
      <c r="V208" s="2">
        <f t="shared" si="140"/>
        <v>10.190395831547377</v>
      </c>
      <c r="W208" s="5">
        <f t="shared" si="141"/>
        <v>20</v>
      </c>
      <c r="X208" s="2">
        <v>2.5</v>
      </c>
      <c r="Y208" s="2">
        <f t="shared" si="155"/>
        <v>17.857343754464893</v>
      </c>
      <c r="Z208" s="2">
        <f t="shared" si="147"/>
        <v>5</v>
      </c>
      <c r="AA208" s="2">
        <f t="shared" si="148"/>
        <v>1.6666666666666665</v>
      </c>
      <c r="AB208" s="2">
        <f t="shared" si="156"/>
        <v>25.475989578868443</v>
      </c>
      <c r="AC208" s="2">
        <f>SUM($Y208:$AB208)</f>
        <v>50</v>
      </c>
      <c r="AD208" s="13">
        <f>$G208*$Y208/$AC208</f>
        <v>2.5000000000000001E-3</v>
      </c>
      <c r="AE208" s="31">
        <f t="shared" si="151"/>
        <v>4.2612684739705517E-2</v>
      </c>
      <c r="AF208" s="32" t="s">
        <v>32</v>
      </c>
      <c r="AG208" s="5">
        <v>11</v>
      </c>
      <c r="AH208" s="1">
        <v>5</v>
      </c>
      <c r="AI208" s="2">
        <f t="shared" si="144"/>
        <v>1.7857343754464894</v>
      </c>
      <c r="AJ208" s="3">
        <f t="shared" si="152"/>
        <v>1.2500000000000001E-2</v>
      </c>
      <c r="AK208" s="28">
        <f t="shared" si="153"/>
        <v>0.2130634236985276</v>
      </c>
      <c r="AM208" s="1" t="s">
        <v>161</v>
      </c>
    </row>
    <row r="209" spans="1:39">
      <c r="A209" s="9" t="s">
        <v>15</v>
      </c>
      <c r="B209" s="2">
        <v>1.7664690392196949</v>
      </c>
      <c r="C209" s="2" t="s">
        <v>22</v>
      </c>
      <c r="D209" s="2" t="s">
        <v>54</v>
      </c>
      <c r="E209" s="1">
        <v>400</v>
      </c>
      <c r="F209" s="29">
        <v>43784</v>
      </c>
      <c r="G209" s="26">
        <f t="shared" si="154"/>
        <v>4.4161725980492372E-3</v>
      </c>
      <c r="H209" s="8">
        <v>1.5698632833323848E-2</v>
      </c>
      <c r="I209" s="8">
        <v>2.7990174770977014E-2</v>
      </c>
      <c r="J209" s="8">
        <v>4.4244121675373858E-2</v>
      </c>
      <c r="K209" s="8">
        <f t="shared" si="145"/>
        <v>2.9310976426558239E-2</v>
      </c>
      <c r="L209" s="3" t="s">
        <v>37</v>
      </c>
      <c r="M209" s="3" t="s">
        <v>29</v>
      </c>
      <c r="N209" s="7">
        <v>43810</v>
      </c>
      <c r="O209" s="8" t="s">
        <v>19</v>
      </c>
      <c r="P209" s="3">
        <v>0.05</v>
      </c>
      <c r="R209" s="1">
        <v>20</v>
      </c>
      <c r="S209" s="2">
        <f>($P209/$G211)</f>
        <v>10.192838465297115</v>
      </c>
      <c r="T209" s="2">
        <f t="shared" si="138"/>
        <v>2</v>
      </c>
      <c r="U209" s="2">
        <f t="shared" si="139"/>
        <v>0.66666666666666663</v>
      </c>
      <c r="V209" s="2">
        <f t="shared" si="140"/>
        <v>7.1404948680362192</v>
      </c>
      <c r="W209" s="5">
        <f t="shared" si="141"/>
        <v>20</v>
      </c>
      <c r="X209" s="2">
        <v>2.5</v>
      </c>
      <c r="Y209" s="2">
        <f>17</f>
        <v>17</v>
      </c>
      <c r="Z209" s="2">
        <f t="shared" ref="Z209" si="157">T209*$X209</f>
        <v>5</v>
      </c>
      <c r="AA209" s="2">
        <f t="shared" si="148"/>
        <v>1.6666666666666665</v>
      </c>
      <c r="AB209" s="2">
        <f>50-SUM(Y209:AA209)</f>
        <v>26.333333333333332</v>
      </c>
      <c r="AC209" s="2">
        <f>Y209+Z209+AB209+AA209</f>
        <v>49.999999999999993</v>
      </c>
      <c r="AD209" s="13">
        <f t="shared" ref="AD209" si="158">G209*Y209/AC209</f>
        <v>1.5014986833367407E-3</v>
      </c>
      <c r="AE209" s="31">
        <f t="shared" si="151"/>
        <v>9.9657319850298028E-3</v>
      </c>
      <c r="AF209" s="2"/>
      <c r="AI209" s="2">
        <f t="shared" si="144"/>
        <v>0</v>
      </c>
      <c r="AJ209" s="3">
        <f t="shared" si="152"/>
        <v>0</v>
      </c>
      <c r="AK209" s="28">
        <f t="shared" si="153"/>
        <v>0</v>
      </c>
      <c r="AL209" s="9" t="s">
        <v>158</v>
      </c>
    </row>
    <row r="210" spans="1:39">
      <c r="A210" s="9" t="s">
        <v>16</v>
      </c>
      <c r="B210" s="2">
        <v>2.4013153184571956</v>
      </c>
      <c r="C210" s="2" t="s">
        <v>22</v>
      </c>
      <c r="D210" s="2" t="s">
        <v>54</v>
      </c>
      <c r="E210" s="1">
        <v>400</v>
      </c>
      <c r="F210" s="29">
        <v>43784</v>
      </c>
      <c r="G210" s="26">
        <f t="shared" si="154"/>
        <v>6.0032882961429893E-3</v>
      </c>
      <c r="H210" s="8">
        <v>2.5334000377270194E-4</v>
      </c>
      <c r="I210" s="8">
        <v>-2.0108914057950246E-3</v>
      </c>
      <c r="J210" s="8">
        <v>2.4512962249140915E-2</v>
      </c>
      <c r="K210" s="8">
        <f t="shared" si="145"/>
        <v>7.5851369490395311E-3</v>
      </c>
      <c r="L210" s="3" t="s">
        <v>37</v>
      </c>
      <c r="M210" s="3" t="s">
        <v>29</v>
      </c>
      <c r="N210" s="7">
        <v>43810</v>
      </c>
      <c r="O210" s="8" t="s">
        <v>19</v>
      </c>
      <c r="P210" s="3">
        <v>0.05</v>
      </c>
      <c r="R210" s="1">
        <v>20</v>
      </c>
      <c r="S210" s="2">
        <f t="shared" si="146"/>
        <v>8.328768756970101</v>
      </c>
      <c r="T210" s="2">
        <f t="shared" si="138"/>
        <v>2</v>
      </c>
      <c r="U210" s="2">
        <f t="shared" si="139"/>
        <v>0.66666666666666663</v>
      </c>
      <c r="V210" s="2">
        <f t="shared" si="140"/>
        <v>9.0045645763632329</v>
      </c>
      <c r="W210" s="5">
        <f t="shared" si="141"/>
        <v>20</v>
      </c>
      <c r="X210" s="2">
        <v>2.5</v>
      </c>
      <c r="Y210" s="2">
        <f t="shared" ref="Y210:Y211" si="159">$S210*$X210</f>
        <v>20.821921892425252</v>
      </c>
      <c r="Z210" s="2">
        <f t="shared" ref="Z210:Z211" si="160">$T210*$X210</f>
        <v>5</v>
      </c>
      <c r="AA210" s="2">
        <f t="shared" si="148"/>
        <v>1.6666666666666665</v>
      </c>
      <c r="AB210" s="2">
        <f t="shared" ref="AB210:AB211" si="161">$V210*$X210</f>
        <v>22.511411440908084</v>
      </c>
      <c r="AC210" s="2">
        <f t="shared" ref="AC210:AC211" si="162">SUM($Y210:$AB210)</f>
        <v>50</v>
      </c>
      <c r="AD210" s="13">
        <f t="shared" ref="AD210:AD211" si="163">$G210*$Y210/$AC210</f>
        <v>2.5000000000000001E-3</v>
      </c>
      <c r="AE210" s="31">
        <f t="shared" si="151"/>
        <v>3.1587425819249982E-3</v>
      </c>
      <c r="AI210" s="2">
        <f t="shared" si="144"/>
        <v>0</v>
      </c>
      <c r="AJ210" s="3">
        <f t="shared" si="152"/>
        <v>0</v>
      </c>
      <c r="AK210" s="28">
        <f t="shared" si="153"/>
        <v>0</v>
      </c>
    </row>
    <row r="211" spans="1:39">
      <c r="A211" s="9" t="s">
        <v>17</v>
      </c>
      <c r="B211" s="2">
        <v>1.9621619697096822</v>
      </c>
      <c r="C211" s="2" t="s">
        <v>22</v>
      </c>
      <c r="D211" s="2" t="s">
        <v>54</v>
      </c>
      <c r="E211" s="1">
        <v>400</v>
      </c>
      <c r="F211" s="29">
        <v>43784</v>
      </c>
      <c r="G211" s="26">
        <f t="shared" si="154"/>
        <v>4.9054049242742053E-3</v>
      </c>
      <c r="H211" s="8">
        <v>-8.8035856344981147E-3</v>
      </c>
      <c r="I211" s="8">
        <v>1.100843919921929E-2</v>
      </c>
      <c r="J211" s="8">
        <v>2.4027769804233604E-2</v>
      </c>
      <c r="K211" s="8">
        <f t="shared" si="145"/>
        <v>8.7442077896515927E-3</v>
      </c>
      <c r="L211" s="3" t="s">
        <v>37</v>
      </c>
      <c r="M211" s="3" t="s">
        <v>29</v>
      </c>
      <c r="N211" s="7">
        <v>43810</v>
      </c>
      <c r="O211" s="8" t="s">
        <v>19</v>
      </c>
      <c r="P211" s="3">
        <v>0.05</v>
      </c>
      <c r="R211" s="1">
        <v>20</v>
      </c>
      <c r="S211" s="2">
        <f t="shared" si="146"/>
        <v>10.192838465297115</v>
      </c>
      <c r="T211" s="2">
        <f t="shared" si="138"/>
        <v>2</v>
      </c>
      <c r="U211" s="2">
        <f t="shared" si="139"/>
        <v>0.66666666666666663</v>
      </c>
      <c r="V211" s="2">
        <f t="shared" si="140"/>
        <v>7.1404948680362192</v>
      </c>
      <c r="W211" s="5">
        <f t="shared" si="141"/>
        <v>20</v>
      </c>
      <c r="X211" s="2">
        <v>2.5</v>
      </c>
      <c r="Y211" s="2">
        <f t="shared" si="159"/>
        <v>25.482096163242787</v>
      </c>
      <c r="Z211" s="2">
        <f t="shared" si="160"/>
        <v>5</v>
      </c>
      <c r="AA211" s="2">
        <f t="shared" si="148"/>
        <v>1.6666666666666665</v>
      </c>
      <c r="AB211" s="2">
        <f t="shared" si="161"/>
        <v>17.851237170090549</v>
      </c>
      <c r="AC211" s="2">
        <f t="shared" si="162"/>
        <v>50</v>
      </c>
      <c r="AD211" s="13">
        <f t="shared" si="163"/>
        <v>2.5000000000000001E-3</v>
      </c>
      <c r="AE211" s="31">
        <f t="shared" si="151"/>
        <v>4.4564148753455709E-3</v>
      </c>
      <c r="AI211" s="2">
        <f t="shared" si="144"/>
        <v>0</v>
      </c>
      <c r="AJ211" s="3">
        <f t="shared" si="152"/>
        <v>0</v>
      </c>
      <c r="AK211" s="28">
        <f t="shared" si="153"/>
        <v>0</v>
      </c>
    </row>
    <row r="212" spans="1:39">
      <c r="B212" s="2"/>
      <c r="C212" s="2"/>
      <c r="D212" s="2"/>
      <c r="G212" s="26"/>
      <c r="N212" s="7"/>
      <c r="S212" s="2"/>
      <c r="T212" s="2"/>
      <c r="U212" s="2"/>
      <c r="V212" s="2"/>
      <c r="X212" s="2"/>
      <c r="Y212" s="2"/>
      <c r="Z212" s="2"/>
      <c r="AA212" s="2"/>
      <c r="AB212" s="2"/>
      <c r="AC212" s="2"/>
      <c r="AE212" s="4"/>
      <c r="AI212" s="2"/>
      <c r="AJ212" s="3"/>
      <c r="AK212" s="3"/>
    </row>
    <row r="213" spans="1:39">
      <c r="A213" s="9" t="s">
        <v>0</v>
      </c>
      <c r="B213" s="2">
        <v>5.1835191570694255</v>
      </c>
      <c r="C213" s="2" t="s">
        <v>22</v>
      </c>
      <c r="D213" s="2" t="s">
        <v>54</v>
      </c>
      <c r="E213" s="1">
        <v>400</v>
      </c>
      <c r="F213" s="29">
        <v>43784</v>
      </c>
      <c r="G213" s="26">
        <f t="shared" si="154"/>
        <v>1.2958797892673563E-2</v>
      </c>
      <c r="H213" s="8" t="s">
        <v>38</v>
      </c>
      <c r="I213" s="8">
        <v>0.16699781023693733</v>
      </c>
      <c r="J213" s="8">
        <v>0.18972098974009896</v>
      </c>
      <c r="K213" s="8">
        <f>AVERAGE($H213:$J213)</f>
        <v>0.17835939998851813</v>
      </c>
      <c r="L213" s="3" t="s">
        <v>37</v>
      </c>
      <c r="M213" s="3" t="s">
        <v>24</v>
      </c>
      <c r="N213" s="7">
        <v>43798</v>
      </c>
      <c r="O213" s="27" t="s">
        <v>51</v>
      </c>
      <c r="R213" s="1">
        <v>30</v>
      </c>
      <c r="S213" s="2">
        <v>26</v>
      </c>
      <c r="T213" s="2">
        <f t="shared" ref="T213:T230" si="164">$R213*0.1</f>
        <v>3</v>
      </c>
      <c r="U213" s="2">
        <f t="shared" ref="U213:U230" si="165">$T213/3</f>
        <v>1</v>
      </c>
      <c r="V213" s="2">
        <f t="shared" ref="V213:V230" si="166">$R213-($S213+$T213+$U213)</f>
        <v>0</v>
      </c>
      <c r="W213" s="5">
        <f t="shared" ref="W213:W230" si="167">SUM($S213:$V213)</f>
        <v>30</v>
      </c>
      <c r="X213" s="2">
        <v>1.6666666000000001</v>
      </c>
      <c r="Y213" s="2">
        <f>S213*$X213</f>
        <v>43.333331600000001</v>
      </c>
      <c r="Z213" s="2">
        <f>T213*$X213</f>
        <v>4.9999998000000003</v>
      </c>
      <c r="AA213" s="2">
        <f>U213*$X213</f>
        <v>1.6666666000000001</v>
      </c>
      <c r="AB213" s="2">
        <f>V213*$X213</f>
        <v>0</v>
      </c>
      <c r="AC213" s="2">
        <f t="shared" ref="AC213" si="168">Y213+Z213+AB213+AA213</f>
        <v>49.999997999999998</v>
      </c>
      <c r="AD213" s="13">
        <f t="shared" ref="AD213" si="169">G213*Y213/AC213</f>
        <v>1.1230958173650421E-2</v>
      </c>
      <c r="AE213" s="31">
        <f>$K213*$Y213/$AC213</f>
        <v>0.15457814665671574</v>
      </c>
      <c r="AF213" s="32" t="s">
        <v>28</v>
      </c>
      <c r="AG213" s="5">
        <v>11</v>
      </c>
      <c r="AH213" s="1">
        <v>30</v>
      </c>
      <c r="AI213" s="2">
        <f>$Y213*($AH213/$AC213)</f>
        <v>26</v>
      </c>
      <c r="AJ213" s="3">
        <f t="shared" ref="AJ213:AJ230" si="170">(($G213*$S213)*$AH213)/$R213</f>
        <v>0.33692874520951271</v>
      </c>
      <c r="AK213" s="28">
        <f>$AE213*$AH213</f>
        <v>4.6373443997014725</v>
      </c>
      <c r="AL213" s="1" t="s">
        <v>162</v>
      </c>
    </row>
    <row r="214" spans="1:39">
      <c r="A214" s="9" t="s">
        <v>1</v>
      </c>
      <c r="B214" s="2">
        <v>4.9795432157616943</v>
      </c>
      <c r="C214" s="2" t="s">
        <v>22</v>
      </c>
      <c r="D214" s="2" t="s">
        <v>54</v>
      </c>
      <c r="E214" s="1">
        <v>400</v>
      </c>
      <c r="F214" s="29">
        <v>43784</v>
      </c>
      <c r="G214" s="26">
        <f t="shared" si="154"/>
        <v>1.2448858039404235E-2</v>
      </c>
      <c r="H214" s="8" t="s">
        <v>38</v>
      </c>
      <c r="I214" s="8">
        <v>0.11209019855492047</v>
      </c>
      <c r="J214" s="8">
        <v>0.12599904864226494</v>
      </c>
      <c r="K214" s="8">
        <f t="shared" ref="K214:K230" si="171">AVERAGE($H214:$J214)</f>
        <v>0.11904462359859271</v>
      </c>
      <c r="L214" s="3" t="s">
        <v>37</v>
      </c>
      <c r="M214" s="3" t="s">
        <v>24</v>
      </c>
      <c r="N214" s="7">
        <v>43798</v>
      </c>
      <c r="O214" s="27" t="s">
        <v>51</v>
      </c>
      <c r="R214" s="1">
        <v>30</v>
      </c>
      <c r="S214" s="2">
        <v>26</v>
      </c>
      <c r="T214" s="2">
        <f t="shared" si="164"/>
        <v>3</v>
      </c>
      <c r="U214" s="2">
        <f t="shared" si="165"/>
        <v>1</v>
      </c>
      <c r="V214" s="2">
        <f t="shared" si="166"/>
        <v>0</v>
      </c>
      <c r="W214" s="5">
        <f t="shared" si="167"/>
        <v>30</v>
      </c>
      <c r="X214" s="2">
        <v>1.6666666000000001</v>
      </c>
      <c r="Y214" s="2">
        <f>S214*$X214</f>
        <v>43.333331600000001</v>
      </c>
      <c r="Z214" s="2">
        <f t="shared" ref="Z214:Z230" si="172">T214*$X214</f>
        <v>4.9999998000000003</v>
      </c>
      <c r="AA214" s="2">
        <f t="shared" ref="AA214:AA230" si="173">U214*$X214</f>
        <v>1.6666666000000001</v>
      </c>
      <c r="AB214" s="2">
        <f t="shared" ref="AB214:AB230" si="174">V214*$X214</f>
        <v>0</v>
      </c>
      <c r="AC214" s="2">
        <f t="shared" ref="AC214:AC230" si="175">Y214+Z214+AB214+AA214</f>
        <v>49.999997999999998</v>
      </c>
      <c r="AD214" s="13">
        <f t="shared" ref="AD214:AD230" si="176">G214*Y214/AC214</f>
        <v>1.0789010300817005E-2</v>
      </c>
      <c r="AE214" s="31">
        <f t="shared" ref="AE214:AE230" si="177">$K214*$Y214/$AC214</f>
        <v>0.10317200711878034</v>
      </c>
      <c r="AF214" s="32" t="s">
        <v>34</v>
      </c>
      <c r="AG214" s="5">
        <v>2</v>
      </c>
      <c r="AH214" s="1">
        <v>30</v>
      </c>
      <c r="AI214" s="2">
        <f t="shared" ref="AI214:AI249" si="178">$Y214*($AH214/$AC214)</f>
        <v>26</v>
      </c>
      <c r="AJ214" s="3">
        <f t="shared" si="170"/>
        <v>0.32367030902451011</v>
      </c>
      <c r="AK214" s="28">
        <f t="shared" ref="AK214:AK230" si="179">$AE214*$AH214</f>
        <v>3.0951602135634104</v>
      </c>
      <c r="AL214" s="1" t="s">
        <v>162</v>
      </c>
    </row>
    <row r="215" spans="1:39">
      <c r="A215" s="9" t="s">
        <v>2</v>
      </c>
      <c r="B215" s="2">
        <v>5.5172765667095245</v>
      </c>
      <c r="C215" s="2" t="s">
        <v>22</v>
      </c>
      <c r="D215" s="2" t="s">
        <v>54</v>
      </c>
      <c r="E215" s="6">
        <v>400</v>
      </c>
      <c r="F215" s="29">
        <v>43784</v>
      </c>
      <c r="G215" s="26">
        <f t="shared" si="154"/>
        <v>1.3793191416773811E-2</v>
      </c>
      <c r="H215" s="8">
        <v>0.2012038776029067</v>
      </c>
      <c r="I215" s="8">
        <v>0.17953194839704431</v>
      </c>
      <c r="J215" s="8" t="s">
        <v>38</v>
      </c>
      <c r="K215" s="8">
        <f t="shared" si="171"/>
        <v>0.19036791299997552</v>
      </c>
      <c r="L215" s="3" t="s">
        <v>37</v>
      </c>
      <c r="M215" s="3" t="s">
        <v>24</v>
      </c>
      <c r="N215" s="7">
        <v>43798</v>
      </c>
      <c r="O215" s="27" t="s">
        <v>51</v>
      </c>
      <c r="R215" s="1">
        <v>30</v>
      </c>
      <c r="S215" s="2">
        <v>26</v>
      </c>
      <c r="T215" s="2">
        <f t="shared" si="164"/>
        <v>3</v>
      </c>
      <c r="U215" s="2">
        <f t="shared" si="165"/>
        <v>1</v>
      </c>
      <c r="V215" s="2">
        <f t="shared" si="166"/>
        <v>0</v>
      </c>
      <c r="W215" s="5">
        <f t="shared" si="167"/>
        <v>30</v>
      </c>
      <c r="X215" s="2">
        <v>1.6666666000000001</v>
      </c>
      <c r="Y215" s="2">
        <f t="shared" ref="Y215:Y230" si="180">S215*$X215</f>
        <v>43.333331600000001</v>
      </c>
      <c r="Z215" s="2">
        <f t="shared" si="172"/>
        <v>4.9999998000000003</v>
      </c>
      <c r="AA215" s="2">
        <f t="shared" si="173"/>
        <v>1.6666666000000001</v>
      </c>
      <c r="AB215" s="2">
        <f t="shared" si="174"/>
        <v>0</v>
      </c>
      <c r="AC215" s="2">
        <f t="shared" si="175"/>
        <v>49.999997999999998</v>
      </c>
      <c r="AD215" s="13">
        <f t="shared" si="176"/>
        <v>1.1954099227870637E-2</v>
      </c>
      <c r="AE215" s="31">
        <f t="shared" si="177"/>
        <v>0.16498552459997878</v>
      </c>
      <c r="AF215" s="32" t="s">
        <v>28</v>
      </c>
      <c r="AG215" s="5">
        <v>12</v>
      </c>
      <c r="AH215" s="1">
        <v>30</v>
      </c>
      <c r="AI215" s="2">
        <f t="shared" si="178"/>
        <v>26</v>
      </c>
      <c r="AJ215" s="3">
        <f t="shared" si="170"/>
        <v>0.3586229768361191</v>
      </c>
      <c r="AK215" s="28">
        <f t="shared" si="179"/>
        <v>4.9495657379993636</v>
      </c>
      <c r="AL215" s="1" t="s">
        <v>162</v>
      </c>
    </row>
    <row r="216" spans="1:39">
      <c r="A216" s="9" t="s">
        <v>3</v>
      </c>
      <c r="B216" s="2">
        <v>5.9918138726046086</v>
      </c>
      <c r="C216" s="2" t="s">
        <v>22</v>
      </c>
      <c r="D216" s="2" t="s">
        <v>54</v>
      </c>
      <c r="E216" s="6">
        <v>400</v>
      </c>
      <c r="F216" s="29">
        <v>43784</v>
      </c>
      <c r="G216" s="26">
        <f t="shared" si="154"/>
        <v>1.4979534681511522E-2</v>
      </c>
      <c r="H216" s="8">
        <v>6.2034511321977286E-2</v>
      </c>
      <c r="I216" s="8">
        <v>8.0876151265879978E-2</v>
      </c>
      <c r="J216" s="8">
        <v>0.11936808522853096</v>
      </c>
      <c r="K216" s="8">
        <f t="shared" si="171"/>
        <v>8.74262492721294E-2</v>
      </c>
      <c r="L216" s="3" t="s">
        <v>37</v>
      </c>
      <c r="M216" s="3" t="s">
        <v>30</v>
      </c>
      <c r="N216" s="7">
        <v>43810</v>
      </c>
      <c r="O216" s="27" t="s">
        <v>51</v>
      </c>
      <c r="R216" s="1">
        <v>30</v>
      </c>
      <c r="S216" s="2">
        <v>26</v>
      </c>
      <c r="T216" s="2">
        <f t="shared" si="164"/>
        <v>3</v>
      </c>
      <c r="U216" s="2">
        <f t="shared" si="165"/>
        <v>1</v>
      </c>
      <c r="V216" s="2">
        <f t="shared" si="166"/>
        <v>0</v>
      </c>
      <c r="W216" s="5">
        <f t="shared" si="167"/>
        <v>30</v>
      </c>
      <c r="X216" s="2">
        <v>1.6666666000000001</v>
      </c>
      <c r="Y216" s="2">
        <f t="shared" si="180"/>
        <v>43.333331600000001</v>
      </c>
      <c r="Z216" s="2">
        <f t="shared" si="172"/>
        <v>4.9999998000000003</v>
      </c>
      <c r="AA216" s="2">
        <f t="shared" si="173"/>
        <v>1.6666666000000001</v>
      </c>
      <c r="AB216" s="2">
        <f t="shared" si="174"/>
        <v>0</v>
      </c>
      <c r="AC216" s="2">
        <f t="shared" si="175"/>
        <v>49.999997999999998</v>
      </c>
      <c r="AD216" s="13">
        <f t="shared" si="176"/>
        <v>1.2982263390643319E-2</v>
      </c>
      <c r="AE216" s="31">
        <f t="shared" si="177"/>
        <v>7.5769416035845485E-2</v>
      </c>
      <c r="AF216" s="32" t="s">
        <v>34</v>
      </c>
      <c r="AG216" s="5">
        <v>3</v>
      </c>
      <c r="AH216" s="1">
        <v>30</v>
      </c>
      <c r="AI216" s="2">
        <f t="shared" si="178"/>
        <v>26</v>
      </c>
      <c r="AJ216" s="3">
        <f t="shared" si="170"/>
        <v>0.38946790171929957</v>
      </c>
      <c r="AK216" s="28">
        <f t="shared" si="179"/>
        <v>2.2730824810753645</v>
      </c>
      <c r="AL216" s="1" t="s">
        <v>162</v>
      </c>
    </row>
    <row r="217" spans="1:39">
      <c r="A217" s="9" t="s">
        <v>4</v>
      </c>
      <c r="B217" s="2">
        <v>5.6476906438879579</v>
      </c>
      <c r="C217" s="2" t="s">
        <v>22</v>
      </c>
      <c r="D217" s="2" t="s">
        <v>54</v>
      </c>
      <c r="E217" s="1">
        <v>400</v>
      </c>
      <c r="F217" s="29">
        <v>43784</v>
      </c>
      <c r="G217" s="26">
        <f t="shared" si="154"/>
        <v>1.4119226609719895E-2</v>
      </c>
      <c r="H217" s="8">
        <v>7.8207592818889393E-2</v>
      </c>
      <c r="I217" s="8">
        <v>0.10950250551541453</v>
      </c>
      <c r="J217" s="8">
        <v>0.10820865899566161</v>
      </c>
      <c r="K217" s="8">
        <f t="shared" si="171"/>
        <v>9.8639585776655173E-2</v>
      </c>
      <c r="L217" s="3" t="s">
        <v>37</v>
      </c>
      <c r="M217" s="3" t="s">
        <v>30</v>
      </c>
      <c r="N217" s="7">
        <v>43810</v>
      </c>
      <c r="O217" s="27" t="s">
        <v>51</v>
      </c>
      <c r="R217" s="1">
        <v>30</v>
      </c>
      <c r="S217" s="2">
        <v>26</v>
      </c>
      <c r="T217" s="2">
        <f t="shared" si="164"/>
        <v>3</v>
      </c>
      <c r="U217" s="2">
        <f t="shared" si="165"/>
        <v>1</v>
      </c>
      <c r="V217" s="2">
        <f t="shared" si="166"/>
        <v>0</v>
      </c>
      <c r="W217" s="5">
        <f t="shared" si="167"/>
        <v>30</v>
      </c>
      <c r="X217" s="2">
        <v>1.6666666000000001</v>
      </c>
      <c r="Y217" s="2">
        <f t="shared" si="180"/>
        <v>43.333331600000001</v>
      </c>
      <c r="Z217" s="2">
        <f t="shared" si="172"/>
        <v>4.9999998000000003</v>
      </c>
      <c r="AA217" s="2">
        <f t="shared" si="173"/>
        <v>1.6666666000000001</v>
      </c>
      <c r="AB217" s="2">
        <f t="shared" si="174"/>
        <v>0</v>
      </c>
      <c r="AC217" s="2">
        <f t="shared" si="175"/>
        <v>49.999997999999998</v>
      </c>
      <c r="AD217" s="13">
        <f t="shared" si="176"/>
        <v>1.2236663061757243E-2</v>
      </c>
      <c r="AE217" s="31">
        <f t="shared" si="177"/>
        <v>8.5487641006434481E-2</v>
      </c>
      <c r="AF217" s="32" t="s">
        <v>34</v>
      </c>
      <c r="AG217" s="5">
        <v>4</v>
      </c>
      <c r="AH217" s="1">
        <v>30</v>
      </c>
      <c r="AI217" s="2">
        <f t="shared" si="178"/>
        <v>26</v>
      </c>
      <c r="AJ217" s="3">
        <f t="shared" si="170"/>
        <v>0.36709989185271724</v>
      </c>
      <c r="AK217" s="28">
        <f t="shared" si="179"/>
        <v>2.5646292301930345</v>
      </c>
      <c r="AL217" s="1" t="s">
        <v>162</v>
      </c>
    </row>
    <row r="218" spans="1:39">
      <c r="A218" s="9" t="s">
        <v>5</v>
      </c>
      <c r="B218" s="2">
        <v>6.2967209169919984</v>
      </c>
      <c r="C218" s="2" t="s">
        <v>22</v>
      </c>
      <c r="D218" s="2" t="s">
        <v>54</v>
      </c>
      <c r="E218" s="1">
        <v>400</v>
      </c>
      <c r="F218" s="29">
        <v>43784</v>
      </c>
      <c r="G218" s="26">
        <f t="shared" si="154"/>
        <v>1.5741802292479998E-2</v>
      </c>
      <c r="H218" s="8">
        <v>9.9717791209782664E-2</v>
      </c>
      <c r="I218" s="8">
        <v>0.12899106871919372</v>
      </c>
      <c r="J218" s="8">
        <v>0.16408665556749319</v>
      </c>
      <c r="K218" s="8">
        <f t="shared" si="171"/>
        <v>0.1309318384988232</v>
      </c>
      <c r="L218" s="3" t="s">
        <v>37</v>
      </c>
      <c r="M218" s="3" t="s">
        <v>30</v>
      </c>
      <c r="N218" s="7">
        <v>43810</v>
      </c>
      <c r="O218" s="27" t="s">
        <v>51</v>
      </c>
      <c r="R218" s="1">
        <v>30</v>
      </c>
      <c r="S218" s="2">
        <v>26</v>
      </c>
      <c r="T218" s="2">
        <f t="shared" si="164"/>
        <v>3</v>
      </c>
      <c r="U218" s="2">
        <f t="shared" si="165"/>
        <v>1</v>
      </c>
      <c r="V218" s="2">
        <f t="shared" si="166"/>
        <v>0</v>
      </c>
      <c r="W218" s="5">
        <f t="shared" si="167"/>
        <v>30</v>
      </c>
      <c r="X218" s="2">
        <v>1.6666666000000001</v>
      </c>
      <c r="Y218" s="2">
        <f t="shared" si="180"/>
        <v>43.333331600000001</v>
      </c>
      <c r="Z218" s="2">
        <f t="shared" si="172"/>
        <v>4.9999998000000003</v>
      </c>
      <c r="AA218" s="2">
        <f t="shared" si="173"/>
        <v>1.6666666000000001</v>
      </c>
      <c r="AB218" s="2">
        <f t="shared" si="174"/>
        <v>0</v>
      </c>
      <c r="AC218" s="2">
        <f t="shared" si="175"/>
        <v>49.999997999999998</v>
      </c>
      <c r="AD218" s="13">
        <f t="shared" si="176"/>
        <v>1.3642895320149331E-2</v>
      </c>
      <c r="AE218" s="31">
        <f t="shared" si="177"/>
        <v>0.11347426003231344</v>
      </c>
      <c r="AF218" s="32" t="s">
        <v>34</v>
      </c>
      <c r="AG218" s="5">
        <v>5</v>
      </c>
      <c r="AH218" s="1">
        <v>30</v>
      </c>
      <c r="AI218" s="2">
        <f t="shared" si="178"/>
        <v>26</v>
      </c>
      <c r="AJ218" s="3">
        <f t="shared" si="170"/>
        <v>0.40928685960447997</v>
      </c>
      <c r="AK218" s="28">
        <f t="shared" si="179"/>
        <v>3.4042278009694029</v>
      </c>
      <c r="AL218" s="1" t="s">
        <v>162</v>
      </c>
    </row>
    <row r="219" spans="1:39">
      <c r="A219" s="9" t="s">
        <v>6</v>
      </c>
      <c r="B219" s="2">
        <v>2.0783988630418744</v>
      </c>
      <c r="C219" s="2" t="s">
        <v>22</v>
      </c>
      <c r="D219" s="2" t="s">
        <v>54</v>
      </c>
      <c r="E219" s="1">
        <v>400</v>
      </c>
      <c r="F219" s="29">
        <v>43784</v>
      </c>
      <c r="G219" s="26">
        <f t="shared" si="154"/>
        <v>5.1959971576046862E-3</v>
      </c>
      <c r="H219" s="8">
        <v>4.8206526642117359E-2</v>
      </c>
      <c r="I219" s="8">
        <v>6.9150667180618575E-2</v>
      </c>
      <c r="J219" s="8" t="s">
        <v>38</v>
      </c>
      <c r="K219" s="8">
        <f t="shared" si="171"/>
        <v>5.8678596911367967E-2</v>
      </c>
      <c r="L219" s="3" t="s">
        <v>37</v>
      </c>
      <c r="M219" s="3" t="s">
        <v>24</v>
      </c>
      <c r="N219" s="7">
        <v>43798</v>
      </c>
      <c r="O219" s="27" t="s">
        <v>51</v>
      </c>
      <c r="R219" s="1">
        <v>30</v>
      </c>
      <c r="S219" s="2">
        <v>26</v>
      </c>
      <c r="T219" s="2">
        <f t="shared" si="164"/>
        <v>3</v>
      </c>
      <c r="U219" s="2">
        <f t="shared" si="165"/>
        <v>1</v>
      </c>
      <c r="V219" s="2">
        <f t="shared" si="166"/>
        <v>0</v>
      </c>
      <c r="W219" s="5">
        <f t="shared" si="167"/>
        <v>30</v>
      </c>
      <c r="X219" s="2">
        <v>1.6666666000000001</v>
      </c>
      <c r="Y219" s="2">
        <f t="shared" si="180"/>
        <v>43.333331600000001</v>
      </c>
      <c r="Z219" s="2">
        <f t="shared" si="172"/>
        <v>4.9999998000000003</v>
      </c>
      <c r="AA219" s="2">
        <f t="shared" si="173"/>
        <v>1.6666666000000001</v>
      </c>
      <c r="AB219" s="2">
        <f t="shared" si="174"/>
        <v>0</v>
      </c>
      <c r="AC219" s="2">
        <f t="shared" si="175"/>
        <v>49.999997999999998</v>
      </c>
      <c r="AD219" s="13">
        <f t="shared" si="176"/>
        <v>4.5031975365907289E-3</v>
      </c>
      <c r="AE219" s="31">
        <f t="shared" si="177"/>
        <v>5.0854783989852242E-2</v>
      </c>
      <c r="AF219" s="32" t="s">
        <v>28</v>
      </c>
      <c r="AG219" s="5">
        <v>2</v>
      </c>
      <c r="AH219" s="1">
        <v>30</v>
      </c>
      <c r="AI219" s="2">
        <f t="shared" si="178"/>
        <v>26</v>
      </c>
      <c r="AJ219" s="3">
        <f t="shared" si="170"/>
        <v>0.13509592609772184</v>
      </c>
      <c r="AK219" s="28">
        <f t="shared" si="179"/>
        <v>1.5256435196955673</v>
      </c>
      <c r="AL219" s="1" t="s">
        <v>162</v>
      </c>
    </row>
    <row r="220" spans="1:39">
      <c r="A220" s="9" t="s">
        <v>7</v>
      </c>
      <c r="B220" s="2">
        <v>2.0307080344796713</v>
      </c>
      <c r="C220" s="2" t="s">
        <v>22</v>
      </c>
      <c r="D220" s="2" t="s">
        <v>54</v>
      </c>
      <c r="E220" s="1">
        <v>400</v>
      </c>
      <c r="F220" s="29">
        <v>43784</v>
      </c>
      <c r="G220" s="26">
        <f t="shared" si="154"/>
        <v>5.0767700861991784E-3</v>
      </c>
      <c r="H220" s="8">
        <v>9.0741730978996404E-2</v>
      </c>
      <c r="I220" s="8">
        <v>8.9771346089181678E-2</v>
      </c>
      <c r="J220" s="8">
        <v>0.11273712181479698</v>
      </c>
      <c r="K220" s="8">
        <f t="shared" si="171"/>
        <v>9.7750066294325033E-2</v>
      </c>
      <c r="L220" s="3" t="s">
        <v>37</v>
      </c>
      <c r="M220" s="3" t="s">
        <v>24</v>
      </c>
      <c r="N220" s="7">
        <v>43798</v>
      </c>
      <c r="O220" s="27" t="s">
        <v>51</v>
      </c>
      <c r="R220" s="1">
        <v>30</v>
      </c>
      <c r="S220" s="2">
        <v>26</v>
      </c>
      <c r="T220" s="2">
        <f t="shared" si="164"/>
        <v>3</v>
      </c>
      <c r="U220" s="2">
        <f t="shared" si="165"/>
        <v>1</v>
      </c>
      <c r="V220" s="2">
        <f t="shared" si="166"/>
        <v>0</v>
      </c>
      <c r="W220" s="5">
        <f t="shared" si="167"/>
        <v>30</v>
      </c>
      <c r="X220" s="2">
        <v>1.6666666000000001</v>
      </c>
      <c r="Y220" s="2">
        <f t="shared" si="180"/>
        <v>43.333331600000001</v>
      </c>
      <c r="Z220" s="2">
        <f t="shared" si="172"/>
        <v>4.9999998000000003</v>
      </c>
      <c r="AA220" s="2">
        <f t="shared" si="173"/>
        <v>1.6666666000000001</v>
      </c>
      <c r="AB220" s="2">
        <f t="shared" si="174"/>
        <v>0</v>
      </c>
      <c r="AC220" s="2">
        <f t="shared" si="175"/>
        <v>49.999997999999998</v>
      </c>
      <c r="AD220" s="13">
        <f t="shared" si="176"/>
        <v>4.3998674080392881E-3</v>
      </c>
      <c r="AE220" s="31">
        <f t="shared" si="177"/>
        <v>8.4716724121748355E-2</v>
      </c>
      <c r="AF220" s="32" t="s">
        <v>28</v>
      </c>
      <c r="AG220" s="5">
        <v>3</v>
      </c>
      <c r="AH220" s="1">
        <v>30</v>
      </c>
      <c r="AI220" s="2">
        <f t="shared" si="178"/>
        <v>26</v>
      </c>
      <c r="AJ220" s="3">
        <f t="shared" si="170"/>
        <v>0.13199602224117865</v>
      </c>
      <c r="AK220" s="28">
        <f t="shared" si="179"/>
        <v>2.5415017236524506</v>
      </c>
      <c r="AL220" s="1" t="s">
        <v>162</v>
      </c>
    </row>
    <row r="221" spans="1:39">
      <c r="A221" s="9" t="s">
        <v>8</v>
      </c>
      <c r="B221" s="2">
        <v>2.424389698558425</v>
      </c>
      <c r="C221" s="2" t="s">
        <v>22</v>
      </c>
      <c r="D221" s="2" t="s">
        <v>54</v>
      </c>
      <c r="E221" s="1">
        <v>400</v>
      </c>
      <c r="F221" s="29">
        <v>43784</v>
      </c>
      <c r="G221" s="26">
        <f t="shared" si="154"/>
        <v>6.0609742463960626E-3</v>
      </c>
      <c r="H221" s="8">
        <v>9.0660865571511762E-2</v>
      </c>
      <c r="I221" s="8">
        <v>0.1417678031017543</v>
      </c>
      <c r="J221" s="8">
        <v>0.11152414070252861</v>
      </c>
      <c r="K221" s="8">
        <f t="shared" si="171"/>
        <v>0.11465093645859821</v>
      </c>
      <c r="L221" s="3" t="s">
        <v>37</v>
      </c>
      <c r="M221" s="3" t="s">
        <v>24</v>
      </c>
      <c r="N221" s="7">
        <v>43798</v>
      </c>
      <c r="O221" s="27" t="s">
        <v>51</v>
      </c>
      <c r="R221" s="1">
        <v>30</v>
      </c>
      <c r="S221" s="2">
        <v>26</v>
      </c>
      <c r="T221" s="2">
        <f t="shared" si="164"/>
        <v>3</v>
      </c>
      <c r="U221" s="2">
        <f t="shared" si="165"/>
        <v>1</v>
      </c>
      <c r="V221" s="2">
        <f t="shared" si="166"/>
        <v>0</v>
      </c>
      <c r="W221" s="5">
        <f t="shared" si="167"/>
        <v>30</v>
      </c>
      <c r="X221" s="2">
        <v>1.6666666000000001</v>
      </c>
      <c r="Y221" s="2">
        <f t="shared" si="180"/>
        <v>43.333331600000001</v>
      </c>
      <c r="Z221" s="2">
        <f t="shared" si="172"/>
        <v>4.9999998000000003</v>
      </c>
      <c r="AA221" s="2">
        <f t="shared" si="173"/>
        <v>1.6666666000000001</v>
      </c>
      <c r="AB221" s="2">
        <f t="shared" si="174"/>
        <v>0</v>
      </c>
      <c r="AC221" s="2">
        <f t="shared" si="175"/>
        <v>49.999997999999998</v>
      </c>
      <c r="AD221" s="13">
        <f t="shared" si="176"/>
        <v>5.2528443468765887E-3</v>
      </c>
      <c r="AE221" s="31">
        <f t="shared" si="177"/>
        <v>9.9364144930785131E-2</v>
      </c>
      <c r="AF221" s="32" t="s">
        <v>28</v>
      </c>
      <c r="AG221" s="5">
        <v>4</v>
      </c>
      <c r="AH221" s="1">
        <v>30</v>
      </c>
      <c r="AI221" s="2">
        <f t="shared" si="178"/>
        <v>26</v>
      </c>
      <c r="AJ221" s="3">
        <f t="shared" si="170"/>
        <v>0.15758533040629763</v>
      </c>
      <c r="AK221" s="28">
        <f t="shared" si="179"/>
        <v>2.9809243479235539</v>
      </c>
      <c r="AL221" s="1" t="s">
        <v>162</v>
      </c>
    </row>
    <row r="222" spans="1:39">
      <c r="A222" s="9" t="s">
        <v>9</v>
      </c>
      <c r="B222" s="2">
        <v>0.86661872221508185</v>
      </c>
      <c r="C222" s="2" t="s">
        <v>22</v>
      </c>
      <c r="D222" s="2" t="s">
        <v>54</v>
      </c>
      <c r="E222" s="1">
        <v>400</v>
      </c>
      <c r="F222" s="29">
        <v>43784</v>
      </c>
      <c r="G222" s="26">
        <f t="shared" si="154"/>
        <v>2.1665468055377048E-3</v>
      </c>
      <c r="H222" s="8">
        <v>3.5429792259556697E-2</v>
      </c>
      <c r="I222" s="8">
        <v>7.0363648292887035E-2</v>
      </c>
      <c r="J222" s="8">
        <v>7.0929706145278909E-2</v>
      </c>
      <c r="K222" s="8">
        <f t="shared" si="171"/>
        <v>5.8907715565907549E-2</v>
      </c>
      <c r="L222" s="3" t="s">
        <v>37</v>
      </c>
      <c r="M222" s="3" t="s">
        <v>24</v>
      </c>
      <c r="N222" s="7">
        <v>43798</v>
      </c>
      <c r="O222" s="27" t="s">
        <v>51</v>
      </c>
      <c r="R222" s="1">
        <v>30</v>
      </c>
      <c r="S222" s="2">
        <v>26</v>
      </c>
      <c r="T222" s="2">
        <f t="shared" si="164"/>
        <v>3</v>
      </c>
      <c r="U222" s="2">
        <f t="shared" si="165"/>
        <v>1</v>
      </c>
      <c r="V222" s="2">
        <f t="shared" si="166"/>
        <v>0</v>
      </c>
      <c r="W222" s="5">
        <f t="shared" si="167"/>
        <v>30</v>
      </c>
      <c r="X222" s="2">
        <v>1.6666666000000001</v>
      </c>
      <c r="Y222" s="2">
        <f t="shared" si="180"/>
        <v>43.333331600000001</v>
      </c>
      <c r="Z222" s="2">
        <f t="shared" si="172"/>
        <v>4.9999998000000003</v>
      </c>
      <c r="AA222" s="2">
        <f t="shared" si="173"/>
        <v>1.6666666000000001</v>
      </c>
      <c r="AB222" s="2">
        <f t="shared" si="174"/>
        <v>0</v>
      </c>
      <c r="AC222" s="2">
        <f t="shared" si="175"/>
        <v>49.999997999999998</v>
      </c>
      <c r="AD222" s="13">
        <f t="shared" si="176"/>
        <v>1.8776738981326777E-3</v>
      </c>
      <c r="AE222" s="31">
        <f t="shared" si="177"/>
        <v>5.1053353490453215E-2</v>
      </c>
      <c r="AF222" s="32" t="s">
        <v>28</v>
      </c>
      <c r="AG222" s="5">
        <v>5</v>
      </c>
      <c r="AH222" s="1">
        <v>30</v>
      </c>
      <c r="AI222" s="2">
        <f t="shared" si="178"/>
        <v>26</v>
      </c>
      <c r="AJ222" s="3">
        <f t="shared" si="170"/>
        <v>5.6330216943980327E-2</v>
      </c>
      <c r="AK222" s="28">
        <f t="shared" si="179"/>
        <v>1.5316006047135964</v>
      </c>
      <c r="AL222" s="1" t="s">
        <v>162</v>
      </c>
      <c r="AM222" s="32" t="s">
        <v>163</v>
      </c>
    </row>
    <row r="223" spans="1:39">
      <c r="A223" s="9" t="s">
        <v>10</v>
      </c>
      <c r="B223" s="2">
        <v>1.5915446277185608</v>
      </c>
      <c r="C223" s="2" t="s">
        <v>22</v>
      </c>
      <c r="D223" s="2" t="s">
        <v>54</v>
      </c>
      <c r="E223" s="1">
        <v>400</v>
      </c>
      <c r="F223" s="29">
        <v>43784</v>
      </c>
      <c r="G223" s="26">
        <f t="shared" si="154"/>
        <v>3.9788615692964019E-3</v>
      </c>
      <c r="H223" s="8">
        <v>6.1387588062100776E-2</v>
      </c>
      <c r="I223" s="8">
        <v>0.10335673454658795</v>
      </c>
      <c r="J223" s="8">
        <v>8.4595960010169821E-2</v>
      </c>
      <c r="K223" s="8">
        <f t="shared" si="171"/>
        <v>8.3113427539619519E-2</v>
      </c>
      <c r="L223" s="3" t="s">
        <v>37</v>
      </c>
      <c r="M223" s="3" t="s">
        <v>24</v>
      </c>
      <c r="N223" s="7">
        <v>43798</v>
      </c>
      <c r="O223" s="27" t="s">
        <v>51</v>
      </c>
      <c r="R223" s="1">
        <v>30</v>
      </c>
      <c r="S223" s="2">
        <v>26</v>
      </c>
      <c r="T223" s="2">
        <f t="shared" si="164"/>
        <v>3</v>
      </c>
      <c r="U223" s="2">
        <f t="shared" si="165"/>
        <v>1</v>
      </c>
      <c r="V223" s="2">
        <f t="shared" si="166"/>
        <v>0</v>
      </c>
      <c r="W223" s="5">
        <f t="shared" si="167"/>
        <v>30</v>
      </c>
      <c r="X223" s="2">
        <v>1.6666666000000001</v>
      </c>
      <c r="Y223" s="2">
        <f t="shared" si="180"/>
        <v>43.333331600000001</v>
      </c>
      <c r="Z223" s="2">
        <f t="shared" si="172"/>
        <v>4.9999998000000003</v>
      </c>
      <c r="AA223" s="2">
        <f t="shared" si="173"/>
        <v>1.6666666000000001</v>
      </c>
      <c r="AB223" s="2">
        <f t="shared" si="174"/>
        <v>0</v>
      </c>
      <c r="AC223" s="2">
        <f t="shared" si="175"/>
        <v>49.999997999999998</v>
      </c>
      <c r="AD223" s="13">
        <f t="shared" si="176"/>
        <v>3.4483466933902152E-3</v>
      </c>
      <c r="AE223" s="31">
        <f t="shared" si="177"/>
        <v>7.2031637201003584E-2</v>
      </c>
      <c r="AF223" s="32" t="s">
        <v>28</v>
      </c>
      <c r="AG223" s="5">
        <v>6</v>
      </c>
      <c r="AH223" s="1">
        <v>30</v>
      </c>
      <c r="AI223" s="2">
        <f t="shared" si="178"/>
        <v>26</v>
      </c>
      <c r="AJ223" s="3">
        <f t="shared" si="170"/>
        <v>0.10345040080170645</v>
      </c>
      <c r="AK223" s="28">
        <f t="shared" si="179"/>
        <v>2.1609491160301078</v>
      </c>
      <c r="AL223" s="1" t="s">
        <v>162</v>
      </c>
    </row>
    <row r="224" spans="1:39">
      <c r="A224" s="9" t="s">
        <v>11</v>
      </c>
      <c r="B224" s="2">
        <v>1.8168669326636442</v>
      </c>
      <c r="C224" s="2" t="s">
        <v>22</v>
      </c>
      <c r="D224" s="2" t="s">
        <v>54</v>
      </c>
      <c r="E224" s="1">
        <v>400</v>
      </c>
      <c r="F224" s="29">
        <v>43784</v>
      </c>
      <c r="G224" s="26">
        <f t="shared" si="154"/>
        <v>4.5421673316591105E-3</v>
      </c>
      <c r="H224" s="8">
        <v>6.4945665991421431E-2</v>
      </c>
      <c r="I224" s="8">
        <v>8.2736055638024844E-2</v>
      </c>
      <c r="J224" s="8">
        <v>8.4434229195200619E-2</v>
      </c>
      <c r="K224" s="8">
        <f t="shared" si="171"/>
        <v>7.7371983608215622E-2</v>
      </c>
      <c r="L224" s="3" t="s">
        <v>37</v>
      </c>
      <c r="M224" s="3" t="s">
        <v>24</v>
      </c>
      <c r="N224" s="7">
        <v>43798</v>
      </c>
      <c r="O224" s="27" t="s">
        <v>51</v>
      </c>
      <c r="R224" s="1">
        <v>30</v>
      </c>
      <c r="S224" s="2">
        <v>26</v>
      </c>
      <c r="T224" s="2">
        <f t="shared" si="164"/>
        <v>3</v>
      </c>
      <c r="U224" s="2">
        <f t="shared" si="165"/>
        <v>1</v>
      </c>
      <c r="V224" s="2">
        <f t="shared" si="166"/>
        <v>0</v>
      </c>
      <c r="W224" s="5">
        <f t="shared" si="167"/>
        <v>30</v>
      </c>
      <c r="X224" s="2">
        <v>1.6666666000000001</v>
      </c>
      <c r="Y224" s="2">
        <f t="shared" si="180"/>
        <v>43.333331600000001</v>
      </c>
      <c r="Z224" s="2">
        <f t="shared" si="172"/>
        <v>4.9999998000000003</v>
      </c>
      <c r="AA224" s="2">
        <f t="shared" si="173"/>
        <v>1.6666666000000001</v>
      </c>
      <c r="AB224" s="2">
        <f t="shared" si="174"/>
        <v>0</v>
      </c>
      <c r="AC224" s="2">
        <f t="shared" si="175"/>
        <v>49.999997999999998</v>
      </c>
      <c r="AD224" s="13">
        <f t="shared" si="176"/>
        <v>3.9365450207712298E-3</v>
      </c>
      <c r="AE224" s="31">
        <f t="shared" si="177"/>
        <v>6.7055719127120217E-2</v>
      </c>
      <c r="AF224" s="32" t="s">
        <v>28</v>
      </c>
      <c r="AG224" s="5">
        <v>7</v>
      </c>
      <c r="AH224" s="1">
        <v>30</v>
      </c>
      <c r="AI224" s="2">
        <f t="shared" si="178"/>
        <v>26</v>
      </c>
      <c r="AJ224" s="3">
        <f t="shared" si="170"/>
        <v>0.11809635062313688</v>
      </c>
      <c r="AK224" s="28">
        <f t="shared" si="179"/>
        <v>2.0116715738136066</v>
      </c>
      <c r="AL224" s="1" t="s">
        <v>162</v>
      </c>
    </row>
    <row r="225" spans="1:39">
      <c r="A225" s="9" t="s">
        <v>12</v>
      </c>
      <c r="B225" s="2">
        <v>2.8365486968357172</v>
      </c>
      <c r="C225" s="2" t="s">
        <v>22</v>
      </c>
      <c r="D225" s="2" t="s">
        <v>54</v>
      </c>
      <c r="E225" s="1">
        <v>400</v>
      </c>
      <c r="F225" s="29">
        <v>43784</v>
      </c>
      <c r="G225" s="26">
        <f t="shared" si="154"/>
        <v>7.0913717420892928E-3</v>
      </c>
      <c r="H225" s="8">
        <v>0.14839876651548839</v>
      </c>
      <c r="I225" s="8">
        <v>0.16699781023693741</v>
      </c>
      <c r="J225" s="8">
        <v>0.18042146787937449</v>
      </c>
      <c r="K225" s="8">
        <f t="shared" si="171"/>
        <v>0.16527268154393346</v>
      </c>
      <c r="L225" s="3" t="s">
        <v>37</v>
      </c>
      <c r="M225" s="3" t="s">
        <v>24</v>
      </c>
      <c r="N225" s="7">
        <v>43798</v>
      </c>
      <c r="O225" s="27" t="s">
        <v>51</v>
      </c>
      <c r="R225" s="1">
        <v>30</v>
      </c>
      <c r="S225" s="2">
        <v>26</v>
      </c>
      <c r="T225" s="2">
        <f t="shared" si="164"/>
        <v>3</v>
      </c>
      <c r="U225" s="2">
        <f t="shared" si="165"/>
        <v>1</v>
      </c>
      <c r="V225" s="2">
        <f t="shared" si="166"/>
        <v>0</v>
      </c>
      <c r="W225" s="5">
        <f t="shared" si="167"/>
        <v>30</v>
      </c>
      <c r="X225" s="2">
        <v>1.6666666000000001</v>
      </c>
      <c r="Y225" s="2">
        <f t="shared" si="180"/>
        <v>43.333331600000001</v>
      </c>
      <c r="Z225" s="2">
        <f t="shared" si="172"/>
        <v>4.9999998000000003</v>
      </c>
      <c r="AA225" s="2">
        <f t="shared" si="173"/>
        <v>1.6666666000000001</v>
      </c>
      <c r="AB225" s="2">
        <f t="shared" si="174"/>
        <v>0</v>
      </c>
      <c r="AC225" s="2">
        <f t="shared" si="175"/>
        <v>49.999997999999998</v>
      </c>
      <c r="AD225" s="13">
        <f t="shared" si="176"/>
        <v>6.1458555098107201E-3</v>
      </c>
      <c r="AE225" s="31">
        <f t="shared" si="177"/>
        <v>0.14323632400474234</v>
      </c>
      <c r="AF225" s="32" t="s">
        <v>28</v>
      </c>
      <c r="AG225" s="5">
        <v>8</v>
      </c>
      <c r="AH225" s="1">
        <v>30</v>
      </c>
      <c r="AI225" s="2">
        <f t="shared" si="178"/>
        <v>26</v>
      </c>
      <c r="AJ225" s="3">
        <f t="shared" si="170"/>
        <v>0.18437566529432162</v>
      </c>
      <c r="AK225" s="28">
        <f t="shared" si="179"/>
        <v>4.29708972014227</v>
      </c>
      <c r="AL225" s="1" t="s">
        <v>162</v>
      </c>
    </row>
    <row r="226" spans="1:39">
      <c r="A226" s="9" t="s">
        <v>13</v>
      </c>
      <c r="B226" s="2">
        <v>2.4262543139558561</v>
      </c>
      <c r="C226" s="2" t="s">
        <v>22</v>
      </c>
      <c r="D226" s="2" t="s">
        <v>54</v>
      </c>
      <c r="E226" s="1">
        <v>400</v>
      </c>
      <c r="F226" s="29">
        <v>43784</v>
      </c>
      <c r="G226" s="26">
        <f t="shared" si="154"/>
        <v>6.06563578488964E-3</v>
      </c>
      <c r="H226" s="8">
        <v>0.12931453034913204</v>
      </c>
      <c r="I226" s="8">
        <v>0.12931453034913193</v>
      </c>
      <c r="J226" s="8">
        <v>0.14184866850923886</v>
      </c>
      <c r="K226" s="8">
        <f t="shared" si="171"/>
        <v>0.13349257640250092</v>
      </c>
      <c r="L226" s="3" t="s">
        <v>37</v>
      </c>
      <c r="M226" s="3" t="s">
        <v>24</v>
      </c>
      <c r="N226" s="7">
        <v>43798</v>
      </c>
      <c r="O226" s="27" t="s">
        <v>51</v>
      </c>
      <c r="R226" s="1">
        <v>30</v>
      </c>
      <c r="S226" s="2">
        <v>26</v>
      </c>
      <c r="T226" s="2">
        <f t="shared" si="164"/>
        <v>3</v>
      </c>
      <c r="U226" s="2">
        <f t="shared" si="165"/>
        <v>1</v>
      </c>
      <c r="V226" s="2">
        <f t="shared" si="166"/>
        <v>0</v>
      </c>
      <c r="W226" s="5">
        <f t="shared" si="167"/>
        <v>30</v>
      </c>
      <c r="X226" s="2">
        <v>1.6666666000000001</v>
      </c>
      <c r="Y226" s="2">
        <f t="shared" si="180"/>
        <v>43.333331600000001</v>
      </c>
      <c r="Z226" s="2">
        <f t="shared" si="172"/>
        <v>4.9999998000000003</v>
      </c>
      <c r="AA226" s="2">
        <f t="shared" si="173"/>
        <v>1.6666666000000001</v>
      </c>
      <c r="AB226" s="2">
        <f t="shared" si="174"/>
        <v>0</v>
      </c>
      <c r="AC226" s="2">
        <f t="shared" si="175"/>
        <v>49.999997999999998</v>
      </c>
      <c r="AD226" s="13">
        <f t="shared" si="176"/>
        <v>5.2568843469043549E-3</v>
      </c>
      <c r="AE226" s="31">
        <f t="shared" si="177"/>
        <v>0.1156935662155008</v>
      </c>
      <c r="AF226" s="32" t="s">
        <v>28</v>
      </c>
      <c r="AG226" s="5">
        <v>9</v>
      </c>
      <c r="AH226" s="1">
        <v>30</v>
      </c>
      <c r="AI226" s="2">
        <f t="shared" si="178"/>
        <v>26</v>
      </c>
      <c r="AJ226" s="3">
        <f t="shared" si="170"/>
        <v>0.15770653040713065</v>
      </c>
      <c r="AK226" s="28">
        <f t="shared" si="179"/>
        <v>3.4708069864650239</v>
      </c>
      <c r="AL226" s="1" t="s">
        <v>162</v>
      </c>
    </row>
    <row r="227" spans="1:39">
      <c r="A227" s="9" t="s">
        <v>14</v>
      </c>
      <c r="B227" s="2">
        <v>2.799968499654292</v>
      </c>
      <c r="C227" s="2" t="s">
        <v>22</v>
      </c>
      <c r="D227" s="2" t="s">
        <v>54</v>
      </c>
      <c r="E227" s="1">
        <v>400</v>
      </c>
      <c r="F227" s="29">
        <v>43784</v>
      </c>
      <c r="G227" s="26">
        <f t="shared" si="154"/>
        <v>6.9999212491357295E-3</v>
      </c>
      <c r="H227" s="8">
        <v>0.14217213013917715</v>
      </c>
      <c r="I227" s="8">
        <v>0.1024672150642577</v>
      </c>
      <c r="J227" s="8">
        <v>0.11330317966718893</v>
      </c>
      <c r="K227" s="8">
        <f t="shared" si="171"/>
        <v>0.11931417495687459</v>
      </c>
      <c r="L227" s="3" t="s">
        <v>37</v>
      </c>
      <c r="M227" s="3" t="s">
        <v>24</v>
      </c>
      <c r="N227" s="7">
        <v>43798</v>
      </c>
      <c r="O227" s="27" t="s">
        <v>51</v>
      </c>
      <c r="R227" s="1">
        <v>30</v>
      </c>
      <c r="S227" s="2">
        <v>26</v>
      </c>
      <c r="T227" s="2">
        <f t="shared" si="164"/>
        <v>3</v>
      </c>
      <c r="U227" s="2">
        <f t="shared" si="165"/>
        <v>1</v>
      </c>
      <c r="V227" s="2">
        <f t="shared" si="166"/>
        <v>0</v>
      </c>
      <c r="W227" s="5">
        <f t="shared" si="167"/>
        <v>30</v>
      </c>
      <c r="X227" s="2">
        <v>1.6666666000000001</v>
      </c>
      <c r="Y227" s="2">
        <f t="shared" si="180"/>
        <v>43.333331600000001</v>
      </c>
      <c r="Z227" s="2">
        <f t="shared" si="172"/>
        <v>4.9999998000000003</v>
      </c>
      <c r="AA227" s="2">
        <f t="shared" si="173"/>
        <v>1.6666666000000001</v>
      </c>
      <c r="AB227" s="2">
        <f t="shared" si="174"/>
        <v>0</v>
      </c>
      <c r="AC227" s="2">
        <f t="shared" si="175"/>
        <v>49.999997999999998</v>
      </c>
      <c r="AD227" s="13">
        <f t="shared" si="176"/>
        <v>6.0665984159176322E-3</v>
      </c>
      <c r="AE227" s="31">
        <f t="shared" si="177"/>
        <v>0.10340561829595799</v>
      </c>
      <c r="AF227" s="32" t="s">
        <v>28</v>
      </c>
      <c r="AG227" s="5">
        <v>10</v>
      </c>
      <c r="AH227" s="1">
        <v>30</v>
      </c>
      <c r="AI227" s="2">
        <f t="shared" si="178"/>
        <v>26</v>
      </c>
      <c r="AJ227" s="3">
        <f t="shared" si="170"/>
        <v>0.18199795247752898</v>
      </c>
      <c r="AK227" s="28">
        <f t="shared" si="179"/>
        <v>3.1021685488787396</v>
      </c>
      <c r="AL227" s="1" t="s">
        <v>162</v>
      </c>
    </row>
    <row r="228" spans="1:39">
      <c r="A228" s="9" t="s">
        <v>15</v>
      </c>
      <c r="B228" s="2">
        <v>1.7664690392196949</v>
      </c>
      <c r="C228" s="2" t="s">
        <v>22</v>
      </c>
      <c r="D228" s="2" t="s">
        <v>54</v>
      </c>
      <c r="E228" s="1">
        <v>400</v>
      </c>
      <c r="F228" s="29">
        <v>43784</v>
      </c>
      <c r="G228" s="26">
        <f t="shared" si="154"/>
        <v>4.4161725980492372E-3</v>
      </c>
      <c r="H228" s="8">
        <v>1.5698632833323848E-2</v>
      </c>
      <c r="I228" s="8">
        <v>2.7990174770977014E-2</v>
      </c>
      <c r="J228" s="8">
        <v>4.4244121675373858E-2</v>
      </c>
      <c r="K228" s="8">
        <f t="shared" si="171"/>
        <v>2.9310976426558239E-2</v>
      </c>
      <c r="L228" s="3" t="s">
        <v>37</v>
      </c>
      <c r="M228" s="3" t="s">
        <v>30</v>
      </c>
      <c r="N228" s="7">
        <v>43810</v>
      </c>
      <c r="O228" s="27" t="s">
        <v>51</v>
      </c>
      <c r="R228" s="1">
        <v>30</v>
      </c>
      <c r="S228" s="2">
        <v>26</v>
      </c>
      <c r="T228" s="2">
        <f t="shared" si="164"/>
        <v>3</v>
      </c>
      <c r="U228" s="2">
        <f t="shared" si="165"/>
        <v>1</v>
      </c>
      <c r="V228" s="2">
        <f t="shared" si="166"/>
        <v>0</v>
      </c>
      <c r="W228" s="5">
        <f t="shared" si="167"/>
        <v>30</v>
      </c>
      <c r="X228" s="2">
        <v>1.6666666000000001</v>
      </c>
      <c r="Y228" s="2">
        <f t="shared" si="180"/>
        <v>43.333331600000001</v>
      </c>
      <c r="Z228" s="2">
        <f t="shared" si="172"/>
        <v>4.9999998000000003</v>
      </c>
      <c r="AA228" s="2">
        <f t="shared" si="173"/>
        <v>1.6666666000000001</v>
      </c>
      <c r="AB228" s="2">
        <f t="shared" si="174"/>
        <v>0</v>
      </c>
      <c r="AC228" s="2">
        <f t="shared" si="175"/>
        <v>49.999997999999998</v>
      </c>
      <c r="AD228" s="13">
        <f t="shared" si="176"/>
        <v>3.8273495849760059E-3</v>
      </c>
      <c r="AE228" s="31">
        <f t="shared" si="177"/>
        <v>2.5402846236350477E-2</v>
      </c>
      <c r="AF228" s="32" t="s">
        <v>34</v>
      </c>
      <c r="AG228" s="5">
        <v>6</v>
      </c>
      <c r="AH228" s="1">
        <v>30</v>
      </c>
      <c r="AI228" s="2">
        <f t="shared" si="178"/>
        <v>26</v>
      </c>
      <c r="AJ228" s="3">
        <f t="shared" si="170"/>
        <v>0.11482048754928016</v>
      </c>
      <c r="AK228" s="28">
        <f t="shared" si="179"/>
        <v>0.76208538709051432</v>
      </c>
      <c r="AL228" s="1" t="s">
        <v>162</v>
      </c>
    </row>
    <row r="229" spans="1:39">
      <c r="A229" s="9" t="s">
        <v>16</v>
      </c>
      <c r="B229" s="2">
        <v>2.4013153184571956</v>
      </c>
      <c r="C229" s="2" t="s">
        <v>22</v>
      </c>
      <c r="D229" s="2" t="s">
        <v>54</v>
      </c>
      <c r="E229" s="1">
        <v>400</v>
      </c>
      <c r="F229" s="29">
        <v>43784</v>
      </c>
      <c r="G229" s="26">
        <f t="shared" si="154"/>
        <v>6.0032882961429893E-3</v>
      </c>
      <c r="H229" s="8">
        <v>2.5334000377270194E-4</v>
      </c>
      <c r="I229" s="8">
        <v>-2.0108914057950246E-3</v>
      </c>
      <c r="J229" s="8">
        <v>2.4512962249140915E-2</v>
      </c>
      <c r="K229" s="8">
        <f t="shared" si="171"/>
        <v>7.5851369490395311E-3</v>
      </c>
      <c r="L229" s="3" t="s">
        <v>37</v>
      </c>
      <c r="M229" s="3" t="s">
        <v>30</v>
      </c>
      <c r="N229" s="7">
        <v>43810</v>
      </c>
      <c r="O229" s="27" t="s">
        <v>51</v>
      </c>
      <c r="R229" s="1">
        <v>30</v>
      </c>
      <c r="S229" s="2">
        <v>26</v>
      </c>
      <c r="T229" s="2">
        <f t="shared" si="164"/>
        <v>3</v>
      </c>
      <c r="U229" s="2">
        <f t="shared" si="165"/>
        <v>1</v>
      </c>
      <c r="V229" s="2">
        <f t="shared" si="166"/>
        <v>0</v>
      </c>
      <c r="W229" s="5">
        <f t="shared" si="167"/>
        <v>30</v>
      </c>
      <c r="X229" s="2">
        <v>1.6666666000000001</v>
      </c>
      <c r="Y229" s="2">
        <f t="shared" si="180"/>
        <v>43.333331600000001</v>
      </c>
      <c r="Z229" s="2">
        <f t="shared" si="172"/>
        <v>4.9999998000000003</v>
      </c>
      <c r="AA229" s="2">
        <f t="shared" si="173"/>
        <v>1.6666666000000001</v>
      </c>
      <c r="AB229" s="2">
        <f t="shared" si="174"/>
        <v>0</v>
      </c>
      <c r="AC229" s="2">
        <f t="shared" si="175"/>
        <v>49.999997999999998</v>
      </c>
      <c r="AD229" s="13">
        <f t="shared" si="176"/>
        <v>5.2028498566572571E-3</v>
      </c>
      <c r="AE229" s="31">
        <f t="shared" si="177"/>
        <v>6.5737853558342609E-3</v>
      </c>
      <c r="AF229" s="32" t="s">
        <v>34</v>
      </c>
      <c r="AG229" s="5">
        <v>7</v>
      </c>
      <c r="AH229" s="1">
        <v>30</v>
      </c>
      <c r="AI229" s="2">
        <f t="shared" si="178"/>
        <v>26</v>
      </c>
      <c r="AJ229" s="3">
        <f t="shared" si="170"/>
        <v>0.15608549569971772</v>
      </c>
      <c r="AK229" s="28">
        <f t="shared" si="179"/>
        <v>0.19721356067502782</v>
      </c>
      <c r="AL229" s="1" t="s">
        <v>162</v>
      </c>
    </row>
    <row r="230" spans="1:39">
      <c r="A230" s="9" t="s">
        <v>17</v>
      </c>
      <c r="B230" s="2">
        <v>1.9621619697096822</v>
      </c>
      <c r="C230" s="2" t="s">
        <v>22</v>
      </c>
      <c r="D230" s="2" t="s">
        <v>54</v>
      </c>
      <c r="E230" s="1">
        <v>400</v>
      </c>
      <c r="F230" s="29">
        <v>43784</v>
      </c>
      <c r="G230" s="26">
        <f t="shared" si="154"/>
        <v>4.9054049242742053E-3</v>
      </c>
      <c r="H230" s="8">
        <v>-8.8035856344981147E-3</v>
      </c>
      <c r="I230" s="8">
        <v>1.100843919921929E-2</v>
      </c>
      <c r="J230" s="8">
        <v>2.4027769804233604E-2</v>
      </c>
      <c r="K230" s="8">
        <f t="shared" si="171"/>
        <v>8.7442077896515927E-3</v>
      </c>
      <c r="L230" s="3" t="s">
        <v>37</v>
      </c>
      <c r="M230" s="3" t="s">
        <v>30</v>
      </c>
      <c r="N230" s="7">
        <v>43810</v>
      </c>
      <c r="O230" s="27" t="s">
        <v>51</v>
      </c>
      <c r="R230" s="1">
        <v>30</v>
      </c>
      <c r="S230" s="2">
        <v>26</v>
      </c>
      <c r="T230" s="2">
        <f t="shared" si="164"/>
        <v>3</v>
      </c>
      <c r="U230" s="2">
        <f t="shared" si="165"/>
        <v>1</v>
      </c>
      <c r="V230" s="2">
        <f t="shared" si="166"/>
        <v>0</v>
      </c>
      <c r="W230" s="5">
        <f t="shared" si="167"/>
        <v>30</v>
      </c>
      <c r="X230" s="2">
        <v>1.6666666000000001</v>
      </c>
      <c r="Y230" s="2">
        <f t="shared" si="180"/>
        <v>43.333331600000001</v>
      </c>
      <c r="Z230" s="2">
        <f t="shared" si="172"/>
        <v>4.9999998000000003</v>
      </c>
      <c r="AA230" s="2">
        <f t="shared" si="173"/>
        <v>1.6666666000000001</v>
      </c>
      <c r="AB230" s="2">
        <f t="shared" si="174"/>
        <v>0</v>
      </c>
      <c r="AC230" s="2">
        <f t="shared" si="175"/>
        <v>49.999997999999998</v>
      </c>
      <c r="AD230" s="13">
        <f t="shared" si="176"/>
        <v>4.2513509343709783E-3</v>
      </c>
      <c r="AE230" s="31">
        <f t="shared" si="177"/>
        <v>7.5783134176980469E-3</v>
      </c>
      <c r="AF230" s="32" t="s">
        <v>34</v>
      </c>
      <c r="AG230" s="5">
        <v>8</v>
      </c>
      <c r="AH230" s="1">
        <v>30</v>
      </c>
      <c r="AI230" s="2">
        <f t="shared" si="178"/>
        <v>26</v>
      </c>
      <c r="AJ230" s="3">
        <f t="shared" si="170"/>
        <v>0.12754052803112934</v>
      </c>
      <c r="AK230" s="28">
        <f t="shared" si="179"/>
        <v>0.22734940253094141</v>
      </c>
      <c r="AL230" s="1" t="s">
        <v>162</v>
      </c>
    </row>
    <row r="231" spans="1:39">
      <c r="C231" s="2"/>
      <c r="D231" s="2"/>
      <c r="G231" s="26"/>
      <c r="T231" s="2"/>
      <c r="U231" s="2"/>
      <c r="V231" s="2"/>
    </row>
    <row r="232" spans="1:39">
      <c r="A232" s="9" t="s">
        <v>0</v>
      </c>
      <c r="B232" s="2">
        <v>5.1835191570694255</v>
      </c>
      <c r="C232" s="2" t="s">
        <v>22</v>
      </c>
      <c r="D232" s="2" t="s">
        <v>54</v>
      </c>
      <c r="E232" s="1">
        <v>400</v>
      </c>
      <c r="F232" s="29">
        <v>43784</v>
      </c>
      <c r="G232" s="26">
        <f t="shared" si="154"/>
        <v>1.2958797892673563E-2</v>
      </c>
      <c r="H232" s="8" t="s">
        <v>38</v>
      </c>
      <c r="I232" s="8">
        <v>0.16699781023693733</v>
      </c>
      <c r="J232" s="8">
        <v>0.18972098974009896</v>
      </c>
      <c r="K232" s="8">
        <f>AVERAGE($H232:$J232)</f>
        <v>0.17835939998851813</v>
      </c>
      <c r="L232" s="3" t="s">
        <v>37</v>
      </c>
      <c r="M232" s="3" t="s">
        <v>24</v>
      </c>
      <c r="N232" s="7">
        <v>43798</v>
      </c>
      <c r="O232" s="8" t="s">
        <v>21</v>
      </c>
      <c r="R232" s="1">
        <v>30</v>
      </c>
      <c r="S232" s="2">
        <v>26</v>
      </c>
      <c r="T232" s="2">
        <f t="shared" ref="T232:T238" si="181">$R232*0.1</f>
        <v>3</v>
      </c>
      <c r="U232" s="2">
        <f t="shared" ref="U232:U238" si="182">$T232/3</f>
        <v>1</v>
      </c>
      <c r="V232" s="2">
        <f t="shared" ref="V232:V238" si="183">$R232-($S232+$T232+$U232)</f>
        <v>0</v>
      </c>
      <c r="W232" s="5">
        <f t="shared" ref="W232:W238" si="184">SUM($S232:$V232)</f>
        <v>30</v>
      </c>
      <c r="X232" s="2">
        <v>1.6666666000000001</v>
      </c>
      <c r="Y232" s="2">
        <f>S232*$X232</f>
        <v>43.333331600000001</v>
      </c>
      <c r="Z232" s="2">
        <f>T232*$X232</f>
        <v>4.9999998000000003</v>
      </c>
      <c r="AA232" s="2">
        <f>U232*$X232</f>
        <v>1.6666666000000001</v>
      </c>
      <c r="AB232" s="2">
        <f>V232*$X232</f>
        <v>0</v>
      </c>
      <c r="AC232" s="2">
        <f t="shared" ref="AC232:AC249" si="185">Y232+Z232+AB232+AA232</f>
        <v>49.999997999999998</v>
      </c>
      <c r="AD232" s="13">
        <f t="shared" ref="AD232:AD249" si="186">G232*Y232/AC232</f>
        <v>1.1230958173650421E-2</v>
      </c>
      <c r="AE232" s="31">
        <f>$K232*$Y232/$AC232</f>
        <v>0.15457814665671574</v>
      </c>
      <c r="AF232" s="32" t="s">
        <v>27</v>
      </c>
      <c r="AG232" s="5">
        <v>13</v>
      </c>
      <c r="AH232" s="1">
        <v>15</v>
      </c>
      <c r="AI232" s="2">
        <f t="shared" si="178"/>
        <v>13</v>
      </c>
      <c r="AJ232" s="3">
        <f t="shared" ref="AJ232:AJ249" si="187">(($G232*$S232)*$AH232)/$R232</f>
        <v>0.16846437260475636</v>
      </c>
      <c r="AK232" s="28">
        <f>$AE232*$AH232</f>
        <v>2.3186721998507362</v>
      </c>
    </row>
    <row r="233" spans="1:39">
      <c r="A233" s="9" t="s">
        <v>1</v>
      </c>
      <c r="B233" s="2">
        <v>4.9795432157616943</v>
      </c>
      <c r="C233" s="2" t="s">
        <v>22</v>
      </c>
      <c r="D233" s="2" t="s">
        <v>54</v>
      </c>
      <c r="E233" s="1">
        <v>400</v>
      </c>
      <c r="F233" s="29">
        <v>43784</v>
      </c>
      <c r="G233" s="26">
        <f t="shared" si="154"/>
        <v>1.2448858039404235E-2</v>
      </c>
      <c r="H233" s="8" t="s">
        <v>38</v>
      </c>
      <c r="I233" s="8">
        <v>0.11209019855492047</v>
      </c>
      <c r="J233" s="8">
        <v>0.12599904864226494</v>
      </c>
      <c r="K233" s="8">
        <f t="shared" ref="K233:K263" si="188">AVERAGE($H233:$J233)</f>
        <v>0.11904462359859271</v>
      </c>
      <c r="L233" s="3" t="s">
        <v>37</v>
      </c>
      <c r="M233" s="3" t="s">
        <v>24</v>
      </c>
      <c r="N233" s="7">
        <v>43798</v>
      </c>
      <c r="O233" s="8" t="s">
        <v>21</v>
      </c>
      <c r="R233" s="1">
        <v>30</v>
      </c>
      <c r="S233" s="2">
        <v>26</v>
      </c>
      <c r="T233" s="2">
        <f t="shared" si="181"/>
        <v>3</v>
      </c>
      <c r="U233" s="2">
        <f t="shared" si="182"/>
        <v>1</v>
      </c>
      <c r="V233" s="2">
        <f t="shared" si="183"/>
        <v>0</v>
      </c>
      <c r="W233" s="5">
        <f t="shared" si="184"/>
        <v>30</v>
      </c>
      <c r="X233" s="2">
        <v>1.6666666000000001</v>
      </c>
      <c r="Y233" s="2">
        <f>S233*$X233</f>
        <v>43.333331600000001</v>
      </c>
      <c r="Z233" s="2">
        <f t="shared" ref="Z233:Z249" si="189">T233*$X233</f>
        <v>4.9999998000000003</v>
      </c>
      <c r="AA233" s="2">
        <f t="shared" ref="AA233:AA249" si="190">U233*$X233</f>
        <v>1.6666666000000001</v>
      </c>
      <c r="AB233" s="2">
        <f t="shared" ref="AB233:AB249" si="191">V233*$X233</f>
        <v>0</v>
      </c>
      <c r="AC233" s="2">
        <f t="shared" si="185"/>
        <v>49.999997999999998</v>
      </c>
      <c r="AD233" s="13">
        <f t="shared" si="186"/>
        <v>1.0789010300817005E-2</v>
      </c>
      <c r="AE233" s="31">
        <f t="shared" ref="AE233:AE249" si="192">$K233*$Y233/$AC233</f>
        <v>0.10317200711878034</v>
      </c>
      <c r="AF233" s="32" t="s">
        <v>33</v>
      </c>
      <c r="AG233" s="5">
        <v>2</v>
      </c>
      <c r="AH233" s="1">
        <v>15</v>
      </c>
      <c r="AI233" s="2">
        <f t="shared" si="178"/>
        <v>13</v>
      </c>
      <c r="AJ233" s="3">
        <f t="shared" si="187"/>
        <v>0.16183515451225505</v>
      </c>
      <c r="AK233" s="28">
        <f t="shared" ref="AK233:AK249" si="193">$AE233*$AH233</f>
        <v>1.5475801067817052</v>
      </c>
    </row>
    <row r="234" spans="1:39">
      <c r="A234" s="9" t="s">
        <v>2</v>
      </c>
      <c r="B234" s="2">
        <v>5.5172765667095245</v>
      </c>
      <c r="C234" s="2" t="s">
        <v>22</v>
      </c>
      <c r="D234" s="2" t="s">
        <v>54</v>
      </c>
      <c r="E234" s="6">
        <v>400</v>
      </c>
      <c r="F234" s="29">
        <v>43784</v>
      </c>
      <c r="G234" s="26">
        <f t="shared" si="154"/>
        <v>1.3793191416773811E-2</v>
      </c>
      <c r="H234" s="8">
        <v>0.2012038776029067</v>
      </c>
      <c r="I234" s="8">
        <v>0.17953194839704431</v>
      </c>
      <c r="J234" s="8" t="s">
        <v>38</v>
      </c>
      <c r="K234" s="8">
        <f t="shared" si="188"/>
        <v>0.19036791299997552</v>
      </c>
      <c r="L234" s="3" t="s">
        <v>37</v>
      </c>
      <c r="M234" s="3" t="s">
        <v>24</v>
      </c>
      <c r="N234" s="7">
        <v>43798</v>
      </c>
      <c r="O234" s="8" t="s">
        <v>21</v>
      </c>
      <c r="R234" s="1">
        <v>30</v>
      </c>
      <c r="S234" s="2">
        <v>26</v>
      </c>
      <c r="T234" s="2">
        <f t="shared" si="181"/>
        <v>3</v>
      </c>
      <c r="U234" s="2">
        <f t="shared" si="182"/>
        <v>1</v>
      </c>
      <c r="V234" s="2">
        <f t="shared" si="183"/>
        <v>0</v>
      </c>
      <c r="W234" s="5">
        <f t="shared" si="184"/>
        <v>30</v>
      </c>
      <c r="X234" s="2">
        <v>1.6666666000000001</v>
      </c>
      <c r="Y234" s="2">
        <f t="shared" ref="Y234:Y249" si="194">S234*$X234</f>
        <v>43.333331600000001</v>
      </c>
      <c r="Z234" s="2">
        <f t="shared" si="189"/>
        <v>4.9999998000000003</v>
      </c>
      <c r="AA234" s="2">
        <f t="shared" si="190"/>
        <v>1.6666666000000001</v>
      </c>
      <c r="AB234" s="2">
        <f t="shared" si="191"/>
        <v>0</v>
      </c>
      <c r="AC234" s="2">
        <f t="shared" si="185"/>
        <v>49.999997999999998</v>
      </c>
      <c r="AD234" s="13">
        <f t="shared" si="186"/>
        <v>1.1954099227870637E-2</v>
      </c>
      <c r="AE234" s="31">
        <f t="shared" si="192"/>
        <v>0.16498552459997878</v>
      </c>
      <c r="AF234" s="32" t="s">
        <v>27</v>
      </c>
      <c r="AG234" s="5">
        <v>14</v>
      </c>
      <c r="AH234" s="1">
        <v>15</v>
      </c>
      <c r="AI234" s="2">
        <f t="shared" si="178"/>
        <v>13</v>
      </c>
      <c r="AJ234" s="3">
        <f t="shared" si="187"/>
        <v>0.17931148841805955</v>
      </c>
      <c r="AK234" s="28">
        <f t="shared" si="193"/>
        <v>2.4747828689996818</v>
      </c>
    </row>
    <row r="235" spans="1:39">
      <c r="A235" s="9" t="s">
        <v>3</v>
      </c>
      <c r="B235" s="2">
        <v>5.9918138726046086</v>
      </c>
      <c r="C235" s="2" t="s">
        <v>22</v>
      </c>
      <c r="D235" s="2" t="s">
        <v>54</v>
      </c>
      <c r="E235" s="6">
        <v>400</v>
      </c>
      <c r="F235" s="29">
        <v>43784</v>
      </c>
      <c r="G235" s="26">
        <f t="shared" si="154"/>
        <v>1.4979534681511522E-2</v>
      </c>
      <c r="H235" s="8">
        <v>6.2034511321977286E-2</v>
      </c>
      <c r="I235" s="8">
        <v>8.0876151265879978E-2</v>
      </c>
      <c r="J235" s="8">
        <v>0.11936808522853096</v>
      </c>
      <c r="K235" s="8">
        <f t="shared" si="188"/>
        <v>8.74262492721294E-2</v>
      </c>
      <c r="L235" s="3" t="s">
        <v>37</v>
      </c>
      <c r="M235" s="3" t="s">
        <v>30</v>
      </c>
      <c r="N235" s="7">
        <v>43810</v>
      </c>
      <c r="O235" s="8" t="s">
        <v>21</v>
      </c>
      <c r="R235" s="1">
        <v>30</v>
      </c>
      <c r="S235" s="2">
        <v>26</v>
      </c>
      <c r="T235" s="2">
        <f t="shared" si="181"/>
        <v>3</v>
      </c>
      <c r="U235" s="2">
        <f t="shared" si="182"/>
        <v>1</v>
      </c>
      <c r="V235" s="2">
        <f t="shared" si="183"/>
        <v>0</v>
      </c>
      <c r="W235" s="5">
        <f t="shared" si="184"/>
        <v>30</v>
      </c>
      <c r="X235" s="2">
        <v>1.6666666000000001</v>
      </c>
      <c r="Y235" s="2">
        <f t="shared" si="194"/>
        <v>43.333331600000001</v>
      </c>
      <c r="Z235" s="2">
        <f t="shared" si="189"/>
        <v>4.9999998000000003</v>
      </c>
      <c r="AA235" s="2">
        <f t="shared" si="190"/>
        <v>1.6666666000000001</v>
      </c>
      <c r="AB235" s="2">
        <f t="shared" si="191"/>
        <v>0</v>
      </c>
      <c r="AC235" s="2">
        <f t="shared" si="185"/>
        <v>49.999997999999998</v>
      </c>
      <c r="AD235" s="13">
        <f t="shared" si="186"/>
        <v>1.2982263390643319E-2</v>
      </c>
      <c r="AE235" s="31">
        <f t="shared" si="192"/>
        <v>7.5769416035845485E-2</v>
      </c>
      <c r="AF235" s="32" t="s">
        <v>33</v>
      </c>
      <c r="AG235" s="5">
        <v>3</v>
      </c>
      <c r="AH235" s="1">
        <v>15</v>
      </c>
      <c r="AI235" s="2">
        <f t="shared" si="178"/>
        <v>13</v>
      </c>
      <c r="AJ235" s="3">
        <f t="shared" si="187"/>
        <v>0.19473395085964978</v>
      </c>
      <c r="AK235" s="28">
        <f t="shared" si="193"/>
        <v>1.1365412405376822</v>
      </c>
    </row>
    <row r="236" spans="1:39">
      <c r="A236" s="9" t="s">
        <v>4</v>
      </c>
      <c r="B236" s="2">
        <v>5.6476906438879579</v>
      </c>
      <c r="C236" s="2" t="s">
        <v>22</v>
      </c>
      <c r="D236" s="2" t="s">
        <v>54</v>
      </c>
      <c r="E236" s="1">
        <v>400</v>
      </c>
      <c r="F236" s="29">
        <v>43784</v>
      </c>
      <c r="G236" s="26">
        <f t="shared" si="154"/>
        <v>1.4119226609719895E-2</v>
      </c>
      <c r="H236" s="8">
        <v>7.8207592818889393E-2</v>
      </c>
      <c r="I236" s="8">
        <v>0.10950250551541453</v>
      </c>
      <c r="J236" s="8">
        <v>0.10820865899566161</v>
      </c>
      <c r="K236" s="8">
        <f t="shared" si="188"/>
        <v>9.8639585776655173E-2</v>
      </c>
      <c r="L236" s="3" t="s">
        <v>37</v>
      </c>
      <c r="M236" s="3" t="s">
        <v>30</v>
      </c>
      <c r="N236" s="7">
        <v>43810</v>
      </c>
      <c r="O236" s="8" t="s">
        <v>21</v>
      </c>
      <c r="R236" s="1">
        <v>30</v>
      </c>
      <c r="S236" s="2">
        <v>26</v>
      </c>
      <c r="T236" s="2">
        <f t="shared" si="181"/>
        <v>3</v>
      </c>
      <c r="U236" s="2">
        <f t="shared" si="182"/>
        <v>1</v>
      </c>
      <c r="V236" s="2">
        <f t="shared" si="183"/>
        <v>0</v>
      </c>
      <c r="W236" s="5">
        <f t="shared" si="184"/>
        <v>30</v>
      </c>
      <c r="X236" s="2">
        <v>1.6666666000000001</v>
      </c>
      <c r="Y236" s="2">
        <f t="shared" si="194"/>
        <v>43.333331600000001</v>
      </c>
      <c r="Z236" s="2">
        <f t="shared" si="189"/>
        <v>4.9999998000000003</v>
      </c>
      <c r="AA236" s="2">
        <f t="shared" si="190"/>
        <v>1.6666666000000001</v>
      </c>
      <c r="AB236" s="2">
        <f t="shared" si="191"/>
        <v>0</v>
      </c>
      <c r="AC236" s="2">
        <f t="shared" si="185"/>
        <v>49.999997999999998</v>
      </c>
      <c r="AD236" s="13">
        <f t="shared" si="186"/>
        <v>1.2236663061757243E-2</v>
      </c>
      <c r="AE236" s="31">
        <f t="shared" si="192"/>
        <v>8.5487641006434481E-2</v>
      </c>
      <c r="AF236" s="32" t="s">
        <v>33</v>
      </c>
      <c r="AG236" s="5">
        <v>4</v>
      </c>
      <c r="AH236" s="1">
        <v>15</v>
      </c>
      <c r="AI236" s="2">
        <f t="shared" si="178"/>
        <v>13</v>
      </c>
      <c r="AJ236" s="3">
        <f t="shared" si="187"/>
        <v>0.18354994592635862</v>
      </c>
      <c r="AK236" s="28">
        <f t="shared" si="193"/>
        <v>1.2823146150965172</v>
      </c>
      <c r="AM236" s="32" t="s">
        <v>167</v>
      </c>
    </row>
    <row r="237" spans="1:39">
      <c r="A237" s="9" t="s">
        <v>5</v>
      </c>
      <c r="B237" s="2">
        <v>6.2967209169919984</v>
      </c>
      <c r="C237" s="2" t="s">
        <v>22</v>
      </c>
      <c r="D237" s="2" t="s">
        <v>54</v>
      </c>
      <c r="E237" s="1">
        <v>400</v>
      </c>
      <c r="F237" s="29">
        <v>43784</v>
      </c>
      <c r="G237" s="26">
        <f t="shared" si="154"/>
        <v>1.5741802292479998E-2</v>
      </c>
      <c r="H237" s="8">
        <v>9.9717791209782664E-2</v>
      </c>
      <c r="I237" s="8">
        <v>0.12899106871919372</v>
      </c>
      <c r="J237" s="8">
        <v>0.16408665556749319</v>
      </c>
      <c r="K237" s="8">
        <f t="shared" si="188"/>
        <v>0.1309318384988232</v>
      </c>
      <c r="L237" s="3" t="s">
        <v>37</v>
      </c>
      <c r="M237" s="3" t="s">
        <v>30</v>
      </c>
      <c r="N237" s="7">
        <v>43810</v>
      </c>
      <c r="O237" s="8" t="s">
        <v>21</v>
      </c>
      <c r="R237" s="1">
        <v>30</v>
      </c>
      <c r="S237" s="2">
        <v>26</v>
      </c>
      <c r="T237" s="2">
        <f t="shared" si="181"/>
        <v>3</v>
      </c>
      <c r="U237" s="2">
        <f t="shared" si="182"/>
        <v>1</v>
      </c>
      <c r="V237" s="2">
        <f t="shared" si="183"/>
        <v>0</v>
      </c>
      <c r="W237" s="5">
        <f t="shared" si="184"/>
        <v>30</v>
      </c>
      <c r="X237" s="2">
        <v>1.6666666000000001</v>
      </c>
      <c r="Y237" s="2">
        <f t="shared" si="194"/>
        <v>43.333331600000001</v>
      </c>
      <c r="Z237" s="2">
        <f t="shared" si="189"/>
        <v>4.9999998000000003</v>
      </c>
      <c r="AA237" s="2">
        <f t="shared" si="190"/>
        <v>1.6666666000000001</v>
      </c>
      <c r="AB237" s="2">
        <f t="shared" si="191"/>
        <v>0</v>
      </c>
      <c r="AC237" s="2">
        <f t="shared" si="185"/>
        <v>49.999997999999998</v>
      </c>
      <c r="AD237" s="13">
        <f t="shared" si="186"/>
        <v>1.3642895320149331E-2</v>
      </c>
      <c r="AE237" s="31">
        <f t="shared" si="192"/>
        <v>0.11347426003231344</v>
      </c>
      <c r="AF237" s="32" t="s">
        <v>33</v>
      </c>
      <c r="AG237" s="5">
        <v>5</v>
      </c>
      <c r="AH237" s="1">
        <v>15</v>
      </c>
      <c r="AI237" s="2">
        <f t="shared" si="178"/>
        <v>13</v>
      </c>
      <c r="AJ237" s="3">
        <f t="shared" si="187"/>
        <v>0.20464342980223998</v>
      </c>
      <c r="AK237" s="28">
        <f t="shared" si="193"/>
        <v>1.7021139004847015</v>
      </c>
    </row>
    <row r="238" spans="1:39">
      <c r="A238" s="9" t="s">
        <v>6</v>
      </c>
      <c r="B238" s="2">
        <v>2.0783988630418744</v>
      </c>
      <c r="C238" s="2" t="s">
        <v>22</v>
      </c>
      <c r="D238" s="2" t="s">
        <v>54</v>
      </c>
      <c r="E238" s="1">
        <v>400</v>
      </c>
      <c r="F238" s="29">
        <v>43784</v>
      </c>
      <c r="G238" s="26">
        <f t="shared" si="154"/>
        <v>5.1959971576046862E-3</v>
      </c>
      <c r="H238" s="8">
        <v>4.8206526642117359E-2</v>
      </c>
      <c r="I238" s="8">
        <v>6.9150667180618575E-2</v>
      </c>
      <c r="J238" s="8" t="s">
        <v>38</v>
      </c>
      <c r="K238" s="8">
        <f t="shared" si="188"/>
        <v>5.8678596911367967E-2</v>
      </c>
      <c r="L238" s="3" t="s">
        <v>37</v>
      </c>
      <c r="M238" s="3" t="s">
        <v>24</v>
      </c>
      <c r="N238" s="7">
        <v>43798</v>
      </c>
      <c r="O238" s="8" t="s">
        <v>21</v>
      </c>
      <c r="R238" s="1">
        <v>30</v>
      </c>
      <c r="S238" s="2">
        <v>26</v>
      </c>
      <c r="T238" s="2">
        <f t="shared" si="181"/>
        <v>3</v>
      </c>
      <c r="U238" s="2">
        <f t="shared" si="182"/>
        <v>1</v>
      </c>
      <c r="V238" s="2">
        <f t="shared" si="183"/>
        <v>0</v>
      </c>
      <c r="W238" s="5">
        <f t="shared" si="184"/>
        <v>30</v>
      </c>
      <c r="X238" s="2">
        <v>1.6666666000000001</v>
      </c>
      <c r="Y238" s="2">
        <f t="shared" si="194"/>
        <v>43.333331600000001</v>
      </c>
      <c r="Z238" s="2">
        <f t="shared" si="189"/>
        <v>4.9999998000000003</v>
      </c>
      <c r="AA238" s="2">
        <f t="shared" si="190"/>
        <v>1.6666666000000001</v>
      </c>
      <c r="AB238" s="2">
        <f t="shared" si="191"/>
        <v>0</v>
      </c>
      <c r="AC238" s="2">
        <f t="shared" si="185"/>
        <v>49.999997999999998</v>
      </c>
      <c r="AD238" s="13">
        <f t="shared" si="186"/>
        <v>4.5031975365907289E-3</v>
      </c>
      <c r="AE238" s="31">
        <f t="shared" si="192"/>
        <v>5.0854783989852242E-2</v>
      </c>
      <c r="AF238" s="32" t="s">
        <v>27</v>
      </c>
      <c r="AG238" s="5">
        <v>4</v>
      </c>
      <c r="AH238" s="1">
        <v>15</v>
      </c>
      <c r="AI238" s="2">
        <f t="shared" si="178"/>
        <v>13</v>
      </c>
      <c r="AJ238" s="3">
        <f t="shared" si="187"/>
        <v>6.7547963048860918E-2</v>
      </c>
      <c r="AK238" s="28">
        <f t="shared" si="193"/>
        <v>0.76282175984778366</v>
      </c>
    </row>
    <row r="239" spans="1:39">
      <c r="A239" s="9" t="s">
        <v>7</v>
      </c>
      <c r="B239" s="2">
        <v>2.0307080344796713</v>
      </c>
      <c r="C239" s="2" t="s">
        <v>22</v>
      </c>
      <c r="D239" s="2" t="s">
        <v>54</v>
      </c>
      <c r="E239" s="1">
        <v>400</v>
      </c>
      <c r="F239" s="29">
        <v>43784</v>
      </c>
      <c r="G239" s="26">
        <f t="shared" si="154"/>
        <v>5.0767700861991784E-3</v>
      </c>
      <c r="H239" s="8">
        <v>9.0741730978996404E-2</v>
      </c>
      <c r="I239" s="8">
        <v>8.9771346089181678E-2</v>
      </c>
      <c r="J239" s="8">
        <v>0.11273712181479698</v>
      </c>
      <c r="K239" s="8">
        <f t="shared" si="188"/>
        <v>9.7750066294325033E-2</v>
      </c>
      <c r="L239" s="3" t="s">
        <v>37</v>
      </c>
      <c r="M239" s="3" t="s">
        <v>24</v>
      </c>
      <c r="N239" s="7">
        <v>43798</v>
      </c>
      <c r="O239" s="8" t="s">
        <v>21</v>
      </c>
      <c r="R239" s="1">
        <v>30</v>
      </c>
      <c r="S239" s="2">
        <v>26</v>
      </c>
      <c r="T239" s="2">
        <f t="shared" ref="T239:T249" si="195">$R239*0.1</f>
        <v>3</v>
      </c>
      <c r="U239" s="2">
        <f t="shared" ref="U239:U249" si="196">$T239/3</f>
        <v>1</v>
      </c>
      <c r="V239" s="2">
        <f t="shared" ref="V239:V249" si="197">$R239-($S239+$T239+$U239)</f>
        <v>0</v>
      </c>
      <c r="W239" s="5">
        <f t="shared" ref="W239:W249" si="198">SUM($S239:$V239)</f>
        <v>30</v>
      </c>
      <c r="X239" s="2">
        <v>1.6666666000000001</v>
      </c>
      <c r="Y239" s="2">
        <f t="shared" si="194"/>
        <v>43.333331600000001</v>
      </c>
      <c r="Z239" s="2">
        <f t="shared" si="189"/>
        <v>4.9999998000000003</v>
      </c>
      <c r="AA239" s="2">
        <f t="shared" si="190"/>
        <v>1.6666666000000001</v>
      </c>
      <c r="AB239" s="2">
        <f t="shared" si="191"/>
        <v>0</v>
      </c>
      <c r="AC239" s="2">
        <f t="shared" si="185"/>
        <v>49.999997999999998</v>
      </c>
      <c r="AD239" s="13">
        <f t="shared" si="186"/>
        <v>4.3998674080392881E-3</v>
      </c>
      <c r="AE239" s="31">
        <f t="shared" si="192"/>
        <v>8.4716724121748355E-2</v>
      </c>
      <c r="AF239" s="32" t="s">
        <v>27</v>
      </c>
      <c r="AG239" s="5">
        <v>5</v>
      </c>
      <c r="AH239" s="1">
        <v>15</v>
      </c>
      <c r="AI239" s="2">
        <f t="shared" si="178"/>
        <v>13</v>
      </c>
      <c r="AJ239" s="3">
        <f t="shared" si="187"/>
        <v>6.5998011120589326E-2</v>
      </c>
      <c r="AK239" s="28">
        <f t="shared" si="193"/>
        <v>1.2707508618262253</v>
      </c>
    </row>
    <row r="240" spans="1:39">
      <c r="A240" s="9" t="s">
        <v>8</v>
      </c>
      <c r="B240" s="2">
        <v>2.424389698558425</v>
      </c>
      <c r="C240" s="2" t="s">
        <v>22</v>
      </c>
      <c r="D240" s="2" t="s">
        <v>54</v>
      </c>
      <c r="E240" s="1">
        <v>400</v>
      </c>
      <c r="F240" s="29">
        <v>43784</v>
      </c>
      <c r="G240" s="26">
        <f t="shared" si="154"/>
        <v>6.0609742463960626E-3</v>
      </c>
      <c r="H240" s="8">
        <v>9.0660865571511762E-2</v>
      </c>
      <c r="I240" s="8">
        <v>0.1417678031017543</v>
      </c>
      <c r="J240" s="8">
        <v>0.11152414070252861</v>
      </c>
      <c r="K240" s="8">
        <f t="shared" si="188"/>
        <v>0.11465093645859821</v>
      </c>
      <c r="L240" s="3" t="s">
        <v>37</v>
      </c>
      <c r="M240" s="3" t="s">
        <v>24</v>
      </c>
      <c r="N240" s="7">
        <v>43798</v>
      </c>
      <c r="O240" s="8" t="s">
        <v>21</v>
      </c>
      <c r="R240" s="1">
        <v>30</v>
      </c>
      <c r="S240" s="2">
        <v>26</v>
      </c>
      <c r="T240" s="2">
        <f t="shared" si="195"/>
        <v>3</v>
      </c>
      <c r="U240" s="2">
        <f t="shared" si="196"/>
        <v>1</v>
      </c>
      <c r="V240" s="2">
        <f t="shared" si="197"/>
        <v>0</v>
      </c>
      <c r="W240" s="5">
        <f t="shared" si="198"/>
        <v>30</v>
      </c>
      <c r="X240" s="2">
        <v>1.6666666000000001</v>
      </c>
      <c r="Y240" s="2">
        <f t="shared" si="194"/>
        <v>43.333331600000001</v>
      </c>
      <c r="Z240" s="2">
        <f t="shared" si="189"/>
        <v>4.9999998000000003</v>
      </c>
      <c r="AA240" s="2">
        <f t="shared" si="190"/>
        <v>1.6666666000000001</v>
      </c>
      <c r="AB240" s="2">
        <f t="shared" si="191"/>
        <v>0</v>
      </c>
      <c r="AC240" s="2">
        <f t="shared" si="185"/>
        <v>49.999997999999998</v>
      </c>
      <c r="AD240" s="13">
        <f t="shared" si="186"/>
        <v>5.2528443468765887E-3</v>
      </c>
      <c r="AE240" s="31">
        <f t="shared" si="192"/>
        <v>9.9364144930785131E-2</v>
      </c>
      <c r="AF240" s="32" t="s">
        <v>27</v>
      </c>
      <c r="AG240" s="5">
        <v>6</v>
      </c>
      <c r="AH240" s="1">
        <v>15</v>
      </c>
      <c r="AI240" s="2">
        <f t="shared" si="178"/>
        <v>13</v>
      </c>
      <c r="AJ240" s="3">
        <f t="shared" si="187"/>
        <v>7.8792665203148815E-2</v>
      </c>
      <c r="AK240" s="28">
        <f t="shared" si="193"/>
        <v>1.4904621739617769</v>
      </c>
    </row>
    <row r="241" spans="1:39">
      <c r="A241" s="9" t="s">
        <v>9</v>
      </c>
      <c r="B241" s="2">
        <v>0.86661872221508185</v>
      </c>
      <c r="C241" s="2" t="s">
        <v>22</v>
      </c>
      <c r="D241" s="2" t="s">
        <v>54</v>
      </c>
      <c r="E241" s="1">
        <v>400</v>
      </c>
      <c r="F241" s="29">
        <v>43784</v>
      </c>
      <c r="G241" s="26">
        <f t="shared" si="154"/>
        <v>2.1665468055377048E-3</v>
      </c>
      <c r="H241" s="8">
        <v>3.5429792259556697E-2</v>
      </c>
      <c r="I241" s="8">
        <v>7.0363648292887035E-2</v>
      </c>
      <c r="J241" s="8">
        <v>7.0929706145278909E-2</v>
      </c>
      <c r="K241" s="8">
        <f t="shared" si="188"/>
        <v>5.8907715565907549E-2</v>
      </c>
      <c r="L241" s="3" t="s">
        <v>37</v>
      </c>
      <c r="M241" s="3" t="s">
        <v>24</v>
      </c>
      <c r="N241" s="7">
        <v>43798</v>
      </c>
      <c r="O241" s="8" t="s">
        <v>21</v>
      </c>
      <c r="R241" s="1">
        <v>30</v>
      </c>
      <c r="S241" s="2">
        <v>26</v>
      </c>
      <c r="T241" s="2">
        <f t="shared" si="195"/>
        <v>3</v>
      </c>
      <c r="U241" s="2">
        <f t="shared" si="196"/>
        <v>1</v>
      </c>
      <c r="V241" s="2">
        <f t="shared" si="197"/>
        <v>0</v>
      </c>
      <c r="W241" s="5">
        <f t="shared" si="198"/>
        <v>30</v>
      </c>
      <c r="X241" s="2">
        <v>1.6666666000000001</v>
      </c>
      <c r="Y241" s="2">
        <f t="shared" si="194"/>
        <v>43.333331600000001</v>
      </c>
      <c r="Z241" s="2">
        <f t="shared" si="189"/>
        <v>4.9999998000000003</v>
      </c>
      <c r="AA241" s="2">
        <f t="shared" si="190"/>
        <v>1.6666666000000001</v>
      </c>
      <c r="AB241" s="2">
        <f t="shared" si="191"/>
        <v>0</v>
      </c>
      <c r="AC241" s="2">
        <f t="shared" si="185"/>
        <v>49.999997999999998</v>
      </c>
      <c r="AD241" s="13">
        <f t="shared" si="186"/>
        <v>1.8776738981326777E-3</v>
      </c>
      <c r="AE241" s="31">
        <f t="shared" si="192"/>
        <v>5.1053353490453215E-2</v>
      </c>
      <c r="AF241" s="32" t="s">
        <v>27</v>
      </c>
      <c r="AG241" s="5">
        <v>7</v>
      </c>
      <c r="AH241" s="1">
        <v>15</v>
      </c>
      <c r="AI241" s="2">
        <f t="shared" si="178"/>
        <v>13</v>
      </c>
      <c r="AJ241" s="3">
        <f t="shared" si="187"/>
        <v>2.8165108471990163E-2</v>
      </c>
      <c r="AK241" s="28">
        <f t="shared" si="193"/>
        <v>0.76580030235679819</v>
      </c>
    </row>
    <row r="242" spans="1:39">
      <c r="A242" s="9" t="s">
        <v>10</v>
      </c>
      <c r="B242" s="2">
        <v>1.5915446277185608</v>
      </c>
      <c r="C242" s="2" t="s">
        <v>22</v>
      </c>
      <c r="D242" s="2" t="s">
        <v>54</v>
      </c>
      <c r="E242" s="1">
        <v>400</v>
      </c>
      <c r="F242" s="29">
        <v>43784</v>
      </c>
      <c r="G242" s="26">
        <f t="shared" si="154"/>
        <v>3.9788615692964019E-3</v>
      </c>
      <c r="H242" s="8">
        <v>6.1387588062100776E-2</v>
      </c>
      <c r="I242" s="8">
        <v>0.10335673454658795</v>
      </c>
      <c r="J242" s="8">
        <v>8.4595960010169821E-2</v>
      </c>
      <c r="K242" s="8">
        <f t="shared" si="188"/>
        <v>8.3113427539619519E-2</v>
      </c>
      <c r="L242" s="3" t="s">
        <v>37</v>
      </c>
      <c r="M242" s="3" t="s">
        <v>24</v>
      </c>
      <c r="N242" s="7">
        <v>43798</v>
      </c>
      <c r="O242" s="8" t="s">
        <v>21</v>
      </c>
      <c r="R242" s="1">
        <v>30</v>
      </c>
      <c r="S242" s="2">
        <v>26</v>
      </c>
      <c r="T242" s="2">
        <f t="shared" si="195"/>
        <v>3</v>
      </c>
      <c r="U242" s="2">
        <f t="shared" si="196"/>
        <v>1</v>
      </c>
      <c r="V242" s="2">
        <f t="shared" si="197"/>
        <v>0</v>
      </c>
      <c r="W242" s="5">
        <f t="shared" si="198"/>
        <v>30</v>
      </c>
      <c r="X242" s="2">
        <v>1.6666666000000001</v>
      </c>
      <c r="Y242" s="2">
        <f t="shared" si="194"/>
        <v>43.333331600000001</v>
      </c>
      <c r="Z242" s="2">
        <f t="shared" si="189"/>
        <v>4.9999998000000003</v>
      </c>
      <c r="AA242" s="2">
        <f t="shared" si="190"/>
        <v>1.6666666000000001</v>
      </c>
      <c r="AB242" s="2">
        <f t="shared" si="191"/>
        <v>0</v>
      </c>
      <c r="AC242" s="2">
        <f t="shared" si="185"/>
        <v>49.999997999999998</v>
      </c>
      <c r="AD242" s="13">
        <f t="shared" si="186"/>
        <v>3.4483466933902152E-3</v>
      </c>
      <c r="AE242" s="31">
        <f t="shared" si="192"/>
        <v>7.2031637201003584E-2</v>
      </c>
      <c r="AF242" s="32" t="s">
        <v>27</v>
      </c>
      <c r="AG242" s="5">
        <v>8</v>
      </c>
      <c r="AH242" s="1">
        <v>15</v>
      </c>
      <c r="AI242" s="2">
        <f t="shared" si="178"/>
        <v>13</v>
      </c>
      <c r="AJ242" s="3">
        <f t="shared" si="187"/>
        <v>5.1725200400853225E-2</v>
      </c>
      <c r="AK242" s="28">
        <f t="shared" si="193"/>
        <v>1.0804745580150539</v>
      </c>
    </row>
    <row r="243" spans="1:39">
      <c r="A243" s="9" t="s">
        <v>11</v>
      </c>
      <c r="B243" s="2">
        <v>1.8168669326636442</v>
      </c>
      <c r="C243" s="2" t="s">
        <v>22</v>
      </c>
      <c r="D243" s="2" t="s">
        <v>54</v>
      </c>
      <c r="E243" s="1">
        <v>400</v>
      </c>
      <c r="F243" s="29">
        <v>43784</v>
      </c>
      <c r="G243" s="26">
        <f t="shared" si="154"/>
        <v>4.5421673316591105E-3</v>
      </c>
      <c r="H243" s="8">
        <v>6.4945665991421431E-2</v>
      </c>
      <c r="I243" s="8">
        <v>8.2736055638024844E-2</v>
      </c>
      <c r="J243" s="8">
        <v>8.4434229195200619E-2</v>
      </c>
      <c r="K243" s="8">
        <f t="shared" si="188"/>
        <v>7.7371983608215622E-2</v>
      </c>
      <c r="L243" s="3" t="s">
        <v>37</v>
      </c>
      <c r="M243" s="3" t="s">
        <v>24</v>
      </c>
      <c r="N243" s="7">
        <v>43798</v>
      </c>
      <c r="O243" s="8" t="s">
        <v>21</v>
      </c>
      <c r="R243" s="1">
        <v>30</v>
      </c>
      <c r="S243" s="2">
        <v>26</v>
      </c>
      <c r="T243" s="2">
        <f t="shared" si="195"/>
        <v>3</v>
      </c>
      <c r="U243" s="2">
        <f t="shared" si="196"/>
        <v>1</v>
      </c>
      <c r="V243" s="2">
        <f t="shared" si="197"/>
        <v>0</v>
      </c>
      <c r="W243" s="5">
        <f t="shared" si="198"/>
        <v>30</v>
      </c>
      <c r="X243" s="2">
        <v>1.6666666000000001</v>
      </c>
      <c r="Y243" s="2">
        <f t="shared" si="194"/>
        <v>43.333331600000001</v>
      </c>
      <c r="Z243" s="2">
        <f t="shared" si="189"/>
        <v>4.9999998000000003</v>
      </c>
      <c r="AA243" s="2">
        <f t="shared" si="190"/>
        <v>1.6666666000000001</v>
      </c>
      <c r="AB243" s="2">
        <f t="shared" si="191"/>
        <v>0</v>
      </c>
      <c r="AC243" s="2">
        <f t="shared" si="185"/>
        <v>49.999997999999998</v>
      </c>
      <c r="AD243" s="13">
        <f t="shared" si="186"/>
        <v>3.9365450207712298E-3</v>
      </c>
      <c r="AE243" s="31">
        <f t="shared" si="192"/>
        <v>6.7055719127120217E-2</v>
      </c>
      <c r="AF243" s="32" t="s">
        <v>27</v>
      </c>
      <c r="AG243" s="5">
        <v>9</v>
      </c>
      <c r="AH243" s="1">
        <v>15</v>
      </c>
      <c r="AI243" s="2">
        <f t="shared" si="178"/>
        <v>13</v>
      </c>
      <c r="AJ243" s="3">
        <f t="shared" si="187"/>
        <v>5.9048175311568439E-2</v>
      </c>
      <c r="AK243" s="28">
        <f t="shared" si="193"/>
        <v>1.0058357869068033</v>
      </c>
    </row>
    <row r="244" spans="1:39">
      <c r="A244" s="9" t="s">
        <v>12</v>
      </c>
      <c r="B244" s="2">
        <v>2.8365486968357172</v>
      </c>
      <c r="C244" s="2" t="s">
        <v>22</v>
      </c>
      <c r="D244" s="2" t="s">
        <v>54</v>
      </c>
      <c r="E244" s="1">
        <v>400</v>
      </c>
      <c r="F244" s="29">
        <v>43784</v>
      </c>
      <c r="G244" s="26">
        <f t="shared" si="154"/>
        <v>7.0913717420892928E-3</v>
      </c>
      <c r="H244" s="8">
        <v>0.14839876651548839</v>
      </c>
      <c r="I244" s="8">
        <v>0.16699781023693741</v>
      </c>
      <c r="J244" s="8">
        <v>0.18042146787937449</v>
      </c>
      <c r="K244" s="8">
        <f t="shared" si="188"/>
        <v>0.16527268154393346</v>
      </c>
      <c r="L244" s="3" t="s">
        <v>37</v>
      </c>
      <c r="M244" s="3" t="s">
        <v>24</v>
      </c>
      <c r="N244" s="7">
        <v>43798</v>
      </c>
      <c r="O244" s="8" t="s">
        <v>21</v>
      </c>
      <c r="R244" s="1">
        <v>30</v>
      </c>
      <c r="S244" s="2">
        <v>26</v>
      </c>
      <c r="T244" s="2">
        <f t="shared" si="195"/>
        <v>3</v>
      </c>
      <c r="U244" s="2">
        <f t="shared" si="196"/>
        <v>1</v>
      </c>
      <c r="V244" s="2">
        <f t="shared" si="197"/>
        <v>0</v>
      </c>
      <c r="W244" s="5">
        <f t="shared" si="198"/>
        <v>30</v>
      </c>
      <c r="X244" s="2">
        <v>1.6666666000000001</v>
      </c>
      <c r="Y244" s="2">
        <f t="shared" si="194"/>
        <v>43.333331600000001</v>
      </c>
      <c r="Z244" s="2">
        <f t="shared" si="189"/>
        <v>4.9999998000000003</v>
      </c>
      <c r="AA244" s="2">
        <f t="shared" si="190"/>
        <v>1.6666666000000001</v>
      </c>
      <c r="AB244" s="2">
        <f t="shared" si="191"/>
        <v>0</v>
      </c>
      <c r="AC244" s="2">
        <f t="shared" si="185"/>
        <v>49.999997999999998</v>
      </c>
      <c r="AD244" s="13">
        <f t="shared" si="186"/>
        <v>6.1458555098107201E-3</v>
      </c>
      <c r="AE244" s="31">
        <f t="shared" si="192"/>
        <v>0.14323632400474234</v>
      </c>
      <c r="AF244" s="32" t="s">
        <v>27</v>
      </c>
      <c r="AG244" s="5">
        <v>10</v>
      </c>
      <c r="AH244" s="1">
        <v>5</v>
      </c>
      <c r="AI244" s="2">
        <f t="shared" si="178"/>
        <v>4.3333333333333339</v>
      </c>
      <c r="AJ244" s="3">
        <f t="shared" si="187"/>
        <v>3.07292775490536E-2</v>
      </c>
      <c r="AK244" s="28">
        <f t="shared" si="193"/>
        <v>0.71618162002371166</v>
      </c>
    </row>
    <row r="245" spans="1:39">
      <c r="A245" s="9" t="s">
        <v>13</v>
      </c>
      <c r="B245" s="2">
        <v>2.4262543139558561</v>
      </c>
      <c r="C245" s="2" t="s">
        <v>22</v>
      </c>
      <c r="D245" s="2" t="s">
        <v>54</v>
      </c>
      <c r="E245" s="1">
        <v>400</v>
      </c>
      <c r="F245" s="29">
        <v>43784</v>
      </c>
      <c r="G245" s="26">
        <f t="shared" si="154"/>
        <v>6.06563578488964E-3</v>
      </c>
      <c r="H245" s="8">
        <v>0.12931453034913204</v>
      </c>
      <c r="I245" s="8">
        <v>0.12931453034913193</v>
      </c>
      <c r="J245" s="8">
        <v>0.14184866850923886</v>
      </c>
      <c r="K245" s="8">
        <f t="shared" si="188"/>
        <v>0.13349257640250092</v>
      </c>
      <c r="L245" s="3" t="s">
        <v>37</v>
      </c>
      <c r="M245" s="3" t="s">
        <v>24</v>
      </c>
      <c r="N245" s="7">
        <v>43798</v>
      </c>
      <c r="O245" s="8" t="s">
        <v>21</v>
      </c>
      <c r="R245" s="1">
        <v>30</v>
      </c>
      <c r="S245" s="2">
        <v>26</v>
      </c>
      <c r="T245" s="2">
        <f t="shared" si="195"/>
        <v>3</v>
      </c>
      <c r="U245" s="2">
        <f t="shared" si="196"/>
        <v>1</v>
      </c>
      <c r="V245" s="2">
        <f t="shared" si="197"/>
        <v>0</v>
      </c>
      <c r="W245" s="5">
        <f t="shared" si="198"/>
        <v>30</v>
      </c>
      <c r="X245" s="2">
        <v>1.6666666000000001</v>
      </c>
      <c r="Y245" s="2">
        <f t="shared" si="194"/>
        <v>43.333331600000001</v>
      </c>
      <c r="Z245" s="2">
        <f t="shared" si="189"/>
        <v>4.9999998000000003</v>
      </c>
      <c r="AA245" s="2">
        <f t="shared" si="190"/>
        <v>1.6666666000000001</v>
      </c>
      <c r="AB245" s="2">
        <f t="shared" si="191"/>
        <v>0</v>
      </c>
      <c r="AC245" s="2">
        <f t="shared" si="185"/>
        <v>49.999997999999998</v>
      </c>
      <c r="AD245" s="13">
        <f t="shared" si="186"/>
        <v>5.2568843469043549E-3</v>
      </c>
      <c r="AE245" s="31">
        <f t="shared" si="192"/>
        <v>0.1156935662155008</v>
      </c>
      <c r="AF245" s="32" t="s">
        <v>27</v>
      </c>
      <c r="AG245" s="5">
        <v>11</v>
      </c>
      <c r="AH245" s="1">
        <v>5</v>
      </c>
      <c r="AI245" s="2">
        <f t="shared" si="178"/>
        <v>4.3333333333333339</v>
      </c>
      <c r="AJ245" s="3">
        <f t="shared" si="187"/>
        <v>2.6284421734521776E-2</v>
      </c>
      <c r="AK245" s="28">
        <f t="shared" si="193"/>
        <v>0.57846783107750399</v>
      </c>
    </row>
    <row r="246" spans="1:39">
      <c r="A246" s="9" t="s">
        <v>14</v>
      </c>
      <c r="B246" s="2">
        <v>2.799968499654292</v>
      </c>
      <c r="C246" s="2" t="s">
        <v>22</v>
      </c>
      <c r="D246" s="2" t="s">
        <v>54</v>
      </c>
      <c r="E246" s="1">
        <v>400</v>
      </c>
      <c r="F246" s="29">
        <v>43784</v>
      </c>
      <c r="G246" s="26">
        <f t="shared" si="154"/>
        <v>6.9999212491357295E-3</v>
      </c>
      <c r="H246" s="8">
        <v>0.14217213013917715</v>
      </c>
      <c r="I246" s="8">
        <v>0.1024672150642577</v>
      </c>
      <c r="J246" s="8">
        <v>0.11330317966718893</v>
      </c>
      <c r="K246" s="8">
        <f t="shared" si="188"/>
        <v>0.11931417495687459</v>
      </c>
      <c r="L246" s="3" t="s">
        <v>37</v>
      </c>
      <c r="M246" s="3" t="s">
        <v>24</v>
      </c>
      <c r="N246" s="7">
        <v>43798</v>
      </c>
      <c r="O246" s="8" t="s">
        <v>21</v>
      </c>
      <c r="R246" s="1">
        <v>30</v>
      </c>
      <c r="S246" s="2">
        <v>26</v>
      </c>
      <c r="T246" s="2">
        <f t="shared" si="195"/>
        <v>3</v>
      </c>
      <c r="U246" s="2">
        <f t="shared" si="196"/>
        <v>1</v>
      </c>
      <c r="V246" s="2">
        <f t="shared" si="197"/>
        <v>0</v>
      </c>
      <c r="W246" s="5">
        <f t="shared" si="198"/>
        <v>30</v>
      </c>
      <c r="X246" s="2">
        <v>1.6666666000000001</v>
      </c>
      <c r="Y246" s="2">
        <f t="shared" si="194"/>
        <v>43.333331600000001</v>
      </c>
      <c r="Z246" s="2">
        <f t="shared" si="189"/>
        <v>4.9999998000000003</v>
      </c>
      <c r="AA246" s="2">
        <f t="shared" si="190"/>
        <v>1.6666666000000001</v>
      </c>
      <c r="AB246" s="2">
        <f t="shared" si="191"/>
        <v>0</v>
      </c>
      <c r="AC246" s="2">
        <f t="shared" si="185"/>
        <v>49.999997999999998</v>
      </c>
      <c r="AD246" s="13">
        <f t="shared" si="186"/>
        <v>6.0665984159176322E-3</v>
      </c>
      <c r="AE246" s="31">
        <f t="shared" si="192"/>
        <v>0.10340561829595799</v>
      </c>
      <c r="AF246" s="32" t="s">
        <v>27</v>
      </c>
      <c r="AG246" s="5">
        <v>12</v>
      </c>
      <c r="AH246" s="1">
        <v>5</v>
      </c>
      <c r="AI246" s="2">
        <f t="shared" si="178"/>
        <v>4.3333333333333339</v>
      </c>
      <c r="AJ246" s="3">
        <f t="shared" si="187"/>
        <v>3.0332992079588166E-2</v>
      </c>
      <c r="AK246" s="28">
        <f t="shared" si="193"/>
        <v>0.5170280914797899</v>
      </c>
    </row>
    <row r="247" spans="1:39">
      <c r="A247" s="9" t="s">
        <v>15</v>
      </c>
      <c r="B247" s="2">
        <v>1.7664690392196949</v>
      </c>
      <c r="C247" s="2" t="s">
        <v>22</v>
      </c>
      <c r="D247" s="2" t="s">
        <v>54</v>
      </c>
      <c r="E247" s="1">
        <v>400</v>
      </c>
      <c r="F247" s="29">
        <v>43784</v>
      </c>
      <c r="G247" s="26">
        <f t="shared" si="154"/>
        <v>4.4161725980492372E-3</v>
      </c>
      <c r="H247" s="8">
        <v>1.5698632833323848E-2</v>
      </c>
      <c r="I247" s="8">
        <v>2.7990174770977014E-2</v>
      </c>
      <c r="J247" s="8">
        <v>4.4244121675373858E-2</v>
      </c>
      <c r="K247" s="8">
        <f t="shared" si="188"/>
        <v>2.9310976426558239E-2</v>
      </c>
      <c r="L247" s="3" t="s">
        <v>37</v>
      </c>
      <c r="M247" s="3" t="s">
        <v>30</v>
      </c>
      <c r="N247" s="7">
        <v>43810</v>
      </c>
      <c r="O247" s="8" t="s">
        <v>21</v>
      </c>
      <c r="R247" s="1">
        <v>30</v>
      </c>
      <c r="S247" s="2">
        <v>26</v>
      </c>
      <c r="T247" s="2">
        <f t="shared" si="195"/>
        <v>3</v>
      </c>
      <c r="U247" s="2">
        <f t="shared" si="196"/>
        <v>1</v>
      </c>
      <c r="V247" s="2">
        <f t="shared" si="197"/>
        <v>0</v>
      </c>
      <c r="W247" s="5">
        <f t="shared" si="198"/>
        <v>30</v>
      </c>
      <c r="X247" s="2">
        <v>1.6666666000000001</v>
      </c>
      <c r="Y247" s="2">
        <f t="shared" si="194"/>
        <v>43.333331600000001</v>
      </c>
      <c r="Z247" s="2">
        <f t="shared" si="189"/>
        <v>4.9999998000000003</v>
      </c>
      <c r="AA247" s="2">
        <f t="shared" si="190"/>
        <v>1.6666666000000001</v>
      </c>
      <c r="AB247" s="2">
        <f t="shared" si="191"/>
        <v>0</v>
      </c>
      <c r="AC247" s="2">
        <f t="shared" si="185"/>
        <v>49.999997999999998</v>
      </c>
      <c r="AD247" s="13">
        <f t="shared" si="186"/>
        <v>3.8273495849760059E-3</v>
      </c>
      <c r="AE247" s="31">
        <f t="shared" si="192"/>
        <v>2.5402846236350477E-2</v>
      </c>
      <c r="AF247" s="32" t="s">
        <v>33</v>
      </c>
      <c r="AG247" s="5">
        <v>6</v>
      </c>
      <c r="AH247" s="1">
        <v>18</v>
      </c>
      <c r="AI247" s="2">
        <f t="shared" si="178"/>
        <v>15.6</v>
      </c>
      <c r="AJ247" s="3">
        <f t="shared" si="187"/>
        <v>6.8892292529568092E-2</v>
      </c>
      <c r="AK247" s="28">
        <f t="shared" si="193"/>
        <v>0.45725123225430858</v>
      </c>
    </row>
    <row r="248" spans="1:39">
      <c r="A248" s="9" t="s">
        <v>16</v>
      </c>
      <c r="B248" s="2">
        <v>2.4013153184571956</v>
      </c>
      <c r="C248" s="2" t="s">
        <v>22</v>
      </c>
      <c r="D248" s="2" t="s">
        <v>54</v>
      </c>
      <c r="E248" s="1">
        <v>400</v>
      </c>
      <c r="F248" s="29">
        <v>43784</v>
      </c>
      <c r="G248" s="26">
        <f t="shared" si="154"/>
        <v>6.0032882961429893E-3</v>
      </c>
      <c r="H248" s="8">
        <v>2.5334000377270194E-4</v>
      </c>
      <c r="I248" s="8">
        <v>-2.0108914057950246E-3</v>
      </c>
      <c r="J248" s="8">
        <v>2.4512962249140915E-2</v>
      </c>
      <c r="K248" s="8">
        <f t="shared" si="188"/>
        <v>7.5851369490395311E-3</v>
      </c>
      <c r="L248" s="3" t="s">
        <v>37</v>
      </c>
      <c r="M248" s="3" t="s">
        <v>30</v>
      </c>
      <c r="N248" s="7">
        <v>43810</v>
      </c>
      <c r="O248" s="8" t="s">
        <v>21</v>
      </c>
      <c r="R248" s="1">
        <v>30</v>
      </c>
      <c r="S248" s="2">
        <v>26</v>
      </c>
      <c r="T248" s="2">
        <f t="shared" si="195"/>
        <v>3</v>
      </c>
      <c r="U248" s="2">
        <f t="shared" si="196"/>
        <v>1</v>
      </c>
      <c r="V248" s="2">
        <f t="shared" si="197"/>
        <v>0</v>
      </c>
      <c r="W248" s="5">
        <f t="shared" si="198"/>
        <v>30</v>
      </c>
      <c r="X248" s="2">
        <v>1.6666666000000001</v>
      </c>
      <c r="Y248" s="2">
        <f t="shared" si="194"/>
        <v>43.333331600000001</v>
      </c>
      <c r="Z248" s="2">
        <f t="shared" si="189"/>
        <v>4.9999998000000003</v>
      </c>
      <c r="AA248" s="2">
        <f t="shared" si="190"/>
        <v>1.6666666000000001</v>
      </c>
      <c r="AB248" s="2">
        <f t="shared" si="191"/>
        <v>0</v>
      </c>
      <c r="AC248" s="2">
        <f t="shared" si="185"/>
        <v>49.999997999999998</v>
      </c>
      <c r="AD248" s="13">
        <f t="shared" si="186"/>
        <v>5.2028498566572571E-3</v>
      </c>
      <c r="AE248" s="31">
        <f t="shared" si="192"/>
        <v>6.5737853558342609E-3</v>
      </c>
      <c r="AF248" s="32" t="s">
        <v>33</v>
      </c>
      <c r="AG248" s="5">
        <v>7</v>
      </c>
      <c r="AH248" s="1">
        <v>18</v>
      </c>
      <c r="AI248" s="2">
        <f t="shared" si="178"/>
        <v>15.6</v>
      </c>
      <c r="AJ248" s="3">
        <f t="shared" si="187"/>
        <v>9.3651297419830637E-2</v>
      </c>
      <c r="AK248" s="28">
        <f t="shared" si="193"/>
        <v>0.1183281364050167</v>
      </c>
    </row>
    <row r="249" spans="1:39">
      <c r="A249" s="9" t="s">
        <v>17</v>
      </c>
      <c r="B249" s="2">
        <v>1.9621619697096822</v>
      </c>
      <c r="C249" s="2" t="s">
        <v>22</v>
      </c>
      <c r="D249" s="2" t="s">
        <v>54</v>
      </c>
      <c r="E249" s="1">
        <v>400</v>
      </c>
      <c r="F249" s="29">
        <v>43784</v>
      </c>
      <c r="G249" s="26">
        <f t="shared" si="154"/>
        <v>4.9054049242742053E-3</v>
      </c>
      <c r="H249" s="8">
        <v>-8.8035856344981147E-3</v>
      </c>
      <c r="I249" s="8">
        <v>1.100843919921929E-2</v>
      </c>
      <c r="J249" s="8">
        <v>2.4027769804233604E-2</v>
      </c>
      <c r="K249" s="8">
        <f t="shared" si="188"/>
        <v>8.7442077896515927E-3</v>
      </c>
      <c r="L249" s="3" t="s">
        <v>37</v>
      </c>
      <c r="M249" s="3" t="s">
        <v>30</v>
      </c>
      <c r="N249" s="7">
        <v>43810</v>
      </c>
      <c r="O249" s="8" t="s">
        <v>21</v>
      </c>
      <c r="R249" s="1">
        <v>30</v>
      </c>
      <c r="S249" s="2">
        <v>26</v>
      </c>
      <c r="T249" s="2">
        <f t="shared" si="195"/>
        <v>3</v>
      </c>
      <c r="U249" s="2">
        <f t="shared" si="196"/>
        <v>1</v>
      </c>
      <c r="V249" s="2">
        <f t="shared" si="197"/>
        <v>0</v>
      </c>
      <c r="W249" s="5">
        <f t="shared" si="198"/>
        <v>30</v>
      </c>
      <c r="X249" s="2">
        <v>1.6666666000000001</v>
      </c>
      <c r="Y249" s="2">
        <f t="shared" si="194"/>
        <v>43.333331600000001</v>
      </c>
      <c r="Z249" s="2">
        <f t="shared" si="189"/>
        <v>4.9999998000000003</v>
      </c>
      <c r="AA249" s="2">
        <f t="shared" si="190"/>
        <v>1.6666666000000001</v>
      </c>
      <c r="AB249" s="2">
        <f t="shared" si="191"/>
        <v>0</v>
      </c>
      <c r="AC249" s="2">
        <f t="shared" si="185"/>
        <v>49.999997999999998</v>
      </c>
      <c r="AD249" s="13">
        <f t="shared" si="186"/>
        <v>4.2513509343709783E-3</v>
      </c>
      <c r="AE249" s="31">
        <f t="shared" si="192"/>
        <v>7.5783134176980469E-3</v>
      </c>
      <c r="AF249" s="32" t="s">
        <v>33</v>
      </c>
      <c r="AG249" s="5">
        <v>8</v>
      </c>
      <c r="AH249" s="1">
        <v>18</v>
      </c>
      <c r="AI249" s="2">
        <f t="shared" si="178"/>
        <v>15.6</v>
      </c>
      <c r="AJ249" s="3">
        <f t="shared" si="187"/>
        <v>7.6524316818677593E-2</v>
      </c>
      <c r="AK249" s="28">
        <f t="shared" si="193"/>
        <v>0.13640964151856486</v>
      </c>
    </row>
    <row r="250" spans="1:39">
      <c r="G250" s="26"/>
    </row>
    <row r="251" spans="1:39">
      <c r="A251" s="9" t="s">
        <v>3</v>
      </c>
      <c r="B251" s="2">
        <v>5.9918138726046086</v>
      </c>
      <c r="C251" s="2" t="s">
        <v>22</v>
      </c>
      <c r="D251" s="2" t="s">
        <v>54</v>
      </c>
      <c r="E251" s="6">
        <v>400</v>
      </c>
      <c r="F251" s="29">
        <v>43784</v>
      </c>
      <c r="G251" s="26">
        <f t="shared" si="154"/>
        <v>1.4979534681511522E-2</v>
      </c>
      <c r="H251" s="8">
        <v>6.2034511321977286E-2</v>
      </c>
      <c r="I251" s="8">
        <v>8.0876151265879978E-2</v>
      </c>
      <c r="J251" s="8">
        <v>0.11936808522853096</v>
      </c>
      <c r="K251" s="8">
        <f t="shared" si="188"/>
        <v>8.74262492721294E-2</v>
      </c>
      <c r="L251" s="3" t="s">
        <v>37</v>
      </c>
      <c r="M251" s="3" t="s">
        <v>19</v>
      </c>
      <c r="N251" s="7">
        <v>43816</v>
      </c>
      <c r="O251" s="8" t="s">
        <v>19</v>
      </c>
      <c r="P251" s="24">
        <v>0.15</v>
      </c>
      <c r="Q251" s="23"/>
      <c r="R251" s="1">
        <v>20</v>
      </c>
      <c r="S251" s="2">
        <f>($P251/$G251)</f>
        <v>10.013662185724458</v>
      </c>
      <c r="T251" s="2">
        <f t="shared" ref="T251:T256" si="199">$R251*0.1</f>
        <v>2</v>
      </c>
      <c r="U251" s="2">
        <f t="shared" ref="U251:U256" si="200">$T251/3</f>
        <v>0.66666666666666663</v>
      </c>
      <c r="V251" s="2">
        <f t="shared" ref="V251:V256" si="201">$R251-($S251+$T251+$U251)</f>
        <v>7.3196711476088758</v>
      </c>
      <c r="W251" s="5">
        <f t="shared" ref="W251:W256" si="202">SUM($S251:$V251)</f>
        <v>20</v>
      </c>
      <c r="X251" s="2">
        <v>2.5</v>
      </c>
      <c r="Y251" s="2">
        <f>$S251*$X251</f>
        <v>25.034155464311144</v>
      </c>
      <c r="Z251" s="2">
        <f t="shared" ref="Z251:Z256" si="203">$T251*$X251</f>
        <v>5</v>
      </c>
      <c r="AA251" s="2">
        <f t="shared" ref="AA251:AA256" si="204">$U251*$X251</f>
        <v>1.6666666666666665</v>
      </c>
      <c r="AB251" s="2">
        <f>$V251*$X251</f>
        <v>18.299177869022188</v>
      </c>
      <c r="AC251" s="2">
        <f t="shared" ref="AC251:AC256" si="205">SUM($Y251:$AB251)</f>
        <v>50</v>
      </c>
      <c r="AD251" s="13">
        <f t="shared" ref="AD251:AD256" si="206">$G251*$Y251/$AC251</f>
        <v>7.4999999999999989E-3</v>
      </c>
      <c r="AE251" s="31">
        <f>$K251*$Y251/$AC251</f>
        <v>4.3772846318802128E-2</v>
      </c>
      <c r="AF251" s="32" t="s">
        <v>35</v>
      </c>
      <c r="AG251" s="5">
        <v>2</v>
      </c>
      <c r="AH251" s="1">
        <v>10</v>
      </c>
      <c r="AI251" s="2">
        <f t="shared" ref="AI251:AI256" si="207">$Y251*($AH251/$AC251)</f>
        <v>5.006831092862229</v>
      </c>
      <c r="AJ251" s="3">
        <f t="shared" ref="AJ251:AJ256" si="208">$AD251*$AH251</f>
        <v>7.4999999999999983E-2</v>
      </c>
      <c r="AK251" s="28">
        <f>$AE251*$AH251</f>
        <v>0.43772846318802128</v>
      </c>
      <c r="AM251" s="1" t="s">
        <v>161</v>
      </c>
    </row>
    <row r="252" spans="1:39">
      <c r="A252" s="9" t="s">
        <v>4</v>
      </c>
      <c r="B252" s="2">
        <v>5.6476906438879579</v>
      </c>
      <c r="C252" s="2" t="s">
        <v>22</v>
      </c>
      <c r="D252" s="2" t="s">
        <v>54</v>
      </c>
      <c r="E252" s="1">
        <v>400</v>
      </c>
      <c r="F252" s="29">
        <v>43784</v>
      </c>
      <c r="G252" s="26">
        <f t="shared" si="154"/>
        <v>1.4119226609719895E-2</v>
      </c>
      <c r="H252" s="8">
        <v>7.8207592818889393E-2</v>
      </c>
      <c r="I252" s="8">
        <v>0.10950250551541453</v>
      </c>
      <c r="J252" s="8">
        <v>0.10820865899566161</v>
      </c>
      <c r="K252" s="8">
        <f t="shared" si="188"/>
        <v>9.8639585776655173E-2</v>
      </c>
      <c r="L252" s="3" t="s">
        <v>37</v>
      </c>
      <c r="M252" s="3" t="s">
        <v>19</v>
      </c>
      <c r="N252" s="7">
        <v>43816</v>
      </c>
      <c r="O252" s="8" t="s">
        <v>19</v>
      </c>
      <c r="P252" s="24">
        <v>0.15</v>
      </c>
      <c r="Q252" s="23"/>
      <c r="R252" s="1">
        <v>20</v>
      </c>
      <c r="S252" s="2">
        <f>($P252/$G252)</f>
        <v>10.623811356405149</v>
      </c>
      <c r="T252" s="2">
        <f t="shared" si="199"/>
        <v>2</v>
      </c>
      <c r="U252" s="2">
        <f t="shared" si="200"/>
        <v>0.66666666666666663</v>
      </c>
      <c r="V252" s="2">
        <f t="shared" si="201"/>
        <v>6.7095219769281851</v>
      </c>
      <c r="W252" s="5">
        <f t="shared" si="202"/>
        <v>20</v>
      </c>
      <c r="X252" s="2">
        <v>2.5</v>
      </c>
      <c r="Y252" s="2">
        <f>$S252*$X252</f>
        <v>26.559528391012872</v>
      </c>
      <c r="Z252" s="2">
        <f t="shared" si="203"/>
        <v>5</v>
      </c>
      <c r="AA252" s="2">
        <f t="shared" si="204"/>
        <v>1.6666666666666665</v>
      </c>
      <c r="AB252" s="2">
        <f>$V252*$X252</f>
        <v>16.773804942320464</v>
      </c>
      <c r="AC252" s="2">
        <f t="shared" si="205"/>
        <v>50</v>
      </c>
      <c r="AD252" s="13">
        <f t="shared" si="206"/>
        <v>7.4999999999999989E-3</v>
      </c>
      <c r="AE252" s="31">
        <f t="shared" ref="AE252:AE263" si="209">$K252*$Y252/$AC252</f>
        <v>5.2396417578256443E-2</v>
      </c>
      <c r="AF252" s="32" t="s">
        <v>35</v>
      </c>
      <c r="AG252" s="5">
        <v>3</v>
      </c>
      <c r="AH252" s="1">
        <v>10</v>
      </c>
      <c r="AI252" s="2">
        <f t="shared" si="207"/>
        <v>5.3119056782025744</v>
      </c>
      <c r="AJ252" s="3">
        <f t="shared" si="208"/>
        <v>7.4999999999999983E-2</v>
      </c>
      <c r="AK252" s="28">
        <f t="shared" ref="AK252:AK287" si="210">$AE252*$AH252</f>
        <v>0.52396417578256438</v>
      </c>
      <c r="AM252" s="9" t="s">
        <v>169</v>
      </c>
    </row>
    <row r="253" spans="1:39">
      <c r="A253" s="9" t="s">
        <v>5</v>
      </c>
      <c r="B253" s="2">
        <v>6.2967209169919984</v>
      </c>
      <c r="C253" s="2" t="s">
        <v>22</v>
      </c>
      <c r="D253" s="2" t="s">
        <v>54</v>
      </c>
      <c r="E253" s="1">
        <v>400</v>
      </c>
      <c r="F253" s="29">
        <v>43784</v>
      </c>
      <c r="G253" s="26">
        <f t="shared" si="154"/>
        <v>1.5741802292479998E-2</v>
      </c>
      <c r="H253" s="8">
        <v>9.9717791209782664E-2</v>
      </c>
      <c r="I253" s="8">
        <v>0.12899106871919372</v>
      </c>
      <c r="J253" s="8">
        <v>0.16408665556749319</v>
      </c>
      <c r="K253" s="8">
        <f t="shared" si="188"/>
        <v>0.1309318384988232</v>
      </c>
      <c r="L253" s="3" t="s">
        <v>37</v>
      </c>
      <c r="M253" s="3" t="s">
        <v>19</v>
      </c>
      <c r="N253" s="7">
        <v>43816</v>
      </c>
      <c r="O253" s="8" t="s">
        <v>19</v>
      </c>
      <c r="P253" s="24">
        <v>0.15</v>
      </c>
      <c r="Q253" s="23"/>
      <c r="R253" s="1">
        <v>20</v>
      </c>
      <c r="S253" s="2">
        <f>($P253/$G253)</f>
        <v>9.5287691468248443</v>
      </c>
      <c r="T253" s="2">
        <f t="shared" si="199"/>
        <v>2</v>
      </c>
      <c r="U253" s="2">
        <f t="shared" si="200"/>
        <v>0.66666666666666663</v>
      </c>
      <c r="V253" s="2">
        <f t="shared" si="201"/>
        <v>7.8045641865084896</v>
      </c>
      <c r="W253" s="5">
        <f t="shared" si="202"/>
        <v>20</v>
      </c>
      <c r="X253" s="2">
        <v>2.5</v>
      </c>
      <c r="Y253" s="2">
        <f>$S253*$X253</f>
        <v>23.82192286706211</v>
      </c>
      <c r="Z253" s="2">
        <f t="shared" si="203"/>
        <v>5</v>
      </c>
      <c r="AA253" s="2">
        <f t="shared" si="204"/>
        <v>1.6666666666666665</v>
      </c>
      <c r="AB253" s="2">
        <f>$V253*$X253</f>
        <v>19.511410466271222</v>
      </c>
      <c r="AC253" s="2">
        <f t="shared" si="205"/>
        <v>50</v>
      </c>
      <c r="AD253" s="13">
        <f t="shared" si="206"/>
        <v>7.4999999999999997E-3</v>
      </c>
      <c r="AE253" s="31">
        <f t="shared" si="209"/>
        <v>6.238096315123199E-2</v>
      </c>
      <c r="AF253" s="32" t="s">
        <v>35</v>
      </c>
      <c r="AG253" s="5">
        <v>4</v>
      </c>
      <c r="AH253" s="1">
        <v>10</v>
      </c>
      <c r="AI253" s="2">
        <f t="shared" si="207"/>
        <v>4.7643845734124222</v>
      </c>
      <c r="AJ253" s="3">
        <f t="shared" si="208"/>
        <v>7.4999999999999997E-2</v>
      </c>
      <c r="AK253" s="28">
        <f t="shared" si="210"/>
        <v>0.62380963151231994</v>
      </c>
      <c r="AM253" s="9" t="s">
        <v>161</v>
      </c>
    </row>
    <row r="254" spans="1:39">
      <c r="A254" s="9" t="s">
        <v>15</v>
      </c>
      <c r="B254" s="2">
        <v>1.7664690392196949</v>
      </c>
      <c r="C254" s="2" t="s">
        <v>22</v>
      </c>
      <c r="D254" s="2" t="s">
        <v>54</v>
      </c>
      <c r="E254" s="1">
        <v>400</v>
      </c>
      <c r="F254" s="29">
        <v>43784</v>
      </c>
      <c r="G254" s="26">
        <f t="shared" si="154"/>
        <v>4.4161725980492372E-3</v>
      </c>
      <c r="H254" s="8">
        <v>1.5698632833323848E-2</v>
      </c>
      <c r="I254" s="8">
        <v>2.7990174770977014E-2</v>
      </c>
      <c r="J254" s="8">
        <v>4.4244121675373858E-2</v>
      </c>
      <c r="K254" s="8">
        <f t="shared" si="188"/>
        <v>2.9310976426558239E-2</v>
      </c>
      <c r="L254" s="3" t="s">
        <v>37</v>
      </c>
      <c r="M254" s="3" t="s">
        <v>19</v>
      </c>
      <c r="N254" s="7">
        <v>43816</v>
      </c>
      <c r="O254" s="8" t="s">
        <v>19</v>
      </c>
      <c r="P254" s="24">
        <v>0.05</v>
      </c>
      <c r="Q254" s="23"/>
      <c r="R254" s="1">
        <v>20</v>
      </c>
      <c r="S254" s="2">
        <f>($P254/$G256)</f>
        <v>10.192838465297115</v>
      </c>
      <c r="T254" s="2">
        <f t="shared" si="199"/>
        <v>2</v>
      </c>
      <c r="U254" s="2">
        <f t="shared" si="200"/>
        <v>0.66666666666666663</v>
      </c>
      <c r="V254" s="2">
        <f t="shared" si="201"/>
        <v>7.1404948680362192</v>
      </c>
      <c r="W254" s="5">
        <f t="shared" si="202"/>
        <v>20</v>
      </c>
      <c r="X254" s="2">
        <v>2.5</v>
      </c>
      <c r="Y254" s="2">
        <f>$S254*$X254</f>
        <v>25.482096163242787</v>
      </c>
      <c r="Z254" s="2">
        <f t="shared" si="203"/>
        <v>5</v>
      </c>
      <c r="AA254" s="2">
        <f t="shared" si="204"/>
        <v>1.6666666666666665</v>
      </c>
      <c r="AB254" s="2">
        <f t="shared" ref="AB254:AB255" si="211">$V254*$X254</f>
        <v>17.851237170090549</v>
      </c>
      <c r="AC254" s="2">
        <f t="shared" si="205"/>
        <v>50</v>
      </c>
      <c r="AD254" s="13">
        <f t="shared" si="206"/>
        <v>2.2506666963393678E-3</v>
      </c>
      <c r="AE254" s="31">
        <f t="shared" si="209"/>
        <v>1.493810239880199E-2</v>
      </c>
      <c r="AF254" s="32" t="s">
        <v>35</v>
      </c>
      <c r="AG254" s="5">
        <v>5</v>
      </c>
      <c r="AH254" s="1">
        <v>20</v>
      </c>
      <c r="AI254" s="2">
        <f t="shared" si="207"/>
        <v>10.192838465297115</v>
      </c>
      <c r="AJ254" s="3">
        <f t="shared" si="208"/>
        <v>4.5013333926787358E-2</v>
      </c>
      <c r="AK254" s="28">
        <f t="shared" si="210"/>
        <v>0.29876204797603978</v>
      </c>
      <c r="AM254" s="32" t="s">
        <v>168</v>
      </c>
    </row>
    <row r="255" spans="1:39">
      <c r="A255" s="9" t="s">
        <v>16</v>
      </c>
      <c r="B255" s="2">
        <v>2.4013153184571956</v>
      </c>
      <c r="C255" s="2" t="s">
        <v>22</v>
      </c>
      <c r="D255" s="2" t="s">
        <v>54</v>
      </c>
      <c r="E255" s="1">
        <v>400</v>
      </c>
      <c r="F255" s="29">
        <v>43784</v>
      </c>
      <c r="G255" s="26">
        <f t="shared" si="154"/>
        <v>6.0032882961429893E-3</v>
      </c>
      <c r="H255" s="8">
        <v>2.5334000377270194E-4</v>
      </c>
      <c r="I255" s="8">
        <v>-2.0108914057950246E-3</v>
      </c>
      <c r="J255" s="8">
        <v>2.4512962249140915E-2</v>
      </c>
      <c r="K255" s="8">
        <f t="shared" si="188"/>
        <v>7.5851369490395311E-3</v>
      </c>
      <c r="L255" s="3" t="s">
        <v>37</v>
      </c>
      <c r="M255" s="3" t="s">
        <v>19</v>
      </c>
      <c r="N255" s="7">
        <v>43816</v>
      </c>
      <c r="O255" s="8" t="s">
        <v>19</v>
      </c>
      <c r="P255" s="24">
        <v>0.05</v>
      </c>
      <c r="Q255" s="23"/>
      <c r="R255" s="1">
        <v>20</v>
      </c>
      <c r="S255" s="2">
        <f>($P255/$G256)</f>
        <v>10.192838465297115</v>
      </c>
      <c r="T255" s="2">
        <f t="shared" si="199"/>
        <v>2</v>
      </c>
      <c r="U255" s="2">
        <f t="shared" si="200"/>
        <v>0.66666666666666663</v>
      </c>
      <c r="V255" s="2">
        <f t="shared" si="201"/>
        <v>7.1404948680362192</v>
      </c>
      <c r="W255" s="5">
        <f t="shared" si="202"/>
        <v>20</v>
      </c>
      <c r="X255" s="2">
        <v>2.5</v>
      </c>
      <c r="Y255" s="2">
        <f t="shared" ref="Y255:Y256" si="212">$S255*$X255</f>
        <v>25.482096163242787</v>
      </c>
      <c r="Z255" s="2">
        <f t="shared" si="203"/>
        <v>5</v>
      </c>
      <c r="AA255" s="2">
        <f t="shared" si="204"/>
        <v>1.6666666666666665</v>
      </c>
      <c r="AB255" s="2">
        <f t="shared" si="211"/>
        <v>17.851237170090549</v>
      </c>
      <c r="AC255" s="2">
        <f t="shared" si="205"/>
        <v>50</v>
      </c>
      <c r="AD255" s="13">
        <f t="shared" si="206"/>
        <v>3.0595273931597116E-3</v>
      </c>
      <c r="AE255" s="31">
        <f t="shared" si="209"/>
        <v>3.8657037829358267E-3</v>
      </c>
      <c r="AF255" s="32" t="s">
        <v>35</v>
      </c>
      <c r="AG255" s="5">
        <v>6</v>
      </c>
      <c r="AH255" s="1">
        <v>20</v>
      </c>
      <c r="AI255" s="2">
        <f t="shared" si="207"/>
        <v>10.192838465297115</v>
      </c>
      <c r="AJ255" s="3">
        <f t="shared" si="208"/>
        <v>6.1190547863194236E-2</v>
      </c>
      <c r="AK255" s="28">
        <f t="shared" si="210"/>
        <v>7.7314075658716536E-2</v>
      </c>
      <c r="AM255" s="32" t="s">
        <v>168</v>
      </c>
    </row>
    <row r="256" spans="1:39">
      <c r="A256" s="9" t="s">
        <v>17</v>
      </c>
      <c r="B256" s="2">
        <v>1.9621619697096822</v>
      </c>
      <c r="C256" s="2" t="s">
        <v>22</v>
      </c>
      <c r="D256" s="2" t="s">
        <v>54</v>
      </c>
      <c r="E256" s="1">
        <v>400</v>
      </c>
      <c r="F256" s="29">
        <v>43784</v>
      </c>
      <c r="G256" s="26">
        <f t="shared" si="154"/>
        <v>4.9054049242742053E-3</v>
      </c>
      <c r="H256" s="8">
        <v>-8.8035856344981147E-3</v>
      </c>
      <c r="I256" s="8">
        <v>1.100843919921929E-2</v>
      </c>
      <c r="J256" s="8">
        <v>2.4027769804233604E-2</v>
      </c>
      <c r="K256" s="8">
        <f t="shared" si="188"/>
        <v>8.7442077896515927E-3</v>
      </c>
      <c r="L256" s="3" t="s">
        <v>37</v>
      </c>
      <c r="M256" s="3" t="s">
        <v>19</v>
      </c>
      <c r="N256" s="7">
        <v>43816</v>
      </c>
      <c r="O256" s="8" t="s">
        <v>19</v>
      </c>
      <c r="P256" s="24">
        <v>0.05</v>
      </c>
      <c r="Q256" s="23"/>
      <c r="R256" s="1">
        <v>20</v>
      </c>
      <c r="S256" s="2">
        <f>($P256/$G256)</f>
        <v>10.192838465297115</v>
      </c>
      <c r="T256" s="2">
        <f t="shared" si="199"/>
        <v>2</v>
      </c>
      <c r="U256" s="2">
        <f t="shared" si="200"/>
        <v>0.66666666666666663</v>
      </c>
      <c r="V256" s="2">
        <f t="shared" si="201"/>
        <v>7.1404948680362192</v>
      </c>
      <c r="W256" s="5">
        <f t="shared" si="202"/>
        <v>20</v>
      </c>
      <c r="X256" s="2">
        <v>2.5</v>
      </c>
      <c r="Y256" s="2">
        <f t="shared" si="212"/>
        <v>25.482096163242787</v>
      </c>
      <c r="Z256" s="2">
        <f t="shared" si="203"/>
        <v>5</v>
      </c>
      <c r="AA256" s="2">
        <f t="shared" si="204"/>
        <v>1.6666666666666665</v>
      </c>
      <c r="AB256" s="2">
        <f>$V256*$X256</f>
        <v>17.851237170090549</v>
      </c>
      <c r="AC256" s="2">
        <f t="shared" si="205"/>
        <v>50</v>
      </c>
      <c r="AD256" s="13">
        <f t="shared" si="206"/>
        <v>2.5000000000000001E-3</v>
      </c>
      <c r="AE256" s="31">
        <f t="shared" si="209"/>
        <v>4.4564148753455709E-3</v>
      </c>
      <c r="AF256" s="32" t="s">
        <v>35</v>
      </c>
      <c r="AG256" s="5">
        <v>7</v>
      </c>
      <c r="AH256" s="1">
        <v>20</v>
      </c>
      <c r="AI256" s="2">
        <f t="shared" si="207"/>
        <v>10.192838465297115</v>
      </c>
      <c r="AJ256" s="3">
        <f t="shared" si="208"/>
        <v>0.05</v>
      </c>
      <c r="AK256" s="28">
        <f t="shared" si="210"/>
        <v>8.9128297506911425E-2</v>
      </c>
      <c r="AM256" s="32" t="s">
        <v>168</v>
      </c>
    </row>
    <row r="257" spans="1:47">
      <c r="B257" s="2"/>
      <c r="C257" s="2"/>
      <c r="D257" s="2"/>
      <c r="F257" s="29"/>
      <c r="G257" s="26"/>
      <c r="N257" s="7"/>
      <c r="P257" s="24"/>
      <c r="Q257" s="23"/>
      <c r="S257" s="2"/>
      <c r="T257" s="2"/>
      <c r="U257" s="2"/>
      <c r="V257" s="2"/>
      <c r="X257" s="2"/>
      <c r="Y257" s="2"/>
      <c r="Z257" s="2"/>
      <c r="AA257" s="2"/>
      <c r="AB257" s="2"/>
      <c r="AC257" s="2"/>
      <c r="AE257" s="31"/>
      <c r="AI257" s="2"/>
      <c r="AJ257" s="3"/>
      <c r="AK257" s="28"/>
    </row>
    <row r="258" spans="1:47">
      <c r="A258" s="9" t="s">
        <v>3</v>
      </c>
      <c r="B258" s="2">
        <v>5.9918138726046086</v>
      </c>
      <c r="C258" s="2" t="s">
        <v>22</v>
      </c>
      <c r="D258" s="2" t="s">
        <v>54</v>
      </c>
      <c r="E258" s="6">
        <v>400</v>
      </c>
      <c r="F258" s="29">
        <v>43784</v>
      </c>
      <c r="G258" s="26">
        <f t="shared" si="154"/>
        <v>1.4979534681511522E-2</v>
      </c>
      <c r="H258" s="8">
        <v>6.2034511321977286E-2</v>
      </c>
      <c r="I258" s="8">
        <v>8.0876151265879978E-2</v>
      </c>
      <c r="J258" s="8">
        <v>0.11936808522853096</v>
      </c>
      <c r="K258" s="8">
        <f t="shared" si="188"/>
        <v>8.74262492721294E-2</v>
      </c>
      <c r="L258" s="3" t="s">
        <v>37</v>
      </c>
      <c r="M258" s="3" t="s">
        <v>19</v>
      </c>
      <c r="N258" s="7">
        <v>43816</v>
      </c>
      <c r="O258" s="8" t="s">
        <v>19</v>
      </c>
      <c r="P258" s="24">
        <v>0.15</v>
      </c>
      <c r="Q258" s="23"/>
      <c r="R258" s="1">
        <v>20</v>
      </c>
      <c r="S258" s="2">
        <f>($P258/$G258)</f>
        <v>10.013662185724458</v>
      </c>
      <c r="T258" s="2">
        <f t="shared" ref="T258:T309" si="213">$R258*0.1</f>
        <v>2</v>
      </c>
      <c r="U258" s="2">
        <f t="shared" ref="U258:U309" si="214">$T258/3</f>
        <v>0.66666666666666663</v>
      </c>
      <c r="V258" s="2">
        <f t="shared" ref="V258:V309" si="215">$R258-($S258+$T258+$U258)</f>
        <v>7.3196711476088758</v>
      </c>
      <c r="W258" s="5">
        <f t="shared" ref="W258:W309" si="216">SUM($S258:$V258)</f>
        <v>20</v>
      </c>
      <c r="X258" s="2">
        <v>2.5</v>
      </c>
      <c r="Y258" s="2">
        <f>$S258*$X258</f>
        <v>25.034155464311144</v>
      </c>
      <c r="Z258" s="2">
        <f t="shared" ref="Z258:Z262" si="217">$T258*$X258</f>
        <v>5</v>
      </c>
      <c r="AA258" s="2">
        <f t="shared" ref="AA258:AA309" si="218">$U258*$X258</f>
        <v>1.6666666666666665</v>
      </c>
      <c r="AB258" s="2">
        <f>$V258*$X258</f>
        <v>18.299177869022188</v>
      </c>
      <c r="AC258" s="2">
        <f t="shared" ref="AC258:AC309" si="219">SUM($Y258:$AB258)</f>
        <v>50</v>
      </c>
      <c r="AD258" s="13">
        <f t="shared" ref="AD258:AD309" si="220">$G258*$Y258/$AC258</f>
        <v>7.4999999999999989E-3</v>
      </c>
      <c r="AE258" s="31">
        <f t="shared" si="209"/>
        <v>4.3772846318802128E-2</v>
      </c>
      <c r="AF258" s="32" t="s">
        <v>36</v>
      </c>
      <c r="AG258" s="5">
        <v>2</v>
      </c>
      <c r="AH258" s="1">
        <v>10</v>
      </c>
      <c r="AI258" s="2">
        <f t="shared" ref="AI258:AI309" si="221">$Y258*($AH258/$AC258)</f>
        <v>5.006831092862229</v>
      </c>
      <c r="AJ258" s="3">
        <f t="shared" ref="AJ258:AJ288" si="222">$AD258*$AH258</f>
        <v>7.4999999999999983E-2</v>
      </c>
      <c r="AK258" s="28">
        <f t="shared" si="210"/>
        <v>0.43772846318802128</v>
      </c>
      <c r="AM258" s="1" t="s">
        <v>160</v>
      </c>
    </row>
    <row r="259" spans="1:47">
      <c r="A259" s="9" t="s">
        <v>4</v>
      </c>
      <c r="B259" s="2">
        <v>5.6476906438879579</v>
      </c>
      <c r="C259" s="2" t="s">
        <v>22</v>
      </c>
      <c r="D259" s="2" t="s">
        <v>54</v>
      </c>
      <c r="E259" s="1">
        <v>400</v>
      </c>
      <c r="F259" s="29">
        <v>43784</v>
      </c>
      <c r="G259" s="26">
        <f t="shared" si="154"/>
        <v>1.4119226609719895E-2</v>
      </c>
      <c r="H259" s="8">
        <v>7.8207592818889393E-2</v>
      </c>
      <c r="I259" s="8">
        <v>0.10950250551541453</v>
      </c>
      <c r="J259" s="8">
        <v>0.10820865899566161</v>
      </c>
      <c r="K259" s="8">
        <f t="shared" si="188"/>
        <v>9.8639585776655173E-2</v>
      </c>
      <c r="L259" s="3" t="s">
        <v>37</v>
      </c>
      <c r="M259" s="3" t="s">
        <v>19</v>
      </c>
      <c r="N259" s="7">
        <v>43816</v>
      </c>
      <c r="O259" s="8" t="s">
        <v>19</v>
      </c>
      <c r="P259" s="24">
        <v>0.15</v>
      </c>
      <c r="Q259" s="23"/>
      <c r="R259" s="1">
        <v>20</v>
      </c>
      <c r="S259" s="2">
        <f>($P259/$G259)</f>
        <v>10.623811356405149</v>
      </c>
      <c r="T259" s="2">
        <f t="shared" si="213"/>
        <v>2</v>
      </c>
      <c r="U259" s="2">
        <f t="shared" si="214"/>
        <v>0.66666666666666663</v>
      </c>
      <c r="V259" s="2">
        <f t="shared" si="215"/>
        <v>6.7095219769281851</v>
      </c>
      <c r="W259" s="5">
        <f t="shared" si="216"/>
        <v>20</v>
      </c>
      <c r="X259" s="2">
        <v>2.5</v>
      </c>
      <c r="Y259" s="2">
        <f>$S259*$X259</f>
        <v>26.559528391012872</v>
      </c>
      <c r="Z259" s="2">
        <f t="shared" si="217"/>
        <v>5</v>
      </c>
      <c r="AA259" s="2">
        <f t="shared" si="218"/>
        <v>1.6666666666666665</v>
      </c>
      <c r="AB259" s="2">
        <f>$V259*$X259</f>
        <v>16.773804942320464</v>
      </c>
      <c r="AC259" s="2">
        <f t="shared" si="219"/>
        <v>50</v>
      </c>
      <c r="AD259" s="13">
        <f t="shared" si="220"/>
        <v>7.4999999999999989E-3</v>
      </c>
      <c r="AE259" s="31">
        <f t="shared" si="209"/>
        <v>5.2396417578256443E-2</v>
      </c>
      <c r="AF259" s="32" t="s">
        <v>36</v>
      </c>
      <c r="AG259" s="5">
        <v>3</v>
      </c>
      <c r="AH259" s="1">
        <v>10</v>
      </c>
      <c r="AI259" s="2">
        <f t="shared" si="221"/>
        <v>5.3119056782025744</v>
      </c>
      <c r="AJ259" s="3">
        <f t="shared" si="222"/>
        <v>7.4999999999999983E-2</v>
      </c>
      <c r="AK259" s="28">
        <f t="shared" si="210"/>
        <v>0.52396417578256438</v>
      </c>
      <c r="AM259" s="1" t="s">
        <v>160</v>
      </c>
    </row>
    <row r="260" spans="1:47">
      <c r="A260" s="9" t="s">
        <v>5</v>
      </c>
      <c r="B260" s="2">
        <v>6.2967209169919984</v>
      </c>
      <c r="C260" s="2" t="s">
        <v>22</v>
      </c>
      <c r="D260" s="2" t="s">
        <v>54</v>
      </c>
      <c r="E260" s="1">
        <v>400</v>
      </c>
      <c r="F260" s="29">
        <v>43784</v>
      </c>
      <c r="G260" s="26">
        <f t="shared" ref="G260:G263" si="223">$B260/$E260</f>
        <v>1.5741802292479998E-2</v>
      </c>
      <c r="H260" s="8">
        <v>9.9717791209782664E-2</v>
      </c>
      <c r="I260" s="8">
        <v>0.12899106871919372</v>
      </c>
      <c r="J260" s="8">
        <v>0.16408665556749319</v>
      </c>
      <c r="K260" s="8">
        <f t="shared" si="188"/>
        <v>0.1309318384988232</v>
      </c>
      <c r="L260" s="3" t="s">
        <v>37</v>
      </c>
      <c r="M260" s="3" t="s">
        <v>19</v>
      </c>
      <c r="N260" s="7">
        <v>43816</v>
      </c>
      <c r="O260" s="8" t="s">
        <v>19</v>
      </c>
      <c r="P260" s="24">
        <v>0.15</v>
      </c>
      <c r="Q260" s="23"/>
      <c r="R260" s="1">
        <v>20</v>
      </c>
      <c r="S260" s="2">
        <f>($P260/$G260)</f>
        <v>9.5287691468248443</v>
      </c>
      <c r="T260" s="2">
        <f t="shared" si="213"/>
        <v>2</v>
      </c>
      <c r="U260" s="2">
        <f t="shared" si="214"/>
        <v>0.66666666666666663</v>
      </c>
      <c r="V260" s="2">
        <f t="shared" si="215"/>
        <v>7.8045641865084896</v>
      </c>
      <c r="W260" s="5">
        <f t="shared" si="216"/>
        <v>20</v>
      </c>
      <c r="X260" s="2">
        <v>2.5</v>
      </c>
      <c r="Y260" s="2">
        <f>$S260*$X260</f>
        <v>23.82192286706211</v>
      </c>
      <c r="Z260" s="2">
        <f t="shared" si="217"/>
        <v>5</v>
      </c>
      <c r="AA260" s="2">
        <f t="shared" si="218"/>
        <v>1.6666666666666665</v>
      </c>
      <c r="AB260" s="2">
        <f>$V260*$X260</f>
        <v>19.511410466271222</v>
      </c>
      <c r="AC260" s="2">
        <f t="shared" si="219"/>
        <v>50</v>
      </c>
      <c r="AD260" s="13">
        <f t="shared" si="220"/>
        <v>7.4999999999999997E-3</v>
      </c>
      <c r="AE260" s="31">
        <f t="shared" si="209"/>
        <v>6.238096315123199E-2</v>
      </c>
      <c r="AF260" s="32" t="s">
        <v>36</v>
      </c>
      <c r="AG260" s="5">
        <v>4</v>
      </c>
      <c r="AH260" s="1">
        <v>10</v>
      </c>
      <c r="AI260" s="2">
        <f t="shared" si="221"/>
        <v>4.7643845734124222</v>
      </c>
      <c r="AJ260" s="3">
        <f t="shared" si="222"/>
        <v>7.4999999999999997E-2</v>
      </c>
      <c r="AK260" s="28">
        <f t="shared" si="210"/>
        <v>0.62380963151231994</v>
      </c>
      <c r="AM260" s="1" t="s">
        <v>160</v>
      </c>
    </row>
    <row r="261" spans="1:47">
      <c r="A261" s="9" t="s">
        <v>15</v>
      </c>
      <c r="B261" s="2">
        <v>1.7664690392196949</v>
      </c>
      <c r="C261" s="2" t="s">
        <v>22</v>
      </c>
      <c r="D261" s="2" t="s">
        <v>54</v>
      </c>
      <c r="E261" s="1">
        <v>400</v>
      </c>
      <c r="F261" s="29">
        <v>43784</v>
      </c>
      <c r="G261" s="26">
        <f t="shared" si="223"/>
        <v>4.4161725980492372E-3</v>
      </c>
      <c r="H261" s="8">
        <v>1.5698632833323848E-2</v>
      </c>
      <c r="I261" s="8">
        <v>2.7990174770977014E-2</v>
      </c>
      <c r="J261" s="8">
        <v>4.4244121675373858E-2</v>
      </c>
      <c r="K261" s="8">
        <f t="shared" si="188"/>
        <v>2.9310976426558239E-2</v>
      </c>
      <c r="L261" s="3" t="s">
        <v>37</v>
      </c>
      <c r="M261" s="3" t="s">
        <v>19</v>
      </c>
      <c r="N261" s="7">
        <v>43816</v>
      </c>
      <c r="O261" s="8" t="s">
        <v>19</v>
      </c>
      <c r="P261" s="24">
        <v>0.05</v>
      </c>
      <c r="Q261" s="23"/>
      <c r="R261" s="1">
        <v>20</v>
      </c>
      <c r="S261" s="2">
        <f>($P261/$G263)</f>
        <v>10.192838465297115</v>
      </c>
      <c r="T261" s="2">
        <f t="shared" si="213"/>
        <v>2</v>
      </c>
      <c r="U261" s="2">
        <f t="shared" si="214"/>
        <v>0.66666666666666663</v>
      </c>
      <c r="V261" s="2">
        <f t="shared" si="215"/>
        <v>7.1404948680362192</v>
      </c>
      <c r="W261" s="5">
        <f t="shared" si="216"/>
        <v>20</v>
      </c>
      <c r="X261" s="2">
        <v>2.5</v>
      </c>
      <c r="Y261" s="2">
        <f>$S261*$X261</f>
        <v>25.482096163242787</v>
      </c>
      <c r="Z261" s="2">
        <f t="shared" si="217"/>
        <v>5</v>
      </c>
      <c r="AA261" s="2">
        <f t="shared" si="218"/>
        <v>1.6666666666666665</v>
      </c>
      <c r="AB261" s="2">
        <f t="shared" ref="AB261:AB312" si="224">$V261*$X261</f>
        <v>17.851237170090549</v>
      </c>
      <c r="AC261" s="2">
        <f t="shared" si="219"/>
        <v>50</v>
      </c>
      <c r="AD261" s="13">
        <f t="shared" si="220"/>
        <v>2.2506666963393678E-3</v>
      </c>
      <c r="AE261" s="31">
        <f t="shared" si="209"/>
        <v>1.493810239880199E-2</v>
      </c>
      <c r="AF261" s="32" t="s">
        <v>36</v>
      </c>
      <c r="AG261" s="5">
        <v>5</v>
      </c>
      <c r="AH261" s="1">
        <v>20</v>
      </c>
      <c r="AI261" s="2">
        <f t="shared" si="221"/>
        <v>10.192838465297115</v>
      </c>
      <c r="AJ261" s="3">
        <f t="shared" si="222"/>
        <v>4.5013333926787358E-2</v>
      </c>
      <c r="AK261" s="28">
        <f t="shared" si="210"/>
        <v>0.29876204797603978</v>
      </c>
      <c r="AM261" s="1" t="s">
        <v>160</v>
      </c>
    </row>
    <row r="262" spans="1:47">
      <c r="A262" s="9" t="s">
        <v>16</v>
      </c>
      <c r="B262" s="2">
        <v>2.4013153184571956</v>
      </c>
      <c r="C262" s="2" t="s">
        <v>22</v>
      </c>
      <c r="D262" s="2" t="s">
        <v>54</v>
      </c>
      <c r="E262" s="1">
        <v>400</v>
      </c>
      <c r="F262" s="29">
        <v>43784</v>
      </c>
      <c r="G262" s="26">
        <f t="shared" si="223"/>
        <v>6.0032882961429893E-3</v>
      </c>
      <c r="H262" s="8">
        <v>2.5334000377270194E-4</v>
      </c>
      <c r="I262" s="8">
        <v>-2.0108914057950246E-3</v>
      </c>
      <c r="J262" s="8">
        <v>2.4512962249140915E-2</v>
      </c>
      <c r="K262" s="8">
        <f t="shared" si="188"/>
        <v>7.5851369490395311E-3</v>
      </c>
      <c r="L262" s="3" t="s">
        <v>37</v>
      </c>
      <c r="M262" s="3" t="s">
        <v>19</v>
      </c>
      <c r="N262" s="7">
        <v>43816</v>
      </c>
      <c r="O262" s="8" t="s">
        <v>19</v>
      </c>
      <c r="P262" s="24">
        <v>0.05</v>
      </c>
      <c r="Q262" s="23"/>
      <c r="R262" s="1">
        <v>20</v>
      </c>
      <c r="S262" s="2">
        <f>($P262/$G263)</f>
        <v>10.192838465297115</v>
      </c>
      <c r="T262" s="2">
        <f t="shared" si="213"/>
        <v>2</v>
      </c>
      <c r="U262" s="2">
        <f t="shared" si="214"/>
        <v>0.66666666666666663</v>
      </c>
      <c r="V262" s="2">
        <f t="shared" si="215"/>
        <v>7.1404948680362192</v>
      </c>
      <c r="W262" s="5">
        <f t="shared" si="216"/>
        <v>20</v>
      </c>
      <c r="X262" s="2">
        <v>2.5</v>
      </c>
      <c r="Y262" s="2">
        <f t="shared" ref="Y262" si="225">$S262*$X262</f>
        <v>25.482096163242787</v>
      </c>
      <c r="Z262" s="2">
        <f t="shared" si="217"/>
        <v>5</v>
      </c>
      <c r="AA262" s="2">
        <f t="shared" si="218"/>
        <v>1.6666666666666665</v>
      </c>
      <c r="AB262" s="2">
        <f t="shared" si="224"/>
        <v>17.851237170090549</v>
      </c>
      <c r="AC262" s="2">
        <f t="shared" si="219"/>
        <v>50</v>
      </c>
      <c r="AD262" s="13">
        <f t="shared" si="220"/>
        <v>3.0595273931597116E-3</v>
      </c>
      <c r="AE262" s="31">
        <f t="shared" si="209"/>
        <v>3.8657037829358267E-3</v>
      </c>
      <c r="AF262" s="32" t="s">
        <v>36</v>
      </c>
      <c r="AG262" s="5">
        <v>6</v>
      </c>
      <c r="AH262" s="1">
        <v>20</v>
      </c>
      <c r="AI262" s="2">
        <f t="shared" si="221"/>
        <v>10.192838465297115</v>
      </c>
      <c r="AJ262" s="3">
        <f t="shared" si="222"/>
        <v>6.1190547863194236E-2</v>
      </c>
      <c r="AK262" s="28">
        <f t="shared" si="210"/>
        <v>7.7314075658716536E-2</v>
      </c>
      <c r="AM262" s="1" t="s">
        <v>160</v>
      </c>
    </row>
    <row r="263" spans="1:47">
      <c r="A263" s="9" t="s">
        <v>17</v>
      </c>
      <c r="B263" s="2">
        <v>1.9621619697096822</v>
      </c>
      <c r="C263" s="2" t="s">
        <v>22</v>
      </c>
      <c r="D263" s="2" t="s">
        <v>54</v>
      </c>
      <c r="E263" s="1">
        <v>400</v>
      </c>
      <c r="F263" s="29">
        <v>43784</v>
      </c>
      <c r="G263" s="26">
        <f t="shared" si="223"/>
        <v>4.9054049242742053E-3</v>
      </c>
      <c r="H263" s="8">
        <v>-8.8035856344981147E-3</v>
      </c>
      <c r="I263" s="8">
        <v>1.100843919921929E-2</v>
      </c>
      <c r="J263" s="8">
        <v>2.4027769804233604E-2</v>
      </c>
      <c r="K263" s="8">
        <f t="shared" si="188"/>
        <v>8.7442077896515927E-3</v>
      </c>
      <c r="L263" s="3" t="s">
        <v>37</v>
      </c>
      <c r="M263" s="3" t="s">
        <v>19</v>
      </c>
      <c r="N263" s="7">
        <v>43816</v>
      </c>
      <c r="O263" s="8" t="s">
        <v>19</v>
      </c>
      <c r="P263" s="24">
        <v>0.05</v>
      </c>
      <c r="Q263" s="23"/>
      <c r="R263" s="1">
        <v>20</v>
      </c>
      <c r="S263" s="2">
        <f>($P263/$G263)</f>
        <v>10.192838465297115</v>
      </c>
      <c r="T263" s="2">
        <f t="shared" si="213"/>
        <v>2</v>
      </c>
      <c r="U263" s="2">
        <f t="shared" si="214"/>
        <v>0.66666666666666663</v>
      </c>
      <c r="V263" s="2">
        <f t="shared" si="215"/>
        <v>7.1404948680362192</v>
      </c>
      <c r="W263" s="5">
        <f t="shared" si="216"/>
        <v>20</v>
      </c>
      <c r="X263" s="2">
        <v>2.5</v>
      </c>
      <c r="Y263" s="2">
        <f>$S263*$X263</f>
        <v>25.482096163242787</v>
      </c>
      <c r="Z263" s="2">
        <f>$T263*$X263</f>
        <v>5</v>
      </c>
      <c r="AA263" s="2">
        <f t="shared" si="218"/>
        <v>1.6666666666666665</v>
      </c>
      <c r="AB263" s="2">
        <f t="shared" si="224"/>
        <v>17.851237170090549</v>
      </c>
      <c r="AC263" s="2">
        <f t="shared" si="219"/>
        <v>50</v>
      </c>
      <c r="AD263" s="13">
        <f t="shared" si="220"/>
        <v>2.5000000000000001E-3</v>
      </c>
      <c r="AE263" s="31">
        <f t="shared" si="209"/>
        <v>4.4564148753455709E-3</v>
      </c>
      <c r="AF263" s="32" t="s">
        <v>36</v>
      </c>
      <c r="AG263" s="5">
        <v>7</v>
      </c>
      <c r="AH263" s="1">
        <v>20</v>
      </c>
      <c r="AI263" s="2">
        <f t="shared" si="221"/>
        <v>10.192838465297115</v>
      </c>
      <c r="AJ263" s="3">
        <f t="shared" si="222"/>
        <v>0.05</v>
      </c>
      <c r="AK263" s="28">
        <f t="shared" si="210"/>
        <v>8.9128297506911425E-2</v>
      </c>
      <c r="AM263" s="1" t="s">
        <v>160</v>
      </c>
    </row>
    <row r="264" spans="1:47">
      <c r="AE264" s="31"/>
      <c r="AK264" s="28"/>
    </row>
    <row r="265" spans="1:47" s="20" customFormat="1">
      <c r="A265" s="20" t="s">
        <v>92</v>
      </c>
      <c r="B265" s="35">
        <v>1.8863002706189953</v>
      </c>
      <c r="C265" s="2" t="s">
        <v>22</v>
      </c>
      <c r="D265" s="35" t="s">
        <v>91</v>
      </c>
      <c r="E265" s="20">
        <v>400</v>
      </c>
      <c r="F265" s="7">
        <v>43983</v>
      </c>
      <c r="G265" s="26">
        <f t="shared" ref="G265:G317" si="226">$B265/$E265</f>
        <v>4.7157506765474885E-3</v>
      </c>
      <c r="H265" s="26"/>
      <c r="I265" s="26"/>
      <c r="J265" s="26"/>
      <c r="K265" s="26"/>
      <c r="L265" s="26"/>
      <c r="M265" s="26" t="s">
        <v>187</v>
      </c>
      <c r="N265" s="7">
        <v>43990</v>
      </c>
      <c r="O265" s="36" t="s">
        <v>18</v>
      </c>
      <c r="P265" s="20">
        <v>0.1</v>
      </c>
      <c r="Q265" s="37"/>
      <c r="R265" s="20">
        <v>25</v>
      </c>
      <c r="S265" s="2">
        <f t="shared" ref="S265:S316" si="227">($P265/$G265)</f>
        <v>21.205531602279777</v>
      </c>
      <c r="T265" s="2">
        <f t="shared" si="213"/>
        <v>2.5</v>
      </c>
      <c r="U265" s="2">
        <f t="shared" si="214"/>
        <v>0.83333333333333337</v>
      </c>
      <c r="V265" s="2">
        <f t="shared" si="215"/>
        <v>0.461135064386891</v>
      </c>
      <c r="W265" s="5">
        <f t="shared" si="216"/>
        <v>25</v>
      </c>
      <c r="X265" s="22">
        <v>2.5</v>
      </c>
      <c r="Y265" s="2">
        <f t="shared" ref="Y265:Y317" si="228">$S265*$X265</f>
        <v>53.013829005699442</v>
      </c>
      <c r="Z265" s="2">
        <f t="shared" ref="Z265:Z317" si="229">$T265*$X265</f>
        <v>6.25</v>
      </c>
      <c r="AA265" s="2">
        <f t="shared" si="218"/>
        <v>2.0833333333333335</v>
      </c>
      <c r="AB265" s="2">
        <f t="shared" si="224"/>
        <v>1.1528376609672275</v>
      </c>
      <c r="AC265" s="2">
        <f t="shared" si="219"/>
        <v>62.500000000000007</v>
      </c>
      <c r="AD265" s="13">
        <f t="shared" si="220"/>
        <v>3.9999999999999992E-3</v>
      </c>
      <c r="AF265" s="20" t="s">
        <v>217</v>
      </c>
      <c r="AG265" s="20">
        <v>4</v>
      </c>
      <c r="AH265" s="20">
        <v>25</v>
      </c>
      <c r="AI265" s="2">
        <f t="shared" si="221"/>
        <v>21.205531602279777</v>
      </c>
      <c r="AJ265" s="3">
        <f t="shared" si="222"/>
        <v>9.9999999999999978E-2</v>
      </c>
      <c r="AK265" s="28">
        <f t="shared" si="210"/>
        <v>0</v>
      </c>
      <c r="AL265" s="37"/>
      <c r="AM265" s="22" t="s">
        <v>225</v>
      </c>
      <c r="AN265" s="22"/>
      <c r="AO265" s="22"/>
      <c r="AP265" s="22"/>
      <c r="AQ265" s="22"/>
      <c r="AR265" s="22"/>
      <c r="AS265" s="22"/>
      <c r="AU265" s="35"/>
    </row>
    <row r="266" spans="1:47" s="20" customFormat="1">
      <c r="A266" s="20" t="s">
        <v>93</v>
      </c>
      <c r="B266" s="35">
        <v>1.8525615365766397</v>
      </c>
      <c r="C266" s="2" t="s">
        <v>22</v>
      </c>
      <c r="D266" s="35" t="s">
        <v>91</v>
      </c>
      <c r="E266" s="20">
        <v>400</v>
      </c>
      <c r="F266" s="7">
        <v>43983</v>
      </c>
      <c r="G266" s="26">
        <f t="shared" si="226"/>
        <v>4.6314038414415996E-3</v>
      </c>
      <c r="H266" s="26"/>
      <c r="I266" s="26"/>
      <c r="J266" s="26"/>
      <c r="K266" s="26"/>
      <c r="L266" s="26"/>
      <c r="M266" s="26" t="s">
        <v>187</v>
      </c>
      <c r="N266" s="7">
        <v>43990</v>
      </c>
      <c r="O266" s="36" t="s">
        <v>18</v>
      </c>
      <c r="P266" s="20">
        <v>0.1</v>
      </c>
      <c r="Q266" s="37"/>
      <c r="R266" s="20">
        <v>25</v>
      </c>
      <c r="S266" s="2">
        <f t="shared" si="227"/>
        <v>21.591725408439739</v>
      </c>
      <c r="T266" s="2">
        <f t="shared" si="213"/>
        <v>2.5</v>
      </c>
      <c r="U266" s="2">
        <f t="shared" si="214"/>
        <v>0.83333333333333337</v>
      </c>
      <c r="V266" s="2">
        <f t="shared" si="215"/>
        <v>7.4941258226928653E-2</v>
      </c>
      <c r="W266" s="5">
        <f t="shared" si="216"/>
        <v>25</v>
      </c>
      <c r="X266" s="22">
        <v>2.5</v>
      </c>
      <c r="Y266" s="2">
        <f t="shared" si="228"/>
        <v>53.97931352109935</v>
      </c>
      <c r="Z266" s="2">
        <f t="shared" si="229"/>
        <v>6.25</v>
      </c>
      <c r="AA266" s="2">
        <f t="shared" si="218"/>
        <v>2.0833333333333335</v>
      </c>
      <c r="AB266" s="2">
        <f t="shared" si="224"/>
        <v>0.18735314556732163</v>
      </c>
      <c r="AC266" s="2">
        <f t="shared" si="219"/>
        <v>62.500000000000007</v>
      </c>
      <c r="AD266" s="13">
        <f t="shared" si="220"/>
        <v>3.9999999999999992E-3</v>
      </c>
      <c r="AF266" s="20" t="s">
        <v>217</v>
      </c>
      <c r="AG266" s="20">
        <v>5</v>
      </c>
      <c r="AH266" s="20">
        <v>25</v>
      </c>
      <c r="AI266" s="2">
        <f t="shared" si="221"/>
        <v>21.591725408439739</v>
      </c>
      <c r="AJ266" s="3">
        <f t="shared" si="222"/>
        <v>9.9999999999999978E-2</v>
      </c>
      <c r="AK266" s="28">
        <f t="shared" si="210"/>
        <v>0</v>
      </c>
      <c r="AL266" s="37"/>
      <c r="AM266" s="22" t="s">
        <v>225</v>
      </c>
      <c r="AN266" s="22"/>
      <c r="AO266" s="22"/>
      <c r="AP266" s="22"/>
      <c r="AQ266" s="22"/>
      <c r="AR266" s="22"/>
      <c r="AS266" s="22"/>
      <c r="AU266" s="35"/>
    </row>
    <row r="267" spans="1:47" s="20" customFormat="1">
      <c r="A267" s="20" t="s">
        <v>94</v>
      </c>
      <c r="B267" s="35">
        <v>2.2747034205912242</v>
      </c>
      <c r="C267" s="2" t="s">
        <v>22</v>
      </c>
      <c r="D267" s="35" t="s">
        <v>91</v>
      </c>
      <c r="E267" s="20">
        <v>400</v>
      </c>
      <c r="F267" s="7">
        <v>43983</v>
      </c>
      <c r="G267" s="26">
        <f t="shared" si="226"/>
        <v>5.6867585514780604E-3</v>
      </c>
      <c r="H267" s="26"/>
      <c r="I267" s="26"/>
      <c r="J267" s="26"/>
      <c r="K267" s="26"/>
      <c r="L267" s="26"/>
      <c r="M267" s="26" t="s">
        <v>187</v>
      </c>
      <c r="N267" s="7">
        <v>43990</v>
      </c>
      <c r="O267" s="36" t="s">
        <v>18</v>
      </c>
      <c r="P267" s="20">
        <v>0.1</v>
      </c>
      <c r="Q267" s="37"/>
      <c r="R267" s="20">
        <v>25</v>
      </c>
      <c r="S267" s="2">
        <f t="shared" si="227"/>
        <v>17.584710005669002</v>
      </c>
      <c r="T267" s="2">
        <f t="shared" si="213"/>
        <v>2.5</v>
      </c>
      <c r="U267" s="2">
        <f t="shared" si="214"/>
        <v>0.83333333333333337</v>
      </c>
      <c r="V267" s="2">
        <f t="shared" si="215"/>
        <v>4.0819566609976654</v>
      </c>
      <c r="W267" s="5">
        <f t="shared" si="216"/>
        <v>25</v>
      </c>
      <c r="X267" s="22">
        <v>2.5</v>
      </c>
      <c r="Y267" s="2">
        <f t="shared" si="228"/>
        <v>43.961775014172503</v>
      </c>
      <c r="Z267" s="2">
        <f t="shared" si="229"/>
        <v>6.25</v>
      </c>
      <c r="AA267" s="2">
        <f t="shared" si="218"/>
        <v>2.0833333333333335</v>
      </c>
      <c r="AB267" s="2">
        <f t="shared" si="224"/>
        <v>10.204891652494164</v>
      </c>
      <c r="AC267" s="2">
        <f t="shared" si="219"/>
        <v>62.5</v>
      </c>
      <c r="AD267" s="13">
        <f t="shared" si="220"/>
        <v>4.0000000000000001E-3</v>
      </c>
      <c r="AF267" s="20" t="s">
        <v>217</v>
      </c>
      <c r="AG267" s="20">
        <v>6</v>
      </c>
      <c r="AH267" s="20">
        <v>25</v>
      </c>
      <c r="AI267" s="2">
        <f t="shared" si="221"/>
        <v>17.584710005669002</v>
      </c>
      <c r="AJ267" s="3">
        <f t="shared" si="222"/>
        <v>0.1</v>
      </c>
      <c r="AK267" s="28">
        <f t="shared" si="210"/>
        <v>0</v>
      </c>
      <c r="AL267" s="37"/>
      <c r="AM267" s="22" t="s">
        <v>225</v>
      </c>
      <c r="AN267" s="22"/>
      <c r="AO267" s="22"/>
      <c r="AP267" s="22"/>
      <c r="AQ267" s="22"/>
      <c r="AR267" s="22"/>
      <c r="AS267" s="22"/>
      <c r="AU267" s="35"/>
    </row>
    <row r="268" spans="1:47" s="20" customFormat="1">
      <c r="A268" s="20" t="s">
        <v>95</v>
      </c>
      <c r="B268" s="35">
        <v>2.2907886489546812</v>
      </c>
      <c r="C268" s="2" t="s">
        <v>22</v>
      </c>
      <c r="D268" s="35" t="s">
        <v>91</v>
      </c>
      <c r="E268" s="20">
        <v>400</v>
      </c>
      <c r="F268" s="7">
        <v>43983</v>
      </c>
      <c r="G268" s="26">
        <f t="shared" si="226"/>
        <v>5.7269716223867029E-3</v>
      </c>
      <c r="H268" s="26"/>
      <c r="I268" s="26"/>
      <c r="J268" s="26"/>
      <c r="K268" s="26"/>
      <c r="L268" s="26"/>
      <c r="M268" s="26" t="s">
        <v>187</v>
      </c>
      <c r="N268" s="7">
        <v>43990</v>
      </c>
      <c r="O268" s="36" t="s">
        <v>18</v>
      </c>
      <c r="P268" s="20">
        <v>0.1</v>
      </c>
      <c r="Q268" s="37"/>
      <c r="R268" s="20">
        <v>25</v>
      </c>
      <c r="S268" s="2">
        <f t="shared" si="227"/>
        <v>17.461235465023176</v>
      </c>
      <c r="T268" s="2">
        <f t="shared" si="213"/>
        <v>2.5</v>
      </c>
      <c r="U268" s="2">
        <f t="shared" si="214"/>
        <v>0.83333333333333337</v>
      </c>
      <c r="V268" s="2">
        <f t="shared" si="215"/>
        <v>4.205431201643492</v>
      </c>
      <c r="W268" s="5">
        <f t="shared" si="216"/>
        <v>25</v>
      </c>
      <c r="X268" s="22">
        <v>2.5</v>
      </c>
      <c r="Y268" s="2">
        <f t="shared" si="228"/>
        <v>43.653088662557941</v>
      </c>
      <c r="Z268" s="2">
        <f t="shared" si="229"/>
        <v>6.25</v>
      </c>
      <c r="AA268" s="2">
        <f t="shared" si="218"/>
        <v>2.0833333333333335</v>
      </c>
      <c r="AB268" s="2">
        <f t="shared" si="224"/>
        <v>10.51357800410873</v>
      </c>
      <c r="AC268" s="2">
        <f t="shared" si="219"/>
        <v>62.500000000000007</v>
      </c>
      <c r="AD268" s="13">
        <f t="shared" si="220"/>
        <v>4.0000000000000001E-3</v>
      </c>
      <c r="AF268" s="20" t="s">
        <v>217</v>
      </c>
      <c r="AG268" s="20">
        <v>7</v>
      </c>
      <c r="AH268" s="20">
        <v>25</v>
      </c>
      <c r="AI268" s="2">
        <f t="shared" si="221"/>
        <v>17.461235465023176</v>
      </c>
      <c r="AJ268" s="3">
        <f t="shared" si="222"/>
        <v>0.1</v>
      </c>
      <c r="AK268" s="28">
        <f t="shared" si="210"/>
        <v>0</v>
      </c>
      <c r="AL268" s="37"/>
      <c r="AM268" s="22" t="s">
        <v>225</v>
      </c>
      <c r="AN268" s="22"/>
      <c r="AO268" s="22"/>
      <c r="AP268" s="22"/>
      <c r="AQ268" s="22"/>
      <c r="AR268" s="22"/>
      <c r="AS268" s="22"/>
      <c r="AU268" s="35"/>
    </row>
    <row r="269" spans="1:47" s="20" customFormat="1">
      <c r="A269" s="20" t="s">
        <v>96</v>
      </c>
      <c r="B269" s="35">
        <v>2.9607417259492408</v>
      </c>
      <c r="C269" s="2" t="s">
        <v>22</v>
      </c>
      <c r="D269" s="35" t="s">
        <v>91</v>
      </c>
      <c r="E269" s="20">
        <v>400</v>
      </c>
      <c r="F269" s="7">
        <v>43983</v>
      </c>
      <c r="G269" s="26">
        <f t="shared" si="226"/>
        <v>7.4018543148731018E-3</v>
      </c>
      <c r="H269" s="26"/>
      <c r="I269" s="26"/>
      <c r="J269" s="26"/>
      <c r="K269" s="26"/>
      <c r="L269" s="26"/>
      <c r="M269" s="26" t="s">
        <v>187</v>
      </c>
      <c r="N269" s="7">
        <v>43990</v>
      </c>
      <c r="O269" s="36" t="s">
        <v>18</v>
      </c>
      <c r="P269" s="20">
        <v>0.1</v>
      </c>
      <c r="Q269" s="37"/>
      <c r="R269" s="20">
        <v>20</v>
      </c>
      <c r="S269" s="2">
        <f t="shared" si="227"/>
        <v>13.510128103853988</v>
      </c>
      <c r="T269" s="2">
        <f t="shared" si="213"/>
        <v>2</v>
      </c>
      <c r="U269" s="2">
        <f t="shared" si="214"/>
        <v>0.66666666666666663</v>
      </c>
      <c r="V269" s="2">
        <f t="shared" si="215"/>
        <v>3.8232052294793455</v>
      </c>
      <c r="W269" s="5">
        <f t="shared" si="216"/>
        <v>20</v>
      </c>
      <c r="X269" s="22">
        <v>2.5</v>
      </c>
      <c r="Y269" s="2">
        <f t="shared" si="228"/>
        <v>33.775320259634974</v>
      </c>
      <c r="Z269" s="2">
        <f t="shared" si="229"/>
        <v>5</v>
      </c>
      <c r="AA269" s="2">
        <f t="shared" si="218"/>
        <v>1.6666666666666665</v>
      </c>
      <c r="AB269" s="2">
        <f t="shared" si="224"/>
        <v>9.5580130736983637</v>
      </c>
      <c r="AC269" s="2">
        <f t="shared" si="219"/>
        <v>50</v>
      </c>
      <c r="AD269" s="13">
        <f t="shared" si="220"/>
        <v>5.0000000000000001E-3</v>
      </c>
      <c r="AF269" s="20" t="s">
        <v>218</v>
      </c>
      <c r="AG269" s="20">
        <v>1</v>
      </c>
      <c r="AH269" s="20">
        <v>20</v>
      </c>
      <c r="AI269" s="2">
        <f t="shared" si="221"/>
        <v>13.51012810385399</v>
      </c>
      <c r="AJ269" s="3">
        <f t="shared" si="222"/>
        <v>0.1</v>
      </c>
      <c r="AK269" s="28">
        <f t="shared" si="210"/>
        <v>0</v>
      </c>
      <c r="AL269" s="37"/>
      <c r="AM269" s="22" t="s">
        <v>225</v>
      </c>
      <c r="AN269" s="22"/>
      <c r="AO269" s="22"/>
      <c r="AP269" s="22"/>
      <c r="AQ269" s="22"/>
      <c r="AR269" s="22"/>
      <c r="AS269" s="22"/>
      <c r="AU269" s="35"/>
    </row>
    <row r="270" spans="1:47" s="20" customFormat="1">
      <c r="A270" s="20" t="s">
        <v>97</v>
      </c>
      <c r="B270" s="35">
        <v>2.9108072475790658</v>
      </c>
      <c r="C270" s="2" t="s">
        <v>22</v>
      </c>
      <c r="D270" s="35" t="s">
        <v>91</v>
      </c>
      <c r="E270" s="20">
        <v>400</v>
      </c>
      <c r="F270" s="7">
        <v>43983</v>
      </c>
      <c r="G270" s="26">
        <f t="shared" si="226"/>
        <v>7.2770181189476648E-3</v>
      </c>
      <c r="H270" s="26"/>
      <c r="I270" s="26"/>
      <c r="J270" s="26"/>
      <c r="K270" s="26"/>
      <c r="L270" s="26"/>
      <c r="M270" s="26" t="s">
        <v>187</v>
      </c>
      <c r="N270" s="7">
        <v>43990</v>
      </c>
      <c r="O270" s="36" t="s">
        <v>18</v>
      </c>
      <c r="P270" s="20">
        <v>0.1</v>
      </c>
      <c r="Q270" s="37"/>
      <c r="R270" s="20">
        <v>20</v>
      </c>
      <c r="S270" s="2">
        <f t="shared" si="227"/>
        <v>13.741892402277141</v>
      </c>
      <c r="T270" s="2">
        <f t="shared" si="213"/>
        <v>2</v>
      </c>
      <c r="U270" s="2">
        <f t="shared" si="214"/>
        <v>0.66666666666666663</v>
      </c>
      <c r="V270" s="2">
        <f t="shared" si="215"/>
        <v>3.5914409310561908</v>
      </c>
      <c r="W270" s="5">
        <f t="shared" si="216"/>
        <v>20</v>
      </c>
      <c r="X270" s="22">
        <v>2.5</v>
      </c>
      <c r="Y270" s="2">
        <f t="shared" si="228"/>
        <v>34.354731005692855</v>
      </c>
      <c r="Z270" s="2">
        <f t="shared" si="229"/>
        <v>5</v>
      </c>
      <c r="AA270" s="2">
        <f t="shared" si="218"/>
        <v>1.6666666666666665</v>
      </c>
      <c r="AB270" s="2">
        <f t="shared" si="224"/>
        <v>8.9786023276404769</v>
      </c>
      <c r="AC270" s="2">
        <f t="shared" si="219"/>
        <v>50</v>
      </c>
      <c r="AD270" s="13">
        <f t="shared" si="220"/>
        <v>5.000000000000001E-3</v>
      </c>
      <c r="AF270" s="20" t="s">
        <v>218</v>
      </c>
      <c r="AG270" s="20">
        <v>2</v>
      </c>
      <c r="AH270" s="20">
        <v>20</v>
      </c>
      <c r="AI270" s="2">
        <f t="shared" si="221"/>
        <v>13.741892402277143</v>
      </c>
      <c r="AJ270" s="3">
        <f t="shared" si="222"/>
        <v>0.10000000000000002</v>
      </c>
      <c r="AK270" s="28">
        <f t="shared" si="210"/>
        <v>0</v>
      </c>
      <c r="AL270" s="37"/>
      <c r="AM270" s="22" t="s">
        <v>225</v>
      </c>
      <c r="AN270" s="22"/>
      <c r="AO270" s="22"/>
      <c r="AP270" s="22"/>
      <c r="AQ270" s="22"/>
      <c r="AR270" s="22"/>
      <c r="AS270" s="22"/>
      <c r="AU270" s="35"/>
    </row>
    <row r="271" spans="1:47" s="20" customFormat="1">
      <c r="A271" s="20" t="s">
        <v>98</v>
      </c>
      <c r="B271" s="35">
        <v>2.9854316637605613</v>
      </c>
      <c r="C271" s="2" t="s">
        <v>22</v>
      </c>
      <c r="D271" s="35" t="s">
        <v>91</v>
      </c>
      <c r="E271" s="20">
        <v>400</v>
      </c>
      <c r="F271" s="7">
        <v>43983</v>
      </c>
      <c r="G271" s="26">
        <f t="shared" si="226"/>
        <v>7.4635791594014032E-3</v>
      </c>
      <c r="H271" s="26"/>
      <c r="I271" s="26"/>
      <c r="J271" s="26"/>
      <c r="K271" s="26"/>
      <c r="L271" s="26"/>
      <c r="M271" s="26" t="s">
        <v>187</v>
      </c>
      <c r="N271" s="7">
        <v>43990</v>
      </c>
      <c r="O271" s="36" t="s">
        <v>18</v>
      </c>
      <c r="P271" s="20">
        <v>0.1</v>
      </c>
      <c r="Q271" s="37"/>
      <c r="R271" s="20">
        <v>20</v>
      </c>
      <c r="S271" s="2">
        <f t="shared" si="227"/>
        <v>13.398397453055249</v>
      </c>
      <c r="T271" s="2">
        <f t="shared" si="213"/>
        <v>2</v>
      </c>
      <c r="U271" s="2">
        <f t="shared" si="214"/>
        <v>0.66666666666666663</v>
      </c>
      <c r="V271" s="2">
        <f t="shared" si="215"/>
        <v>3.9349358802780827</v>
      </c>
      <c r="W271" s="5">
        <f t="shared" si="216"/>
        <v>20</v>
      </c>
      <c r="X271" s="22">
        <v>2.5</v>
      </c>
      <c r="Y271" s="2">
        <f t="shared" si="228"/>
        <v>33.495993632638125</v>
      </c>
      <c r="Z271" s="2">
        <f t="shared" si="229"/>
        <v>5</v>
      </c>
      <c r="AA271" s="2">
        <f t="shared" si="218"/>
        <v>1.6666666666666665</v>
      </c>
      <c r="AB271" s="2">
        <f t="shared" si="224"/>
        <v>9.8373397006952068</v>
      </c>
      <c r="AC271" s="2">
        <f t="shared" si="219"/>
        <v>50</v>
      </c>
      <c r="AD271" s="13">
        <f t="shared" si="220"/>
        <v>5.0000000000000001E-3</v>
      </c>
      <c r="AF271" s="20" t="s">
        <v>218</v>
      </c>
      <c r="AG271" s="20">
        <v>3</v>
      </c>
      <c r="AH271" s="20">
        <v>20</v>
      </c>
      <c r="AI271" s="2">
        <f t="shared" si="221"/>
        <v>13.398397453055251</v>
      </c>
      <c r="AJ271" s="3">
        <f t="shared" si="222"/>
        <v>0.1</v>
      </c>
      <c r="AK271" s="28">
        <f t="shared" si="210"/>
        <v>0</v>
      </c>
      <c r="AL271" s="37"/>
      <c r="AM271" s="22" t="s">
        <v>225</v>
      </c>
      <c r="AN271" s="22"/>
      <c r="AO271" s="22"/>
      <c r="AP271" s="22"/>
      <c r="AQ271" s="22"/>
      <c r="AR271" s="22"/>
      <c r="AS271" s="22"/>
      <c r="AU271" s="35"/>
    </row>
    <row r="272" spans="1:47" s="20" customFormat="1">
      <c r="A272" s="20" t="s">
        <v>99</v>
      </c>
      <c r="B272" s="35">
        <v>2.880866253750797</v>
      </c>
      <c r="C272" s="2" t="s">
        <v>22</v>
      </c>
      <c r="D272" s="35" t="s">
        <v>91</v>
      </c>
      <c r="E272" s="20">
        <v>400</v>
      </c>
      <c r="F272" s="7">
        <v>43983</v>
      </c>
      <c r="G272" s="26">
        <f t="shared" si="226"/>
        <v>7.2021656343769927E-3</v>
      </c>
      <c r="H272" s="26"/>
      <c r="I272" s="26"/>
      <c r="J272" s="26"/>
      <c r="K272" s="26"/>
      <c r="L272" s="26"/>
      <c r="M272" s="26" t="s">
        <v>187</v>
      </c>
      <c r="N272" s="7">
        <v>43990</v>
      </c>
      <c r="O272" s="36" t="s">
        <v>18</v>
      </c>
      <c r="P272" s="20">
        <v>0.1</v>
      </c>
      <c r="Q272" s="37"/>
      <c r="R272" s="20">
        <v>20</v>
      </c>
      <c r="S272" s="2">
        <f t="shared" si="227"/>
        <v>13.884712609591391</v>
      </c>
      <c r="T272" s="2">
        <f t="shared" si="213"/>
        <v>2</v>
      </c>
      <c r="U272" s="2">
        <f t="shared" si="214"/>
        <v>0.66666666666666663</v>
      </c>
      <c r="V272" s="2">
        <f t="shared" si="215"/>
        <v>3.4486207237419428</v>
      </c>
      <c r="W272" s="5">
        <f t="shared" si="216"/>
        <v>20</v>
      </c>
      <c r="X272" s="22">
        <v>2.5</v>
      </c>
      <c r="Y272" s="2">
        <f t="shared" si="228"/>
        <v>34.71178152397848</v>
      </c>
      <c r="Z272" s="2">
        <f t="shared" si="229"/>
        <v>5</v>
      </c>
      <c r="AA272" s="2">
        <f t="shared" si="218"/>
        <v>1.6666666666666665</v>
      </c>
      <c r="AB272" s="2">
        <f t="shared" si="224"/>
        <v>8.6215518093548571</v>
      </c>
      <c r="AC272" s="2">
        <f t="shared" si="219"/>
        <v>50</v>
      </c>
      <c r="AD272" s="13">
        <f t="shared" si="220"/>
        <v>5.000000000000001E-3</v>
      </c>
      <c r="AF272" s="20" t="s">
        <v>218</v>
      </c>
      <c r="AG272" s="20">
        <v>4</v>
      </c>
      <c r="AH272" s="20">
        <v>20</v>
      </c>
      <c r="AI272" s="2">
        <f t="shared" si="221"/>
        <v>13.884712609591393</v>
      </c>
      <c r="AJ272" s="3">
        <f t="shared" si="222"/>
        <v>0.10000000000000002</v>
      </c>
      <c r="AK272" s="28">
        <f t="shared" si="210"/>
        <v>0</v>
      </c>
      <c r="AL272" s="37"/>
      <c r="AM272" s="22" t="s">
        <v>225</v>
      </c>
      <c r="AN272" s="22"/>
      <c r="AO272" s="22"/>
      <c r="AP272" s="22"/>
      <c r="AQ272" s="22"/>
      <c r="AR272" s="22"/>
      <c r="AS272" s="22"/>
      <c r="AU272" s="35"/>
    </row>
    <row r="273" spans="1:47" s="20" customFormat="1">
      <c r="A273" s="20" t="s">
        <v>100</v>
      </c>
      <c r="B273" s="35">
        <v>7.0752274514467128</v>
      </c>
      <c r="C273" s="2" t="s">
        <v>22</v>
      </c>
      <c r="D273" s="35" t="s">
        <v>91</v>
      </c>
      <c r="E273" s="20">
        <v>400</v>
      </c>
      <c r="F273" s="7">
        <v>43983</v>
      </c>
      <c r="G273" s="26">
        <f t="shared" si="226"/>
        <v>1.7688068628616781E-2</v>
      </c>
      <c r="H273" s="26"/>
      <c r="I273" s="26"/>
      <c r="J273" s="26"/>
      <c r="K273" s="26"/>
      <c r="L273" s="26"/>
      <c r="M273" s="26" t="s">
        <v>187</v>
      </c>
      <c r="N273" s="7">
        <v>43990</v>
      </c>
      <c r="O273" s="36" t="s">
        <v>18</v>
      </c>
      <c r="P273" s="20">
        <v>0.2</v>
      </c>
      <c r="Q273" s="37"/>
      <c r="R273" s="20">
        <v>20</v>
      </c>
      <c r="S273" s="2">
        <f t="shared" si="227"/>
        <v>11.307056988484794</v>
      </c>
      <c r="T273" s="2">
        <f t="shared" si="213"/>
        <v>2</v>
      </c>
      <c r="U273" s="2">
        <f t="shared" si="214"/>
        <v>0.66666666666666663</v>
      </c>
      <c r="V273" s="2">
        <f t="shared" si="215"/>
        <v>6.0262763448485401</v>
      </c>
      <c r="W273" s="5">
        <f t="shared" si="216"/>
        <v>20</v>
      </c>
      <c r="X273" s="22">
        <v>2.5</v>
      </c>
      <c r="Y273" s="2">
        <f t="shared" si="228"/>
        <v>28.267642471211985</v>
      </c>
      <c r="Z273" s="2">
        <f t="shared" si="229"/>
        <v>5</v>
      </c>
      <c r="AA273" s="2">
        <f t="shared" si="218"/>
        <v>1.6666666666666665</v>
      </c>
      <c r="AB273" s="2">
        <f t="shared" si="224"/>
        <v>15.06569086212135</v>
      </c>
      <c r="AC273" s="2">
        <f t="shared" si="219"/>
        <v>50</v>
      </c>
      <c r="AD273" s="13">
        <f t="shared" si="220"/>
        <v>1.0000000000000002E-2</v>
      </c>
      <c r="AF273" s="20" t="s">
        <v>218</v>
      </c>
      <c r="AG273" s="20">
        <v>5</v>
      </c>
      <c r="AH273" s="20">
        <v>20</v>
      </c>
      <c r="AI273" s="2">
        <f t="shared" si="221"/>
        <v>11.307056988484796</v>
      </c>
      <c r="AJ273" s="3">
        <f t="shared" si="222"/>
        <v>0.20000000000000004</v>
      </c>
      <c r="AK273" s="28">
        <f t="shared" si="210"/>
        <v>0</v>
      </c>
      <c r="AL273" s="37"/>
      <c r="AM273" s="22" t="s">
        <v>225</v>
      </c>
      <c r="AN273" s="22"/>
      <c r="AO273" s="22"/>
      <c r="AP273" s="22"/>
      <c r="AQ273" s="22"/>
      <c r="AR273" s="22"/>
      <c r="AS273" s="22"/>
      <c r="AU273" s="35"/>
    </row>
    <row r="274" spans="1:47" s="20" customFormat="1">
      <c r="A274" s="20" t="s">
        <v>101</v>
      </c>
      <c r="B274" s="35">
        <v>7.6318176491229615</v>
      </c>
      <c r="C274" s="2" t="s">
        <v>22</v>
      </c>
      <c r="D274" s="35" t="s">
        <v>91</v>
      </c>
      <c r="E274" s="20">
        <v>400</v>
      </c>
      <c r="F274" s="7">
        <v>43983</v>
      </c>
      <c r="G274" s="26">
        <f t="shared" si="226"/>
        <v>1.9079544122807404E-2</v>
      </c>
      <c r="H274" s="26"/>
      <c r="I274" s="26"/>
      <c r="J274" s="26"/>
      <c r="K274" s="26"/>
      <c r="L274" s="26"/>
      <c r="M274" s="26" t="s">
        <v>187</v>
      </c>
      <c r="N274" s="7">
        <v>43990</v>
      </c>
      <c r="O274" s="36" t="s">
        <v>18</v>
      </c>
      <c r="P274" s="20">
        <v>0.2</v>
      </c>
      <c r="Q274" s="37"/>
      <c r="R274" s="20">
        <v>20</v>
      </c>
      <c r="S274" s="2">
        <f t="shared" si="227"/>
        <v>10.482430749533632</v>
      </c>
      <c r="T274" s="2">
        <f t="shared" si="213"/>
        <v>2</v>
      </c>
      <c r="U274" s="2">
        <f t="shared" si="214"/>
        <v>0.66666666666666663</v>
      </c>
      <c r="V274" s="2">
        <f t="shared" si="215"/>
        <v>6.8509025837997015</v>
      </c>
      <c r="W274" s="5">
        <f t="shared" si="216"/>
        <v>20</v>
      </c>
      <c r="X274" s="22">
        <v>2.5</v>
      </c>
      <c r="Y274" s="2">
        <f t="shared" si="228"/>
        <v>26.206076873834082</v>
      </c>
      <c r="Z274" s="2">
        <f t="shared" si="229"/>
        <v>5</v>
      </c>
      <c r="AA274" s="2">
        <f t="shared" si="218"/>
        <v>1.6666666666666665</v>
      </c>
      <c r="AB274" s="2">
        <f t="shared" si="224"/>
        <v>17.127256459499254</v>
      </c>
      <c r="AC274" s="2">
        <f t="shared" si="219"/>
        <v>50</v>
      </c>
      <c r="AD274" s="13">
        <f t="shared" si="220"/>
        <v>1.0000000000000002E-2</v>
      </c>
      <c r="AF274" s="20" t="s">
        <v>218</v>
      </c>
      <c r="AG274" s="20">
        <v>6</v>
      </c>
      <c r="AH274" s="20">
        <v>20</v>
      </c>
      <c r="AI274" s="2">
        <f t="shared" si="221"/>
        <v>10.482430749533634</v>
      </c>
      <c r="AJ274" s="3">
        <f t="shared" si="222"/>
        <v>0.20000000000000004</v>
      </c>
      <c r="AK274" s="28">
        <f t="shared" si="210"/>
        <v>0</v>
      </c>
      <c r="AL274" s="37"/>
      <c r="AM274" s="22" t="s">
        <v>225</v>
      </c>
      <c r="AN274" s="22"/>
      <c r="AO274" s="22"/>
      <c r="AP274" s="22"/>
      <c r="AQ274" s="22"/>
      <c r="AR274" s="22"/>
      <c r="AS274" s="22"/>
      <c r="AU274" s="35"/>
    </row>
    <row r="275" spans="1:47" s="20" customFormat="1">
      <c r="A275" s="20" t="s">
        <v>102</v>
      </c>
      <c r="B275" s="35">
        <v>7.5182295820377778</v>
      </c>
      <c r="C275" s="2" t="s">
        <v>22</v>
      </c>
      <c r="D275" s="35" t="s">
        <v>91</v>
      </c>
      <c r="E275" s="20">
        <v>400</v>
      </c>
      <c r="F275" s="7">
        <v>43983</v>
      </c>
      <c r="G275" s="26">
        <f t="shared" si="226"/>
        <v>1.8795573955094444E-2</v>
      </c>
      <c r="H275" s="26"/>
      <c r="I275" s="26"/>
      <c r="J275" s="26"/>
      <c r="K275" s="26"/>
      <c r="L275" s="26"/>
      <c r="M275" s="26" t="s">
        <v>187</v>
      </c>
      <c r="N275" s="7">
        <v>43990</v>
      </c>
      <c r="O275" s="36" t="s">
        <v>18</v>
      </c>
      <c r="P275" s="20">
        <v>0.2</v>
      </c>
      <c r="Q275" s="37"/>
      <c r="R275" s="20">
        <v>20</v>
      </c>
      <c r="S275" s="2">
        <f t="shared" si="227"/>
        <v>10.640803014466661</v>
      </c>
      <c r="T275" s="2">
        <f t="shared" si="213"/>
        <v>2</v>
      </c>
      <c r="U275" s="2">
        <f t="shared" si="214"/>
        <v>0.66666666666666663</v>
      </c>
      <c r="V275" s="2">
        <f t="shared" si="215"/>
        <v>6.6925303188666732</v>
      </c>
      <c r="W275" s="5">
        <f t="shared" si="216"/>
        <v>20</v>
      </c>
      <c r="X275" s="22">
        <v>2.5</v>
      </c>
      <c r="Y275" s="2">
        <f t="shared" si="228"/>
        <v>26.602007536166653</v>
      </c>
      <c r="Z275" s="2">
        <f t="shared" si="229"/>
        <v>5</v>
      </c>
      <c r="AA275" s="2">
        <f t="shared" si="218"/>
        <v>1.6666666666666665</v>
      </c>
      <c r="AB275" s="2">
        <f t="shared" si="224"/>
        <v>16.731325797166683</v>
      </c>
      <c r="AC275" s="2">
        <f t="shared" si="219"/>
        <v>50</v>
      </c>
      <c r="AD275" s="13">
        <f t="shared" si="220"/>
        <v>1.0000000000000002E-2</v>
      </c>
      <c r="AF275" s="20" t="s">
        <v>218</v>
      </c>
      <c r="AG275" s="20">
        <v>7</v>
      </c>
      <c r="AH275" s="20">
        <v>20</v>
      </c>
      <c r="AI275" s="2">
        <f t="shared" si="221"/>
        <v>10.640803014466663</v>
      </c>
      <c r="AJ275" s="3">
        <f t="shared" si="222"/>
        <v>0.20000000000000004</v>
      </c>
      <c r="AK275" s="28">
        <f t="shared" si="210"/>
        <v>0</v>
      </c>
      <c r="AL275" s="37"/>
      <c r="AM275" s="22" t="s">
        <v>225</v>
      </c>
      <c r="AN275" s="22"/>
      <c r="AO275" s="22"/>
      <c r="AP275" s="22"/>
      <c r="AQ275" s="22"/>
      <c r="AR275" s="22"/>
      <c r="AS275" s="22"/>
      <c r="AU275" s="35"/>
    </row>
    <row r="276" spans="1:47" s="20" customFormat="1">
      <c r="A276" s="20" t="s">
        <v>103</v>
      </c>
      <c r="B276" s="35">
        <v>7.8679125978966233</v>
      </c>
      <c r="C276" s="2" t="s">
        <v>22</v>
      </c>
      <c r="D276" s="35" t="s">
        <v>91</v>
      </c>
      <c r="E276" s="20">
        <v>400</v>
      </c>
      <c r="F276" s="7">
        <v>43983</v>
      </c>
      <c r="G276" s="26">
        <f t="shared" si="226"/>
        <v>1.9669781494741558E-2</v>
      </c>
      <c r="H276" s="26"/>
      <c r="I276" s="26"/>
      <c r="J276" s="26"/>
      <c r="K276" s="26"/>
      <c r="L276" s="26"/>
      <c r="M276" s="26" t="s">
        <v>187</v>
      </c>
      <c r="N276" s="7">
        <v>43990</v>
      </c>
      <c r="O276" s="36" t="s">
        <v>18</v>
      </c>
      <c r="P276" s="20">
        <v>0.2</v>
      </c>
      <c r="Q276" s="37"/>
      <c r="R276" s="20">
        <v>20</v>
      </c>
      <c r="S276" s="2">
        <f t="shared" si="227"/>
        <v>10.167881125342813</v>
      </c>
      <c r="T276" s="2">
        <f t="shared" si="213"/>
        <v>2</v>
      </c>
      <c r="U276" s="2">
        <f t="shared" si="214"/>
        <v>0.66666666666666663</v>
      </c>
      <c r="V276" s="2">
        <f t="shared" si="215"/>
        <v>7.165452207990521</v>
      </c>
      <c r="W276" s="5">
        <f t="shared" si="216"/>
        <v>20</v>
      </c>
      <c r="X276" s="22">
        <v>2.5</v>
      </c>
      <c r="Y276" s="2">
        <f t="shared" si="228"/>
        <v>25.419702813357034</v>
      </c>
      <c r="Z276" s="2">
        <f t="shared" si="229"/>
        <v>5</v>
      </c>
      <c r="AA276" s="2">
        <f t="shared" si="218"/>
        <v>1.6666666666666665</v>
      </c>
      <c r="AB276" s="2">
        <f t="shared" si="224"/>
        <v>17.913630519976302</v>
      </c>
      <c r="AC276" s="2">
        <f t="shared" si="219"/>
        <v>50</v>
      </c>
      <c r="AD276" s="13">
        <f t="shared" si="220"/>
        <v>1.0000000000000002E-2</v>
      </c>
      <c r="AF276" s="20" t="s">
        <v>218</v>
      </c>
      <c r="AG276" s="20">
        <v>8</v>
      </c>
      <c r="AH276" s="20">
        <v>20</v>
      </c>
      <c r="AI276" s="2">
        <f t="shared" si="221"/>
        <v>10.167881125342815</v>
      </c>
      <c r="AJ276" s="3">
        <f t="shared" si="222"/>
        <v>0.20000000000000004</v>
      </c>
      <c r="AK276" s="28">
        <f t="shared" si="210"/>
        <v>0</v>
      </c>
      <c r="AL276" s="37"/>
      <c r="AM276" s="22" t="s">
        <v>225</v>
      </c>
      <c r="AN276" s="22"/>
      <c r="AO276" s="22"/>
      <c r="AP276" s="22"/>
      <c r="AQ276" s="22"/>
      <c r="AR276" s="22"/>
      <c r="AS276" s="22"/>
      <c r="AU276" s="35"/>
    </row>
    <row r="277" spans="1:47" s="20" customFormat="1">
      <c r="A277" s="20" t="s">
        <v>104</v>
      </c>
      <c r="B277" s="35">
        <v>6.7477972348945769</v>
      </c>
      <c r="C277" s="2" t="s">
        <v>22</v>
      </c>
      <c r="D277" s="35" t="s">
        <v>91</v>
      </c>
      <c r="E277" s="20">
        <v>400</v>
      </c>
      <c r="F277" s="7">
        <v>43983</v>
      </c>
      <c r="G277" s="26">
        <f t="shared" si="226"/>
        <v>1.6869493087236443E-2</v>
      </c>
      <c r="H277" s="26"/>
      <c r="I277" s="26"/>
      <c r="J277" s="26"/>
      <c r="K277" s="26"/>
      <c r="L277" s="26"/>
      <c r="M277" s="26" t="s">
        <v>187</v>
      </c>
      <c r="N277" s="7">
        <v>43990</v>
      </c>
      <c r="O277" s="36" t="s">
        <v>18</v>
      </c>
      <c r="P277" s="20">
        <v>0.2</v>
      </c>
      <c r="Q277" s="37"/>
      <c r="R277" s="20">
        <v>20</v>
      </c>
      <c r="S277" s="2">
        <f t="shared" si="227"/>
        <v>11.855720795269253</v>
      </c>
      <c r="T277" s="2">
        <f t="shared" si="213"/>
        <v>2</v>
      </c>
      <c r="U277" s="2">
        <f t="shared" si="214"/>
        <v>0.66666666666666663</v>
      </c>
      <c r="V277" s="2">
        <f t="shared" si="215"/>
        <v>5.477612538064081</v>
      </c>
      <c r="W277" s="5">
        <f t="shared" si="216"/>
        <v>20</v>
      </c>
      <c r="X277" s="22">
        <v>2.5</v>
      </c>
      <c r="Y277" s="2">
        <f t="shared" si="228"/>
        <v>29.639301988173131</v>
      </c>
      <c r="Z277" s="2">
        <f t="shared" si="229"/>
        <v>5</v>
      </c>
      <c r="AA277" s="2">
        <f t="shared" si="218"/>
        <v>1.6666666666666665</v>
      </c>
      <c r="AB277" s="2">
        <f t="shared" si="224"/>
        <v>13.694031345160202</v>
      </c>
      <c r="AC277" s="2">
        <f t="shared" si="219"/>
        <v>50</v>
      </c>
      <c r="AD277" s="13">
        <f t="shared" si="220"/>
        <v>0.01</v>
      </c>
      <c r="AF277" s="20" t="s">
        <v>217</v>
      </c>
      <c r="AG277" s="20">
        <v>8</v>
      </c>
      <c r="AH277" s="20">
        <v>20</v>
      </c>
      <c r="AI277" s="2">
        <f t="shared" si="221"/>
        <v>11.855720795269253</v>
      </c>
      <c r="AJ277" s="3">
        <f t="shared" si="222"/>
        <v>0.2</v>
      </c>
      <c r="AK277" s="28">
        <f t="shared" si="210"/>
        <v>0</v>
      </c>
      <c r="AL277" s="37"/>
      <c r="AM277" s="22" t="s">
        <v>225</v>
      </c>
      <c r="AN277" s="22"/>
      <c r="AO277" s="22"/>
      <c r="AP277" s="22"/>
      <c r="AQ277" s="22"/>
      <c r="AR277" s="22"/>
      <c r="AS277" s="22"/>
      <c r="AU277" s="35"/>
    </row>
    <row r="278" spans="1:47" s="20" customFormat="1">
      <c r="A278" s="20" t="s">
        <v>105</v>
      </c>
      <c r="B278" s="35">
        <v>6.7359596499208072</v>
      </c>
      <c r="C278" s="2" t="s">
        <v>22</v>
      </c>
      <c r="D278" s="35" t="s">
        <v>91</v>
      </c>
      <c r="E278" s="20">
        <v>400</v>
      </c>
      <c r="F278" s="7">
        <v>43983</v>
      </c>
      <c r="G278" s="26">
        <f t="shared" si="226"/>
        <v>1.6839899124802018E-2</v>
      </c>
      <c r="H278" s="26"/>
      <c r="I278" s="26"/>
      <c r="J278" s="26"/>
      <c r="K278" s="26"/>
      <c r="L278" s="26"/>
      <c r="M278" s="26" t="s">
        <v>187</v>
      </c>
      <c r="N278" s="7">
        <v>43990</v>
      </c>
      <c r="O278" s="36" t="s">
        <v>18</v>
      </c>
      <c r="P278" s="20">
        <v>0.2</v>
      </c>
      <c r="Q278" s="37"/>
      <c r="R278" s="20">
        <v>20</v>
      </c>
      <c r="S278" s="2">
        <f t="shared" si="227"/>
        <v>11.876555703676244</v>
      </c>
      <c r="T278" s="2">
        <f t="shared" si="213"/>
        <v>2</v>
      </c>
      <c r="U278" s="2">
        <f t="shared" si="214"/>
        <v>0.66666666666666663</v>
      </c>
      <c r="V278" s="2">
        <f t="shared" si="215"/>
        <v>5.4567776296570898</v>
      </c>
      <c r="W278" s="5">
        <f t="shared" si="216"/>
        <v>20</v>
      </c>
      <c r="X278" s="22">
        <v>2.5</v>
      </c>
      <c r="Y278" s="2">
        <f t="shared" si="228"/>
        <v>29.691389259190611</v>
      </c>
      <c r="Z278" s="2">
        <f t="shared" si="229"/>
        <v>5</v>
      </c>
      <c r="AA278" s="2">
        <f t="shared" si="218"/>
        <v>1.6666666666666665</v>
      </c>
      <c r="AB278" s="2">
        <f t="shared" si="224"/>
        <v>13.641944074142724</v>
      </c>
      <c r="AC278" s="2">
        <f t="shared" si="219"/>
        <v>50</v>
      </c>
      <c r="AD278" s="13">
        <f t="shared" si="220"/>
        <v>0.01</v>
      </c>
      <c r="AF278" s="20" t="s">
        <v>217</v>
      </c>
      <c r="AG278" s="20">
        <v>9</v>
      </c>
      <c r="AH278" s="20">
        <v>20</v>
      </c>
      <c r="AI278" s="2">
        <f t="shared" si="221"/>
        <v>11.876555703676246</v>
      </c>
      <c r="AJ278" s="3">
        <f t="shared" si="222"/>
        <v>0.2</v>
      </c>
      <c r="AK278" s="28">
        <f t="shared" si="210"/>
        <v>0</v>
      </c>
      <c r="AL278" s="37"/>
      <c r="AM278" s="22" t="s">
        <v>225</v>
      </c>
      <c r="AN278" s="22"/>
      <c r="AO278" s="22"/>
      <c r="AP278" s="22"/>
      <c r="AQ278" s="22"/>
      <c r="AR278" s="22"/>
      <c r="AS278" s="22"/>
      <c r="AU278" s="35"/>
    </row>
    <row r="279" spans="1:47" s="20" customFormat="1">
      <c r="A279" s="20" t="s">
        <v>106</v>
      </c>
      <c r="B279" s="35">
        <v>6.8889344516746238</v>
      </c>
      <c r="C279" s="2" t="s">
        <v>22</v>
      </c>
      <c r="D279" s="35" t="s">
        <v>91</v>
      </c>
      <c r="E279" s="20">
        <v>400</v>
      </c>
      <c r="F279" s="7">
        <v>43983</v>
      </c>
      <c r="G279" s="26">
        <f t="shared" si="226"/>
        <v>1.7222336129186559E-2</v>
      </c>
      <c r="H279" s="26"/>
      <c r="I279" s="26"/>
      <c r="J279" s="26"/>
      <c r="K279" s="26"/>
      <c r="L279" s="26"/>
      <c r="M279" s="26" t="s">
        <v>187</v>
      </c>
      <c r="N279" s="7">
        <v>43990</v>
      </c>
      <c r="O279" s="36" t="s">
        <v>18</v>
      </c>
      <c r="P279" s="20">
        <v>0.2</v>
      </c>
      <c r="Q279" s="37"/>
      <c r="R279" s="20">
        <v>20</v>
      </c>
      <c r="S279" s="2">
        <f t="shared" si="227"/>
        <v>11.612826419121014</v>
      </c>
      <c r="T279" s="2">
        <f t="shared" si="213"/>
        <v>2</v>
      </c>
      <c r="U279" s="2">
        <f t="shared" si="214"/>
        <v>0.66666666666666663</v>
      </c>
      <c r="V279" s="2">
        <f t="shared" si="215"/>
        <v>5.7205069142123204</v>
      </c>
      <c r="W279" s="5">
        <f t="shared" si="216"/>
        <v>20</v>
      </c>
      <c r="X279" s="22">
        <v>2.5</v>
      </c>
      <c r="Y279" s="2">
        <f t="shared" si="228"/>
        <v>29.032066047802534</v>
      </c>
      <c r="Z279" s="2">
        <f t="shared" si="229"/>
        <v>5</v>
      </c>
      <c r="AA279" s="2">
        <f t="shared" si="218"/>
        <v>1.6666666666666665</v>
      </c>
      <c r="AB279" s="2">
        <f t="shared" si="224"/>
        <v>14.301267285530802</v>
      </c>
      <c r="AC279" s="2">
        <f t="shared" si="219"/>
        <v>50</v>
      </c>
      <c r="AD279" s="13">
        <f t="shared" si="220"/>
        <v>0.01</v>
      </c>
      <c r="AF279" s="20" t="s">
        <v>217</v>
      </c>
      <c r="AG279" s="20">
        <v>10</v>
      </c>
      <c r="AH279" s="20">
        <v>20</v>
      </c>
      <c r="AI279" s="2">
        <f t="shared" si="221"/>
        <v>11.612826419121014</v>
      </c>
      <c r="AJ279" s="3">
        <f t="shared" si="222"/>
        <v>0.2</v>
      </c>
      <c r="AK279" s="28">
        <f t="shared" si="210"/>
        <v>0</v>
      </c>
      <c r="AL279" s="37"/>
      <c r="AM279" s="22" t="s">
        <v>225</v>
      </c>
      <c r="AN279" s="22"/>
      <c r="AO279" s="22"/>
      <c r="AP279" s="22"/>
      <c r="AQ279" s="22"/>
      <c r="AR279" s="22"/>
      <c r="AS279" s="22"/>
      <c r="AU279" s="35"/>
    </row>
    <row r="280" spans="1:47" s="20" customFormat="1">
      <c r="A280" s="20" t="s">
        <v>107</v>
      </c>
      <c r="B280" s="35">
        <v>6.8283688761872874</v>
      </c>
      <c r="C280" s="2" t="s">
        <v>22</v>
      </c>
      <c r="D280" s="35" t="s">
        <v>91</v>
      </c>
      <c r="E280" s="20">
        <v>400</v>
      </c>
      <c r="F280" s="7">
        <v>43983</v>
      </c>
      <c r="G280" s="26">
        <f t="shared" si="226"/>
        <v>1.707092219046822E-2</v>
      </c>
      <c r="H280" s="26"/>
      <c r="I280" s="26"/>
      <c r="J280" s="26"/>
      <c r="K280" s="26"/>
      <c r="L280" s="26"/>
      <c r="M280" s="26" t="s">
        <v>187</v>
      </c>
      <c r="N280" s="7">
        <v>43990</v>
      </c>
      <c r="O280" s="36" t="s">
        <v>18</v>
      </c>
      <c r="P280" s="20">
        <v>0.2</v>
      </c>
      <c r="Q280" s="37"/>
      <c r="R280" s="20">
        <v>20</v>
      </c>
      <c r="S280" s="2">
        <f t="shared" si="227"/>
        <v>11.715828692117917</v>
      </c>
      <c r="T280" s="2">
        <f t="shared" si="213"/>
        <v>2</v>
      </c>
      <c r="U280" s="2">
        <f t="shared" si="214"/>
        <v>0.66666666666666663</v>
      </c>
      <c r="V280" s="2">
        <f t="shared" si="215"/>
        <v>5.617504641215417</v>
      </c>
      <c r="W280" s="5">
        <f t="shared" si="216"/>
        <v>20</v>
      </c>
      <c r="X280" s="22">
        <v>2.5</v>
      </c>
      <c r="Y280" s="2">
        <f t="shared" si="228"/>
        <v>29.289571730294792</v>
      </c>
      <c r="Z280" s="2">
        <f t="shared" si="229"/>
        <v>5</v>
      </c>
      <c r="AA280" s="2">
        <f t="shared" si="218"/>
        <v>1.6666666666666665</v>
      </c>
      <c r="AB280" s="2">
        <f t="shared" si="224"/>
        <v>14.043761603038543</v>
      </c>
      <c r="AC280" s="2">
        <f t="shared" si="219"/>
        <v>50</v>
      </c>
      <c r="AD280" s="13">
        <f t="shared" si="220"/>
        <v>0.01</v>
      </c>
      <c r="AF280" s="20" t="s">
        <v>217</v>
      </c>
      <c r="AG280" s="20">
        <v>11</v>
      </c>
      <c r="AH280" s="20">
        <v>20</v>
      </c>
      <c r="AI280" s="2">
        <f t="shared" si="221"/>
        <v>11.715828692117917</v>
      </c>
      <c r="AJ280" s="3">
        <f t="shared" si="222"/>
        <v>0.2</v>
      </c>
      <c r="AK280" s="28">
        <f t="shared" si="210"/>
        <v>0</v>
      </c>
      <c r="AL280" s="37"/>
      <c r="AM280" s="22" t="s">
        <v>225</v>
      </c>
      <c r="AN280" s="22"/>
      <c r="AO280" s="22"/>
      <c r="AP280" s="22"/>
      <c r="AQ280" s="22"/>
      <c r="AR280" s="22"/>
      <c r="AS280" s="22"/>
      <c r="AU280" s="35"/>
    </row>
    <row r="281" spans="1:47" s="20" customFormat="1">
      <c r="A281" s="20" t="s">
        <v>108</v>
      </c>
      <c r="B281" s="35">
        <v>2.7091595715146628</v>
      </c>
      <c r="C281" s="2" t="s">
        <v>22</v>
      </c>
      <c r="D281" s="35" t="s">
        <v>91</v>
      </c>
      <c r="E281" s="20">
        <v>400</v>
      </c>
      <c r="F281" s="7">
        <v>43983</v>
      </c>
      <c r="G281" s="26">
        <f t="shared" si="226"/>
        <v>6.7728989287866572E-3</v>
      </c>
      <c r="H281" s="26"/>
      <c r="I281" s="26"/>
      <c r="J281" s="26"/>
      <c r="K281" s="26"/>
      <c r="L281" s="26"/>
      <c r="M281" s="26" t="s">
        <v>187</v>
      </c>
      <c r="N281" s="7">
        <v>43990</v>
      </c>
      <c r="O281" s="36" t="s">
        <v>18</v>
      </c>
      <c r="P281" s="20">
        <v>0.1</v>
      </c>
      <c r="Q281" s="37"/>
      <c r="R281" s="20">
        <v>20</v>
      </c>
      <c r="S281" s="2">
        <f t="shared" si="227"/>
        <v>14.764726456343958</v>
      </c>
      <c r="T281" s="2">
        <f t="shared" si="213"/>
        <v>2</v>
      </c>
      <c r="U281" s="2">
        <f t="shared" si="214"/>
        <v>0.66666666666666663</v>
      </c>
      <c r="V281" s="2">
        <f t="shared" si="215"/>
        <v>2.5686068769893744</v>
      </c>
      <c r="W281" s="5">
        <f t="shared" si="216"/>
        <v>20</v>
      </c>
      <c r="X281" s="22">
        <v>1.5</v>
      </c>
      <c r="Y281" s="2">
        <f t="shared" si="228"/>
        <v>22.147089684515937</v>
      </c>
      <c r="Z281" s="2">
        <f t="shared" si="229"/>
        <v>3</v>
      </c>
      <c r="AA281" s="2">
        <f t="shared" si="218"/>
        <v>1</v>
      </c>
      <c r="AB281" s="2">
        <f t="shared" si="224"/>
        <v>3.8529103154840616</v>
      </c>
      <c r="AC281" s="2">
        <f t="shared" si="219"/>
        <v>30</v>
      </c>
      <c r="AD281" s="13">
        <f t="shared" si="220"/>
        <v>5.000000000000001E-3</v>
      </c>
      <c r="AF281" s="20" t="s">
        <v>218</v>
      </c>
      <c r="AG281" s="20">
        <v>9</v>
      </c>
      <c r="AH281" s="20">
        <v>20</v>
      </c>
      <c r="AI281" s="2">
        <f t="shared" si="221"/>
        <v>14.764726456343958</v>
      </c>
      <c r="AJ281" s="3">
        <f t="shared" si="222"/>
        <v>0.10000000000000002</v>
      </c>
      <c r="AK281" s="28">
        <f t="shared" si="210"/>
        <v>0</v>
      </c>
      <c r="AL281" s="37"/>
      <c r="AM281" s="22" t="s">
        <v>225</v>
      </c>
      <c r="AN281" s="22"/>
      <c r="AO281" s="22"/>
      <c r="AP281" s="22"/>
      <c r="AQ281" s="22"/>
      <c r="AR281" s="22"/>
      <c r="AS281" s="22"/>
      <c r="AU281" s="35"/>
    </row>
    <row r="282" spans="1:47" s="20" customFormat="1">
      <c r="A282" s="20" t="s">
        <v>109</v>
      </c>
      <c r="B282" s="35">
        <v>2.8282938151628869</v>
      </c>
      <c r="C282" s="2" t="s">
        <v>22</v>
      </c>
      <c r="D282" s="35" t="s">
        <v>91</v>
      </c>
      <c r="E282" s="20">
        <v>400</v>
      </c>
      <c r="F282" s="7">
        <v>43983</v>
      </c>
      <c r="G282" s="26">
        <f t="shared" si="226"/>
        <v>7.0707345379072174E-3</v>
      </c>
      <c r="H282" s="26"/>
      <c r="I282" s="26"/>
      <c r="J282" s="26"/>
      <c r="K282" s="26"/>
      <c r="L282" s="26"/>
      <c r="M282" s="26" t="s">
        <v>187</v>
      </c>
      <c r="N282" s="7">
        <v>43990</v>
      </c>
      <c r="O282" s="36" t="s">
        <v>18</v>
      </c>
      <c r="P282" s="20">
        <v>0.1</v>
      </c>
      <c r="Q282" s="37"/>
      <c r="R282" s="20">
        <v>20</v>
      </c>
      <c r="S282" s="2">
        <f t="shared" si="227"/>
        <v>14.14280220306472</v>
      </c>
      <c r="T282" s="2">
        <f t="shared" si="213"/>
        <v>2</v>
      </c>
      <c r="U282" s="2">
        <f t="shared" si="214"/>
        <v>0.66666666666666663</v>
      </c>
      <c r="V282" s="2">
        <f t="shared" si="215"/>
        <v>3.1905311302686137</v>
      </c>
      <c r="W282" s="5">
        <f t="shared" si="216"/>
        <v>20</v>
      </c>
      <c r="X282" s="22">
        <v>1.5</v>
      </c>
      <c r="Y282" s="2">
        <f t="shared" si="228"/>
        <v>21.214203304597081</v>
      </c>
      <c r="Z282" s="2">
        <f t="shared" si="229"/>
        <v>3</v>
      </c>
      <c r="AA282" s="2">
        <f t="shared" si="218"/>
        <v>1</v>
      </c>
      <c r="AB282" s="2">
        <f t="shared" si="224"/>
        <v>4.7857966954029205</v>
      </c>
      <c r="AC282" s="2">
        <f t="shared" si="219"/>
        <v>30</v>
      </c>
      <c r="AD282" s="13">
        <f t="shared" si="220"/>
        <v>5.0000000000000001E-3</v>
      </c>
      <c r="AF282" s="20" t="s">
        <v>218</v>
      </c>
      <c r="AG282" s="20">
        <v>10</v>
      </c>
      <c r="AH282" s="20">
        <v>20</v>
      </c>
      <c r="AI282" s="2">
        <f t="shared" si="221"/>
        <v>14.14280220306472</v>
      </c>
      <c r="AJ282" s="3">
        <f t="shared" si="222"/>
        <v>0.1</v>
      </c>
      <c r="AK282" s="28">
        <f t="shared" si="210"/>
        <v>0</v>
      </c>
      <c r="AL282" s="37"/>
      <c r="AM282" s="22" t="s">
        <v>225</v>
      </c>
      <c r="AN282" s="22"/>
      <c r="AO282" s="22"/>
      <c r="AP282" s="22"/>
      <c r="AQ282" s="22"/>
      <c r="AR282" s="22"/>
      <c r="AS282" s="22"/>
      <c r="AU282" s="35"/>
    </row>
    <row r="283" spans="1:47" s="20" customFormat="1">
      <c r="A283" s="20" t="s">
        <v>110</v>
      </c>
      <c r="B283" s="35">
        <v>2.6555104627842003</v>
      </c>
      <c r="C283" s="2" t="s">
        <v>22</v>
      </c>
      <c r="D283" s="35" t="s">
        <v>91</v>
      </c>
      <c r="E283" s="20">
        <v>400</v>
      </c>
      <c r="F283" s="7">
        <v>43983</v>
      </c>
      <c r="G283" s="26">
        <f t="shared" si="226"/>
        <v>6.6387761569605009E-3</v>
      </c>
      <c r="H283" s="26"/>
      <c r="I283" s="26"/>
      <c r="J283" s="26"/>
      <c r="K283" s="26"/>
      <c r="L283" s="26"/>
      <c r="M283" s="26" t="s">
        <v>187</v>
      </c>
      <c r="N283" s="7">
        <v>43990</v>
      </c>
      <c r="O283" s="36" t="s">
        <v>18</v>
      </c>
      <c r="P283" s="20">
        <v>0.1</v>
      </c>
      <c r="Q283" s="37"/>
      <c r="R283" s="20">
        <v>20</v>
      </c>
      <c r="S283" s="2">
        <f t="shared" si="227"/>
        <v>15.063017284466484</v>
      </c>
      <c r="T283" s="2">
        <f t="shared" si="213"/>
        <v>2</v>
      </c>
      <c r="U283" s="2">
        <f t="shared" si="214"/>
        <v>0.66666666666666663</v>
      </c>
      <c r="V283" s="2">
        <f t="shared" si="215"/>
        <v>2.2703160488668495</v>
      </c>
      <c r="W283" s="5">
        <f t="shared" si="216"/>
        <v>20</v>
      </c>
      <c r="X283" s="22">
        <v>1.5</v>
      </c>
      <c r="Y283" s="2">
        <f t="shared" si="228"/>
        <v>22.594525926699728</v>
      </c>
      <c r="Z283" s="2">
        <f t="shared" si="229"/>
        <v>3</v>
      </c>
      <c r="AA283" s="2">
        <f t="shared" si="218"/>
        <v>1</v>
      </c>
      <c r="AB283" s="2">
        <f t="shared" si="224"/>
        <v>3.4054740733002742</v>
      </c>
      <c r="AC283" s="2">
        <f t="shared" si="219"/>
        <v>30</v>
      </c>
      <c r="AD283" s="13">
        <f t="shared" si="220"/>
        <v>5.000000000000001E-3</v>
      </c>
      <c r="AF283" s="20" t="s">
        <v>218</v>
      </c>
      <c r="AG283" s="20">
        <v>11</v>
      </c>
      <c r="AH283" s="20">
        <v>20</v>
      </c>
      <c r="AI283" s="2">
        <f t="shared" si="221"/>
        <v>15.063017284466484</v>
      </c>
      <c r="AJ283" s="3">
        <f t="shared" si="222"/>
        <v>0.10000000000000002</v>
      </c>
      <c r="AK283" s="28">
        <f t="shared" si="210"/>
        <v>0</v>
      </c>
      <c r="AL283" s="37"/>
      <c r="AM283" s="22" t="s">
        <v>225</v>
      </c>
      <c r="AN283" s="22"/>
      <c r="AO283" s="22"/>
      <c r="AP283" s="22"/>
      <c r="AQ283" s="22"/>
      <c r="AR283" s="22"/>
      <c r="AS283" s="22"/>
      <c r="AU283" s="35"/>
    </row>
    <row r="284" spans="1:47" s="20" customFormat="1">
      <c r="A284" s="20" t="s">
        <v>111</v>
      </c>
      <c r="B284" s="35">
        <v>2.8434327187125659</v>
      </c>
      <c r="C284" s="2" t="s">
        <v>22</v>
      </c>
      <c r="D284" s="35" t="s">
        <v>91</v>
      </c>
      <c r="E284" s="20">
        <v>400</v>
      </c>
      <c r="F284" s="7">
        <v>43983</v>
      </c>
      <c r="G284" s="26">
        <f t="shared" si="226"/>
        <v>7.1085817967814144E-3</v>
      </c>
      <c r="H284" s="26"/>
      <c r="I284" s="26"/>
      <c r="J284" s="26"/>
      <c r="K284" s="26"/>
      <c r="L284" s="26"/>
      <c r="M284" s="26" t="s">
        <v>187</v>
      </c>
      <c r="N284" s="7">
        <v>43990</v>
      </c>
      <c r="O284" s="36" t="s">
        <v>18</v>
      </c>
      <c r="P284" s="20">
        <v>0.1</v>
      </c>
      <c r="Q284" s="37"/>
      <c r="R284" s="20">
        <v>20</v>
      </c>
      <c r="S284" s="2">
        <f t="shared" si="227"/>
        <v>14.067503597592063</v>
      </c>
      <c r="T284" s="2">
        <f t="shared" si="213"/>
        <v>2</v>
      </c>
      <c r="U284" s="2">
        <f t="shared" si="214"/>
        <v>0.66666666666666663</v>
      </c>
      <c r="V284" s="2">
        <f t="shared" si="215"/>
        <v>3.2658297357412671</v>
      </c>
      <c r="W284" s="5">
        <f t="shared" si="216"/>
        <v>20</v>
      </c>
      <c r="X284" s="22">
        <v>1.5</v>
      </c>
      <c r="Y284" s="2">
        <f t="shared" si="228"/>
        <v>21.101255396388094</v>
      </c>
      <c r="Z284" s="2">
        <f t="shared" si="229"/>
        <v>3</v>
      </c>
      <c r="AA284" s="2">
        <f t="shared" si="218"/>
        <v>1</v>
      </c>
      <c r="AB284" s="2">
        <f t="shared" si="224"/>
        <v>4.8987446036119007</v>
      </c>
      <c r="AC284" s="2">
        <f t="shared" si="219"/>
        <v>29.999999999999993</v>
      </c>
      <c r="AD284" s="13">
        <f t="shared" si="220"/>
        <v>5.000000000000001E-3</v>
      </c>
      <c r="AF284" s="20" t="s">
        <v>218</v>
      </c>
      <c r="AG284" s="20">
        <v>12</v>
      </c>
      <c r="AH284" s="20">
        <v>20</v>
      </c>
      <c r="AI284" s="2">
        <f t="shared" si="221"/>
        <v>14.067503597592067</v>
      </c>
      <c r="AJ284" s="3">
        <f t="shared" si="222"/>
        <v>0.10000000000000002</v>
      </c>
      <c r="AK284" s="28">
        <f t="shared" si="210"/>
        <v>0</v>
      </c>
      <c r="AL284" s="37"/>
      <c r="AM284" s="22" t="s">
        <v>225</v>
      </c>
      <c r="AN284" s="22"/>
      <c r="AO284" s="22"/>
      <c r="AP284" s="22"/>
      <c r="AQ284" s="22"/>
      <c r="AR284" s="22"/>
      <c r="AS284" s="22"/>
      <c r="AU284" s="35"/>
    </row>
    <row r="285" spans="1:47" s="20" customFormat="1">
      <c r="A285" s="20" t="s">
        <v>112</v>
      </c>
      <c r="B285" s="35">
        <v>3.6900163303585791</v>
      </c>
      <c r="C285" s="2" t="s">
        <v>22</v>
      </c>
      <c r="D285" s="35" t="s">
        <v>91</v>
      </c>
      <c r="E285" s="20">
        <v>400</v>
      </c>
      <c r="F285" s="7">
        <v>43983</v>
      </c>
      <c r="G285" s="26">
        <f t="shared" si="226"/>
        <v>9.225040825896447E-3</v>
      </c>
      <c r="H285" s="26"/>
      <c r="I285" s="26"/>
      <c r="J285" s="26"/>
      <c r="K285" s="26"/>
      <c r="L285" s="26"/>
      <c r="M285" s="26" t="s">
        <v>187</v>
      </c>
      <c r="N285" s="7">
        <v>43990</v>
      </c>
      <c r="O285" s="36" t="s">
        <v>18</v>
      </c>
      <c r="P285" s="20">
        <v>0.1</v>
      </c>
      <c r="Q285" s="37"/>
      <c r="R285" s="20">
        <v>20</v>
      </c>
      <c r="S285" s="2">
        <f t="shared" si="227"/>
        <v>10.840060427622277</v>
      </c>
      <c r="T285" s="2">
        <f t="shared" si="213"/>
        <v>2</v>
      </c>
      <c r="U285" s="2">
        <f t="shared" si="214"/>
        <v>0.66666666666666663</v>
      </c>
      <c r="V285" s="2">
        <f t="shared" si="215"/>
        <v>6.4932729057110574</v>
      </c>
      <c r="W285" s="5">
        <f t="shared" si="216"/>
        <v>20</v>
      </c>
      <c r="X285" s="22">
        <v>1.5</v>
      </c>
      <c r="Y285" s="2">
        <f t="shared" si="228"/>
        <v>16.260090641433415</v>
      </c>
      <c r="Z285" s="2">
        <f t="shared" si="229"/>
        <v>3</v>
      </c>
      <c r="AA285" s="2">
        <f t="shared" si="218"/>
        <v>1</v>
      </c>
      <c r="AB285" s="2">
        <f t="shared" si="224"/>
        <v>9.7399093585665852</v>
      </c>
      <c r="AC285" s="2">
        <f t="shared" si="219"/>
        <v>30</v>
      </c>
      <c r="AD285" s="13">
        <f t="shared" si="220"/>
        <v>5.0000000000000001E-3</v>
      </c>
      <c r="AF285" s="20" t="s">
        <v>217</v>
      </c>
      <c r="AG285" s="20">
        <v>12</v>
      </c>
      <c r="AH285" s="20">
        <v>20</v>
      </c>
      <c r="AI285" s="2">
        <f t="shared" si="221"/>
        <v>10.840060427622277</v>
      </c>
      <c r="AJ285" s="3">
        <f t="shared" si="222"/>
        <v>0.1</v>
      </c>
      <c r="AK285" s="28">
        <f t="shared" si="210"/>
        <v>0</v>
      </c>
      <c r="AL285" s="37"/>
      <c r="AM285" s="22" t="s">
        <v>225</v>
      </c>
      <c r="AN285" s="22"/>
      <c r="AO285" s="22"/>
      <c r="AP285" s="22"/>
      <c r="AQ285" s="22"/>
      <c r="AR285" s="22"/>
      <c r="AS285" s="22"/>
      <c r="AU285" s="35"/>
    </row>
    <row r="286" spans="1:47" s="20" customFormat="1">
      <c r="A286" s="20" t="s">
        <v>113</v>
      </c>
      <c r="B286" s="35">
        <v>3.5830731122660531</v>
      </c>
      <c r="C286" s="2" t="s">
        <v>22</v>
      </c>
      <c r="D286" s="35" t="s">
        <v>91</v>
      </c>
      <c r="E286" s="20">
        <v>400</v>
      </c>
      <c r="F286" s="7">
        <v>43983</v>
      </c>
      <c r="G286" s="26">
        <f t="shared" si="226"/>
        <v>8.957682780665133E-3</v>
      </c>
      <c r="H286" s="26"/>
      <c r="I286" s="26"/>
      <c r="J286" s="26"/>
      <c r="K286" s="26"/>
      <c r="L286" s="26"/>
      <c r="M286" s="26" t="s">
        <v>187</v>
      </c>
      <c r="N286" s="7">
        <v>43990</v>
      </c>
      <c r="O286" s="36" t="s">
        <v>18</v>
      </c>
      <c r="P286" s="20">
        <v>0.1</v>
      </c>
      <c r="Q286" s="37"/>
      <c r="R286" s="20">
        <v>20</v>
      </c>
      <c r="S286" s="2">
        <f t="shared" si="227"/>
        <v>11.163601396540493</v>
      </c>
      <c r="T286" s="2">
        <f t="shared" si="213"/>
        <v>2</v>
      </c>
      <c r="U286" s="2">
        <f t="shared" si="214"/>
        <v>0.66666666666666663</v>
      </c>
      <c r="V286" s="2">
        <f t="shared" si="215"/>
        <v>6.1697319367928412</v>
      </c>
      <c r="W286" s="5">
        <f t="shared" si="216"/>
        <v>20</v>
      </c>
      <c r="X286" s="22">
        <v>1.5</v>
      </c>
      <c r="Y286" s="2">
        <v>16.260000000000002</v>
      </c>
      <c r="Z286" s="2">
        <f t="shared" si="229"/>
        <v>3</v>
      </c>
      <c r="AA286" s="2">
        <f t="shared" si="218"/>
        <v>1</v>
      </c>
      <c r="AB286" s="2">
        <f t="shared" si="224"/>
        <v>9.2545979051892608</v>
      </c>
      <c r="AC286" s="2">
        <f t="shared" si="219"/>
        <v>29.514597905189262</v>
      </c>
      <c r="AD286" s="13">
        <f t="shared" si="220"/>
        <v>4.9349112761589249E-3</v>
      </c>
      <c r="AF286" s="20" t="s">
        <v>217</v>
      </c>
      <c r="AG286" s="20">
        <v>13</v>
      </c>
      <c r="AH286" s="20">
        <v>20</v>
      </c>
      <c r="AI286" s="2">
        <f t="shared" si="221"/>
        <v>11.01827648286624</v>
      </c>
      <c r="AJ286" s="3">
        <f t="shared" si="222"/>
        <v>9.8698225523178501E-2</v>
      </c>
      <c r="AK286" s="28">
        <f t="shared" si="210"/>
        <v>0</v>
      </c>
      <c r="AL286" s="37"/>
      <c r="AM286" s="22" t="s">
        <v>225</v>
      </c>
      <c r="AN286" s="22"/>
      <c r="AO286" s="22"/>
      <c r="AP286" s="22"/>
      <c r="AQ286" s="22"/>
      <c r="AR286" s="22"/>
      <c r="AS286" s="22"/>
      <c r="AU286" s="35"/>
    </row>
    <row r="287" spans="1:47" s="20" customFormat="1">
      <c r="A287" s="20" t="s">
        <v>114</v>
      </c>
      <c r="B287" s="35">
        <v>3.5724765942489727</v>
      </c>
      <c r="C287" s="2" t="s">
        <v>22</v>
      </c>
      <c r="D287" s="35" t="s">
        <v>91</v>
      </c>
      <c r="E287" s="20">
        <v>400</v>
      </c>
      <c r="F287" s="7">
        <v>43983</v>
      </c>
      <c r="G287" s="26">
        <f t="shared" si="226"/>
        <v>8.9311914856224309E-3</v>
      </c>
      <c r="H287" s="26"/>
      <c r="I287" s="26"/>
      <c r="J287" s="26"/>
      <c r="K287" s="26"/>
      <c r="L287" s="26"/>
      <c r="M287" s="26" t="s">
        <v>187</v>
      </c>
      <c r="N287" s="7">
        <v>43990</v>
      </c>
      <c r="O287" s="36" t="s">
        <v>18</v>
      </c>
      <c r="P287" s="20">
        <v>0.1</v>
      </c>
      <c r="Q287" s="37"/>
      <c r="R287" s="20">
        <v>20</v>
      </c>
      <c r="S287" s="2">
        <f t="shared" si="227"/>
        <v>11.19671436459307</v>
      </c>
      <c r="T287" s="2">
        <f t="shared" si="213"/>
        <v>2</v>
      </c>
      <c r="U287" s="2">
        <f t="shared" si="214"/>
        <v>0.66666666666666663</v>
      </c>
      <c r="V287" s="2">
        <f t="shared" si="215"/>
        <v>6.1366189687402635</v>
      </c>
      <c r="W287" s="5">
        <f t="shared" si="216"/>
        <v>20</v>
      </c>
      <c r="X287" s="22">
        <v>1.5</v>
      </c>
      <c r="Y287" s="2">
        <v>16.75</v>
      </c>
      <c r="Z287" s="2">
        <f t="shared" si="229"/>
        <v>3</v>
      </c>
      <c r="AA287" s="2">
        <f t="shared" si="218"/>
        <v>1</v>
      </c>
      <c r="AB287" s="2">
        <f t="shared" si="224"/>
        <v>9.2049284531103943</v>
      </c>
      <c r="AC287" s="2">
        <f t="shared" si="219"/>
        <v>29.954928453110394</v>
      </c>
      <c r="AD287" s="13">
        <f t="shared" si="220"/>
        <v>4.9940849506065884E-3</v>
      </c>
      <c r="AF287" s="20" t="s">
        <v>217</v>
      </c>
      <c r="AG287" s="20">
        <v>14</v>
      </c>
      <c r="AH287" s="20">
        <v>20</v>
      </c>
      <c r="AI287" s="2">
        <f t="shared" si="221"/>
        <v>11.183468540890972</v>
      </c>
      <c r="AJ287" s="3">
        <f t="shared" si="222"/>
        <v>9.9881699012131772E-2</v>
      </c>
      <c r="AK287" s="28">
        <f t="shared" si="210"/>
        <v>0</v>
      </c>
      <c r="AL287" s="37"/>
      <c r="AM287" s="22" t="s">
        <v>225</v>
      </c>
      <c r="AN287" s="22"/>
      <c r="AO287" s="22"/>
      <c r="AP287" s="22"/>
      <c r="AQ287" s="22"/>
      <c r="AR287" s="22"/>
      <c r="AS287" s="22"/>
      <c r="AU287" s="35"/>
    </row>
    <row r="288" spans="1:47" s="20" customFormat="1">
      <c r="A288" s="20" t="s">
        <v>115</v>
      </c>
      <c r="B288" s="35">
        <v>3.5236710507659299</v>
      </c>
      <c r="C288" s="2" t="s">
        <v>22</v>
      </c>
      <c r="D288" s="35" t="s">
        <v>91</v>
      </c>
      <c r="E288" s="20">
        <v>400</v>
      </c>
      <c r="F288" s="7">
        <v>43983</v>
      </c>
      <c r="G288" s="26">
        <f t="shared" si="226"/>
        <v>8.8091776269148252E-3</v>
      </c>
      <c r="H288" s="26"/>
      <c r="I288" s="26"/>
      <c r="J288" s="26"/>
      <c r="K288" s="26"/>
      <c r="L288" s="26"/>
      <c r="M288" s="26" t="s">
        <v>187</v>
      </c>
      <c r="N288" s="7">
        <v>43990</v>
      </c>
      <c r="O288" s="36" t="s">
        <v>18</v>
      </c>
      <c r="P288" s="20">
        <v>0.1</v>
      </c>
      <c r="Q288" s="37"/>
      <c r="R288" s="20">
        <v>20</v>
      </c>
      <c r="S288" s="2">
        <f t="shared" si="227"/>
        <v>11.351797436172516</v>
      </c>
      <c r="T288" s="2">
        <f t="shared" si="213"/>
        <v>2</v>
      </c>
      <c r="U288" s="2">
        <f t="shared" si="214"/>
        <v>0.66666666666666663</v>
      </c>
      <c r="V288" s="2">
        <f t="shared" si="215"/>
        <v>5.9815358971608177</v>
      </c>
      <c r="W288" s="5">
        <f t="shared" si="216"/>
        <v>20</v>
      </c>
      <c r="X288" s="22">
        <v>1.5</v>
      </c>
      <c r="Y288" s="2">
        <f t="shared" si="228"/>
        <v>17.027696154258773</v>
      </c>
      <c r="Z288" s="2">
        <f t="shared" si="229"/>
        <v>3</v>
      </c>
      <c r="AA288" s="2">
        <f t="shared" si="218"/>
        <v>1</v>
      </c>
      <c r="AB288" s="2">
        <f t="shared" si="224"/>
        <v>8.9723038457412265</v>
      </c>
      <c r="AC288" s="2">
        <f t="shared" si="219"/>
        <v>30</v>
      </c>
      <c r="AD288" s="13">
        <f t="shared" si="220"/>
        <v>5.0000000000000001E-3</v>
      </c>
      <c r="AF288" s="20" t="s">
        <v>217</v>
      </c>
      <c r="AG288" s="20">
        <v>15</v>
      </c>
      <c r="AH288" s="20">
        <v>20</v>
      </c>
      <c r="AI288" s="2">
        <f t="shared" si="221"/>
        <v>11.351797436172514</v>
      </c>
      <c r="AJ288" s="3">
        <f t="shared" si="222"/>
        <v>0.1</v>
      </c>
      <c r="AK288" s="28">
        <f>$AE288*$AH288</f>
        <v>0</v>
      </c>
      <c r="AL288" s="37"/>
      <c r="AM288" s="22" t="s">
        <v>225</v>
      </c>
      <c r="AN288" s="22"/>
      <c r="AO288" s="22"/>
      <c r="AP288" s="22"/>
      <c r="AQ288" s="22"/>
      <c r="AR288" s="22"/>
      <c r="AS288" s="22"/>
      <c r="AU288" s="35"/>
    </row>
    <row r="289" spans="1:47" s="20" customFormat="1">
      <c r="A289" s="20" t="s">
        <v>116</v>
      </c>
      <c r="B289" s="35">
        <v>6.2522440195171303</v>
      </c>
      <c r="C289" s="2" t="s">
        <v>22</v>
      </c>
      <c r="D289" s="35" t="s">
        <v>91</v>
      </c>
      <c r="E289" s="20">
        <v>400</v>
      </c>
      <c r="F289" s="29">
        <v>43977</v>
      </c>
      <c r="G289" s="26">
        <f t="shared" si="226"/>
        <v>1.5630610048792827E-2</v>
      </c>
      <c r="H289" s="26"/>
      <c r="I289" s="26"/>
      <c r="J289" s="26"/>
      <c r="K289" s="26"/>
      <c r="L289" s="26"/>
      <c r="M289" s="26" t="s">
        <v>172</v>
      </c>
      <c r="N289" s="29">
        <v>43978</v>
      </c>
      <c r="O289" s="36" t="s">
        <v>18</v>
      </c>
      <c r="P289" s="20">
        <v>0.1</v>
      </c>
      <c r="Q289" s="37"/>
      <c r="R289" s="20">
        <v>20</v>
      </c>
      <c r="S289" s="2">
        <f t="shared" si="227"/>
        <v>6.3977029487549109</v>
      </c>
      <c r="T289" s="2">
        <f t="shared" si="213"/>
        <v>2</v>
      </c>
      <c r="U289" s="2">
        <f t="shared" si="214"/>
        <v>0.66666666666666663</v>
      </c>
      <c r="V289" s="2">
        <f t="shared" si="215"/>
        <v>10.935630384578422</v>
      </c>
      <c r="W289" s="5">
        <f t="shared" si="216"/>
        <v>20</v>
      </c>
      <c r="X289" s="22">
        <v>2.5</v>
      </c>
      <c r="Y289" s="2">
        <f t="shared" si="228"/>
        <v>15.994257371887278</v>
      </c>
      <c r="Z289" s="2">
        <f t="shared" si="229"/>
        <v>5</v>
      </c>
      <c r="AA289" s="2">
        <f t="shared" si="218"/>
        <v>1.6666666666666665</v>
      </c>
      <c r="AB289" s="2">
        <f t="shared" si="224"/>
        <v>27.339075961446056</v>
      </c>
      <c r="AC289" s="2">
        <f t="shared" si="219"/>
        <v>50</v>
      </c>
      <c r="AD289" s="13">
        <f t="shared" si="220"/>
        <v>5.000000000000001E-3</v>
      </c>
      <c r="AF289" s="20" t="s">
        <v>178</v>
      </c>
      <c r="AG289" s="20">
        <v>2</v>
      </c>
      <c r="AH289" s="20">
        <v>20</v>
      </c>
      <c r="AI289" s="2">
        <f t="shared" si="221"/>
        <v>6.3977029487549117</v>
      </c>
      <c r="AJ289" s="3">
        <f t="shared" ref="AJ289:AJ324" si="230">$AD289*$AH289</f>
        <v>0.10000000000000002</v>
      </c>
      <c r="AK289" s="37"/>
      <c r="AL289" s="37"/>
      <c r="AM289" s="22"/>
      <c r="AN289" s="22"/>
      <c r="AO289" s="22"/>
      <c r="AP289" s="22"/>
      <c r="AQ289" s="22"/>
      <c r="AR289" s="22"/>
      <c r="AS289" s="22"/>
      <c r="AU289" s="35"/>
    </row>
    <row r="290" spans="1:47" s="20" customFormat="1">
      <c r="A290" s="20" t="s">
        <v>117</v>
      </c>
      <c r="B290" s="35">
        <v>6.1467675964431576</v>
      </c>
      <c r="C290" s="2" t="s">
        <v>22</v>
      </c>
      <c r="D290" s="35" t="s">
        <v>91</v>
      </c>
      <c r="E290" s="20">
        <v>400</v>
      </c>
      <c r="F290" s="29">
        <v>43977</v>
      </c>
      <c r="G290" s="26">
        <f t="shared" si="226"/>
        <v>1.5366918991107894E-2</v>
      </c>
      <c r="H290" s="26"/>
      <c r="I290" s="26"/>
      <c r="J290" s="26"/>
      <c r="K290" s="26"/>
      <c r="L290" s="26"/>
      <c r="M290" s="26" t="s">
        <v>172</v>
      </c>
      <c r="N290" s="29">
        <v>43978</v>
      </c>
      <c r="O290" s="36" t="s">
        <v>18</v>
      </c>
      <c r="P290" s="20">
        <v>0.1</v>
      </c>
      <c r="Q290" s="37"/>
      <c r="R290" s="20">
        <v>20</v>
      </c>
      <c r="S290" s="2">
        <f t="shared" si="227"/>
        <v>6.5074853363816949</v>
      </c>
      <c r="T290" s="2">
        <f t="shared" si="213"/>
        <v>2</v>
      </c>
      <c r="U290" s="2">
        <f t="shared" si="214"/>
        <v>0.66666666666666663</v>
      </c>
      <c r="V290" s="2">
        <f t="shared" si="215"/>
        <v>10.825847996951639</v>
      </c>
      <c r="W290" s="5">
        <f t="shared" si="216"/>
        <v>20</v>
      </c>
      <c r="X290" s="22">
        <v>2.5</v>
      </c>
      <c r="Y290" s="2">
        <f t="shared" si="228"/>
        <v>16.268713340954235</v>
      </c>
      <c r="Z290" s="2">
        <f t="shared" si="229"/>
        <v>5</v>
      </c>
      <c r="AA290" s="2">
        <f t="shared" si="218"/>
        <v>1.6666666666666665</v>
      </c>
      <c r="AB290" s="2">
        <f t="shared" si="224"/>
        <v>27.064619992379097</v>
      </c>
      <c r="AC290" s="2">
        <f t="shared" si="219"/>
        <v>50</v>
      </c>
      <c r="AD290" s="13">
        <f t="shared" si="220"/>
        <v>5.0000000000000001E-3</v>
      </c>
      <c r="AF290" s="20" t="s">
        <v>178</v>
      </c>
      <c r="AG290" s="20">
        <v>3</v>
      </c>
      <c r="AH290" s="20">
        <v>20</v>
      </c>
      <c r="AI290" s="2">
        <f t="shared" si="221"/>
        <v>6.5074853363816949</v>
      </c>
      <c r="AJ290" s="3">
        <f t="shared" si="230"/>
        <v>0.1</v>
      </c>
      <c r="AK290" s="37"/>
      <c r="AL290" s="37"/>
      <c r="AM290" s="22"/>
      <c r="AN290" s="22"/>
      <c r="AO290" s="22"/>
      <c r="AP290" s="22"/>
      <c r="AQ290" s="22"/>
      <c r="AR290" s="22"/>
      <c r="AS290" s="22"/>
      <c r="AU290" s="35"/>
    </row>
    <row r="291" spans="1:47" s="20" customFormat="1">
      <c r="A291" s="20" t="s">
        <v>118</v>
      </c>
      <c r="B291" s="35">
        <v>5.7460359174554556</v>
      </c>
      <c r="C291" s="2" t="s">
        <v>22</v>
      </c>
      <c r="D291" s="35" t="s">
        <v>91</v>
      </c>
      <c r="E291" s="20">
        <v>400</v>
      </c>
      <c r="F291" s="29">
        <v>43977</v>
      </c>
      <c r="G291" s="26">
        <f t="shared" si="226"/>
        <v>1.4365089793638638E-2</v>
      </c>
      <c r="H291" s="26"/>
      <c r="I291" s="26"/>
      <c r="J291" s="26"/>
      <c r="K291" s="26"/>
      <c r="L291" s="26"/>
      <c r="M291" s="26" t="s">
        <v>172</v>
      </c>
      <c r="N291" s="29">
        <v>43978</v>
      </c>
      <c r="O291" s="36" t="s">
        <v>18</v>
      </c>
      <c r="P291" s="20">
        <v>0.1</v>
      </c>
      <c r="Q291" s="37"/>
      <c r="R291" s="20">
        <v>20</v>
      </c>
      <c r="S291" s="2">
        <f t="shared" si="227"/>
        <v>6.9613209131684988</v>
      </c>
      <c r="T291" s="2">
        <f t="shared" si="213"/>
        <v>2</v>
      </c>
      <c r="U291" s="2">
        <f t="shared" si="214"/>
        <v>0.66666666666666663</v>
      </c>
      <c r="V291" s="2">
        <f t="shared" si="215"/>
        <v>10.372012420164834</v>
      </c>
      <c r="W291" s="5">
        <f t="shared" si="216"/>
        <v>20</v>
      </c>
      <c r="X291" s="22">
        <v>2.5</v>
      </c>
      <c r="Y291" s="2">
        <f t="shared" si="228"/>
        <v>17.403302282921246</v>
      </c>
      <c r="Z291" s="2">
        <f t="shared" si="229"/>
        <v>5</v>
      </c>
      <c r="AA291" s="2">
        <f t="shared" si="218"/>
        <v>1.6666666666666665</v>
      </c>
      <c r="AB291" s="2">
        <f t="shared" si="224"/>
        <v>25.930031050412087</v>
      </c>
      <c r="AC291" s="2">
        <f t="shared" si="219"/>
        <v>50</v>
      </c>
      <c r="AD291" s="13">
        <f t="shared" si="220"/>
        <v>5.0000000000000001E-3</v>
      </c>
      <c r="AF291" s="20" t="s">
        <v>178</v>
      </c>
      <c r="AG291" s="20">
        <v>4</v>
      </c>
      <c r="AH291" s="20">
        <v>20</v>
      </c>
      <c r="AI291" s="2">
        <f t="shared" si="221"/>
        <v>6.9613209131684988</v>
      </c>
      <c r="AJ291" s="3">
        <f t="shared" si="230"/>
        <v>0.1</v>
      </c>
      <c r="AK291" s="37"/>
      <c r="AL291" s="37"/>
      <c r="AM291" s="22"/>
      <c r="AN291" s="22"/>
      <c r="AO291" s="22"/>
      <c r="AP291" s="22"/>
      <c r="AQ291" s="22"/>
      <c r="AR291" s="22"/>
      <c r="AS291" s="22"/>
      <c r="AU291" s="35"/>
    </row>
    <row r="292" spans="1:47" s="20" customFormat="1">
      <c r="A292" s="20" t="s">
        <v>119</v>
      </c>
      <c r="B292" s="35">
        <v>6.0250527624050623</v>
      </c>
      <c r="C292" s="2" t="s">
        <v>22</v>
      </c>
      <c r="D292" s="35" t="s">
        <v>91</v>
      </c>
      <c r="E292" s="20">
        <v>400</v>
      </c>
      <c r="F292" s="29">
        <v>43977</v>
      </c>
      <c r="G292" s="26">
        <f t="shared" si="226"/>
        <v>1.5062631906012655E-2</v>
      </c>
      <c r="H292" s="26"/>
      <c r="I292" s="26"/>
      <c r="J292" s="26"/>
      <c r="K292" s="26"/>
      <c r="L292" s="26"/>
      <c r="M292" s="26" t="s">
        <v>172</v>
      </c>
      <c r="N292" s="29">
        <v>43978</v>
      </c>
      <c r="O292" s="36" t="s">
        <v>18</v>
      </c>
      <c r="P292" s="20">
        <v>0.1</v>
      </c>
      <c r="Q292" s="37"/>
      <c r="R292" s="20">
        <v>20</v>
      </c>
      <c r="S292" s="2">
        <f t="shared" si="227"/>
        <v>6.6389460104964995</v>
      </c>
      <c r="T292" s="2">
        <f t="shared" si="213"/>
        <v>2</v>
      </c>
      <c r="U292" s="2">
        <f t="shared" si="214"/>
        <v>0.66666666666666663</v>
      </c>
      <c r="V292" s="2">
        <f t="shared" si="215"/>
        <v>10.694387322836834</v>
      </c>
      <c r="W292" s="5">
        <f t="shared" si="216"/>
        <v>20</v>
      </c>
      <c r="X292" s="22">
        <v>2.5</v>
      </c>
      <c r="Y292" s="2">
        <f t="shared" si="228"/>
        <v>16.597365026241249</v>
      </c>
      <c r="Z292" s="2">
        <f t="shared" si="229"/>
        <v>5</v>
      </c>
      <c r="AA292" s="2">
        <f t="shared" si="218"/>
        <v>1.6666666666666665</v>
      </c>
      <c r="AB292" s="2">
        <f t="shared" si="224"/>
        <v>26.735968307092083</v>
      </c>
      <c r="AC292" s="2">
        <f t="shared" si="219"/>
        <v>50</v>
      </c>
      <c r="AD292" s="13">
        <f t="shared" si="220"/>
        <v>5.0000000000000001E-3</v>
      </c>
      <c r="AF292" s="20" t="s">
        <v>178</v>
      </c>
      <c r="AG292" s="20">
        <v>5</v>
      </c>
      <c r="AH292" s="20">
        <v>20</v>
      </c>
      <c r="AI292" s="2">
        <f t="shared" si="221"/>
        <v>6.6389460104965003</v>
      </c>
      <c r="AJ292" s="3">
        <f t="shared" si="230"/>
        <v>0.1</v>
      </c>
      <c r="AK292" s="37"/>
      <c r="AL292" s="37"/>
      <c r="AM292" s="22"/>
      <c r="AN292" s="22"/>
      <c r="AO292" s="22"/>
      <c r="AP292" s="22"/>
      <c r="AQ292" s="22"/>
      <c r="AR292" s="22"/>
      <c r="AS292" s="22"/>
      <c r="AU292" s="35"/>
    </row>
    <row r="293" spans="1:47" s="20" customFormat="1">
      <c r="A293" s="20" t="s">
        <v>120</v>
      </c>
      <c r="B293" s="35">
        <v>5.5986922935057066</v>
      </c>
      <c r="C293" s="2" t="s">
        <v>22</v>
      </c>
      <c r="D293" s="35" t="s">
        <v>91</v>
      </c>
      <c r="E293" s="20">
        <v>400</v>
      </c>
      <c r="F293" s="29">
        <v>43977</v>
      </c>
      <c r="G293" s="26">
        <f t="shared" si="226"/>
        <v>1.3996730733764267E-2</v>
      </c>
      <c r="H293" s="26"/>
      <c r="I293" s="26"/>
      <c r="J293" s="26"/>
      <c r="K293" s="26"/>
      <c r="L293" s="26"/>
      <c r="M293" s="26" t="s">
        <v>172</v>
      </c>
      <c r="N293" s="29">
        <v>43978</v>
      </c>
      <c r="O293" s="36" t="s">
        <v>18</v>
      </c>
      <c r="P293" s="20">
        <v>0.1</v>
      </c>
      <c r="Q293" s="37"/>
      <c r="R293" s="20">
        <v>20</v>
      </c>
      <c r="S293" s="2">
        <f t="shared" si="227"/>
        <v>7.1445255254336173</v>
      </c>
      <c r="T293" s="2">
        <f t="shared" si="213"/>
        <v>2</v>
      </c>
      <c r="U293" s="2">
        <f t="shared" si="214"/>
        <v>0.66666666666666663</v>
      </c>
      <c r="V293" s="2">
        <f t="shared" si="215"/>
        <v>10.188807807899716</v>
      </c>
      <c r="W293" s="5">
        <f t="shared" si="216"/>
        <v>20</v>
      </c>
      <c r="X293" s="22">
        <v>2.5</v>
      </c>
      <c r="Y293" s="2">
        <f t="shared" si="228"/>
        <v>17.861313813584044</v>
      </c>
      <c r="Z293" s="2">
        <f t="shared" si="229"/>
        <v>5</v>
      </c>
      <c r="AA293" s="2">
        <f t="shared" si="218"/>
        <v>1.6666666666666665</v>
      </c>
      <c r="AB293" s="2">
        <f t="shared" si="224"/>
        <v>25.472019519749288</v>
      </c>
      <c r="AC293" s="2">
        <f t="shared" si="219"/>
        <v>50</v>
      </c>
      <c r="AD293" s="13">
        <f t="shared" si="220"/>
        <v>5.000000000000001E-3</v>
      </c>
      <c r="AF293" s="20" t="s">
        <v>179</v>
      </c>
      <c r="AG293" s="20">
        <v>5</v>
      </c>
      <c r="AH293" s="20">
        <v>20</v>
      </c>
      <c r="AI293" s="2">
        <f t="shared" si="221"/>
        <v>7.1445255254336182</v>
      </c>
      <c r="AJ293" s="3">
        <f t="shared" si="230"/>
        <v>0.10000000000000002</v>
      </c>
      <c r="AK293" s="37"/>
      <c r="AL293" s="37"/>
      <c r="AM293" s="22"/>
      <c r="AN293" s="22"/>
      <c r="AO293" s="22"/>
      <c r="AP293" s="22"/>
      <c r="AQ293" s="22"/>
      <c r="AR293" s="22"/>
      <c r="AS293" s="22"/>
      <c r="AU293" s="35"/>
    </row>
    <row r="294" spans="1:47" s="20" customFormat="1">
      <c r="A294" s="20" t="s">
        <v>121</v>
      </c>
      <c r="B294" s="35">
        <v>5.3448128688720953</v>
      </c>
      <c r="C294" s="2" t="s">
        <v>22</v>
      </c>
      <c r="D294" s="35" t="s">
        <v>91</v>
      </c>
      <c r="E294" s="20">
        <v>400</v>
      </c>
      <c r="F294" s="29">
        <v>43977</v>
      </c>
      <c r="G294" s="26">
        <f t="shared" si="226"/>
        <v>1.3362032172180238E-2</v>
      </c>
      <c r="H294" s="26"/>
      <c r="I294" s="26"/>
      <c r="J294" s="26"/>
      <c r="K294" s="26"/>
      <c r="L294" s="26"/>
      <c r="M294" s="26" t="s">
        <v>172</v>
      </c>
      <c r="N294" s="29">
        <v>43978</v>
      </c>
      <c r="O294" s="36" t="s">
        <v>18</v>
      </c>
      <c r="P294" s="20">
        <v>0.1</v>
      </c>
      <c r="Q294" s="37"/>
      <c r="R294" s="20">
        <v>20</v>
      </c>
      <c r="S294" s="2">
        <f t="shared" si="227"/>
        <v>7.4838915751303228</v>
      </c>
      <c r="T294" s="2">
        <f t="shared" si="213"/>
        <v>2</v>
      </c>
      <c r="U294" s="2">
        <f t="shared" si="214"/>
        <v>0.66666666666666663</v>
      </c>
      <c r="V294" s="2">
        <f t="shared" si="215"/>
        <v>9.849441758203012</v>
      </c>
      <c r="W294" s="5">
        <f t="shared" si="216"/>
        <v>20</v>
      </c>
      <c r="X294" s="22">
        <v>2.5</v>
      </c>
      <c r="Y294" s="2">
        <f t="shared" si="228"/>
        <v>18.709728937825808</v>
      </c>
      <c r="Z294" s="2">
        <f t="shared" si="229"/>
        <v>5</v>
      </c>
      <c r="AA294" s="2">
        <f t="shared" si="218"/>
        <v>1.6666666666666665</v>
      </c>
      <c r="AB294" s="2">
        <f t="shared" si="224"/>
        <v>24.623604395507531</v>
      </c>
      <c r="AC294" s="2">
        <f t="shared" si="219"/>
        <v>50.000000000000007</v>
      </c>
      <c r="AD294" s="13">
        <f t="shared" si="220"/>
        <v>5.0000000000000001E-3</v>
      </c>
      <c r="AF294" s="20" t="s">
        <v>179</v>
      </c>
      <c r="AG294" s="20">
        <v>6</v>
      </c>
      <c r="AH294" s="20">
        <v>20</v>
      </c>
      <c r="AI294" s="2">
        <f t="shared" si="221"/>
        <v>7.4838915751303228</v>
      </c>
      <c r="AJ294" s="3">
        <f t="shared" si="230"/>
        <v>0.1</v>
      </c>
      <c r="AK294" s="37"/>
      <c r="AL294" s="37"/>
      <c r="AM294" s="22"/>
      <c r="AN294" s="22"/>
      <c r="AO294" s="22"/>
      <c r="AP294" s="22"/>
      <c r="AQ294" s="22"/>
      <c r="AR294" s="22"/>
      <c r="AS294" s="22"/>
      <c r="AU294" s="35"/>
    </row>
    <row r="295" spans="1:47" s="20" customFormat="1">
      <c r="A295" s="20" t="s">
        <v>122</v>
      </c>
      <c r="B295" s="35">
        <v>5.3113397893867083</v>
      </c>
      <c r="C295" s="2" t="s">
        <v>22</v>
      </c>
      <c r="D295" s="35" t="s">
        <v>91</v>
      </c>
      <c r="E295" s="20">
        <v>400</v>
      </c>
      <c r="F295" s="29">
        <v>43977</v>
      </c>
      <c r="G295" s="26">
        <f t="shared" si="226"/>
        <v>1.3278349473466771E-2</v>
      </c>
      <c r="H295" s="26"/>
      <c r="I295" s="26"/>
      <c r="J295" s="26"/>
      <c r="K295" s="26"/>
      <c r="L295" s="26"/>
      <c r="M295" s="26" t="s">
        <v>172</v>
      </c>
      <c r="N295" s="29">
        <v>43978</v>
      </c>
      <c r="O295" s="36" t="s">
        <v>18</v>
      </c>
      <c r="P295" s="20">
        <v>0.1</v>
      </c>
      <c r="Q295" s="37"/>
      <c r="R295" s="20">
        <v>20</v>
      </c>
      <c r="S295" s="2">
        <f t="shared" si="227"/>
        <v>7.5310564916086333</v>
      </c>
      <c r="T295" s="2">
        <f t="shared" si="213"/>
        <v>2</v>
      </c>
      <c r="U295" s="2">
        <f t="shared" si="214"/>
        <v>0.66666666666666663</v>
      </c>
      <c r="V295" s="2">
        <f t="shared" si="215"/>
        <v>9.8022768417246997</v>
      </c>
      <c r="W295" s="5">
        <f t="shared" si="216"/>
        <v>20</v>
      </c>
      <c r="X295" s="22">
        <v>2.5</v>
      </c>
      <c r="Y295" s="2">
        <f t="shared" si="228"/>
        <v>18.827641229021584</v>
      </c>
      <c r="Z295" s="2">
        <f t="shared" si="229"/>
        <v>5</v>
      </c>
      <c r="AA295" s="2">
        <f t="shared" si="218"/>
        <v>1.6666666666666665</v>
      </c>
      <c r="AB295" s="2">
        <f t="shared" si="224"/>
        <v>24.505692104311748</v>
      </c>
      <c r="AC295" s="2">
        <f t="shared" si="219"/>
        <v>50</v>
      </c>
      <c r="AD295" s="13">
        <f t="shared" si="220"/>
        <v>5.0000000000000001E-3</v>
      </c>
      <c r="AF295" s="20" t="s">
        <v>179</v>
      </c>
      <c r="AG295" s="20">
        <v>7</v>
      </c>
      <c r="AH295" s="20">
        <v>20</v>
      </c>
      <c r="AI295" s="2">
        <f t="shared" si="221"/>
        <v>7.5310564916086342</v>
      </c>
      <c r="AJ295" s="3">
        <f t="shared" si="230"/>
        <v>0.1</v>
      </c>
      <c r="AK295" s="37"/>
      <c r="AL295" s="37"/>
      <c r="AM295" s="22"/>
      <c r="AN295" s="22"/>
      <c r="AO295" s="22"/>
      <c r="AP295" s="22"/>
      <c r="AQ295" s="22"/>
      <c r="AR295" s="22"/>
      <c r="AS295" s="22"/>
      <c r="AU295" s="35"/>
    </row>
    <row r="296" spans="1:47" s="20" customFormat="1">
      <c r="A296" s="20" t="s">
        <v>123</v>
      </c>
      <c r="B296" s="35">
        <v>5.4146043451557277</v>
      </c>
      <c r="C296" s="2" t="s">
        <v>22</v>
      </c>
      <c r="D296" s="35" t="s">
        <v>91</v>
      </c>
      <c r="E296" s="20">
        <v>400</v>
      </c>
      <c r="F296" s="29">
        <v>43977</v>
      </c>
      <c r="G296" s="26">
        <f t="shared" si="226"/>
        <v>1.3536510862889319E-2</v>
      </c>
      <c r="H296" s="26"/>
      <c r="I296" s="26"/>
      <c r="J296" s="26"/>
      <c r="K296" s="26"/>
      <c r="L296" s="26"/>
      <c r="M296" s="26" t="s">
        <v>172</v>
      </c>
      <c r="N296" s="29">
        <v>43978</v>
      </c>
      <c r="O296" s="36" t="s">
        <v>18</v>
      </c>
      <c r="P296" s="20">
        <v>0.1</v>
      </c>
      <c r="Q296" s="37"/>
      <c r="R296" s="20">
        <v>20</v>
      </c>
      <c r="S296" s="2">
        <f t="shared" si="227"/>
        <v>7.3874280464807587</v>
      </c>
      <c r="T296" s="2">
        <f t="shared" si="213"/>
        <v>2</v>
      </c>
      <c r="U296" s="2">
        <f t="shared" si="214"/>
        <v>0.66666666666666663</v>
      </c>
      <c r="V296" s="2">
        <f t="shared" si="215"/>
        <v>9.9459052868525752</v>
      </c>
      <c r="W296" s="5">
        <f t="shared" si="216"/>
        <v>20</v>
      </c>
      <c r="X296" s="22">
        <v>2.5</v>
      </c>
      <c r="Y296" s="2">
        <f t="shared" si="228"/>
        <v>18.468570116201896</v>
      </c>
      <c r="Z296" s="2">
        <f t="shared" si="229"/>
        <v>5</v>
      </c>
      <c r="AA296" s="2">
        <f t="shared" si="218"/>
        <v>1.6666666666666665</v>
      </c>
      <c r="AB296" s="2">
        <f t="shared" si="224"/>
        <v>24.86476321713144</v>
      </c>
      <c r="AC296" s="2">
        <f t="shared" si="219"/>
        <v>50</v>
      </c>
      <c r="AD296" s="13">
        <f t="shared" si="220"/>
        <v>5.0000000000000001E-3</v>
      </c>
      <c r="AF296" s="20" t="s">
        <v>179</v>
      </c>
      <c r="AG296" s="20">
        <v>8</v>
      </c>
      <c r="AH296" s="20">
        <v>20</v>
      </c>
      <c r="AI296" s="2">
        <f t="shared" si="221"/>
        <v>7.3874280464807587</v>
      </c>
      <c r="AJ296" s="3">
        <f t="shared" si="230"/>
        <v>0.1</v>
      </c>
      <c r="AK296" s="37"/>
      <c r="AL296" s="37"/>
      <c r="AM296" s="22"/>
      <c r="AN296" s="22"/>
      <c r="AO296" s="22"/>
      <c r="AP296" s="22"/>
      <c r="AQ296" s="22"/>
      <c r="AR296" s="22"/>
      <c r="AS296" s="22"/>
      <c r="AU296" s="35"/>
    </row>
    <row r="297" spans="1:47" s="20" customFormat="1">
      <c r="A297" s="20" t="s">
        <v>124</v>
      </c>
      <c r="B297" s="35">
        <v>5.2079346487208031</v>
      </c>
      <c r="C297" s="2" t="s">
        <v>22</v>
      </c>
      <c r="D297" s="35" t="s">
        <v>91</v>
      </c>
      <c r="E297" s="20">
        <v>400</v>
      </c>
      <c r="F297" s="29">
        <v>43977</v>
      </c>
      <c r="G297" s="26">
        <f t="shared" si="226"/>
        <v>1.3019836621802007E-2</v>
      </c>
      <c r="H297" s="26"/>
      <c r="I297" s="26"/>
      <c r="J297" s="26"/>
      <c r="K297" s="26"/>
      <c r="L297" s="26"/>
      <c r="M297" s="26" t="s">
        <v>172</v>
      </c>
      <c r="N297" s="29">
        <v>43978</v>
      </c>
      <c r="O297" s="36" t="s">
        <v>18</v>
      </c>
      <c r="P297" s="20">
        <v>0.1</v>
      </c>
      <c r="Q297" s="37"/>
      <c r="R297" s="20">
        <v>20</v>
      </c>
      <c r="S297" s="2">
        <f t="shared" si="227"/>
        <v>7.6805879293867463</v>
      </c>
      <c r="T297" s="2">
        <f t="shared" si="213"/>
        <v>2</v>
      </c>
      <c r="U297" s="2">
        <f t="shared" si="214"/>
        <v>0.66666666666666663</v>
      </c>
      <c r="V297" s="2">
        <f t="shared" si="215"/>
        <v>9.6527454039465876</v>
      </c>
      <c r="W297" s="5">
        <f t="shared" si="216"/>
        <v>20</v>
      </c>
      <c r="X297" s="22">
        <v>2.5</v>
      </c>
      <c r="Y297" s="2">
        <f t="shared" si="228"/>
        <v>19.201469823466866</v>
      </c>
      <c r="Z297" s="2">
        <f t="shared" si="229"/>
        <v>5</v>
      </c>
      <c r="AA297" s="2">
        <f t="shared" si="218"/>
        <v>1.6666666666666665</v>
      </c>
      <c r="AB297" s="2">
        <f t="shared" si="224"/>
        <v>24.13186350986647</v>
      </c>
      <c r="AC297" s="2">
        <f t="shared" si="219"/>
        <v>50</v>
      </c>
      <c r="AD297" s="13">
        <f t="shared" si="220"/>
        <v>5.0000000000000001E-3</v>
      </c>
      <c r="AF297" s="20" t="s">
        <v>180</v>
      </c>
      <c r="AG297" s="20">
        <v>1</v>
      </c>
      <c r="AH297" s="20">
        <v>20</v>
      </c>
      <c r="AI297" s="2">
        <f t="shared" si="221"/>
        <v>7.6805879293867463</v>
      </c>
      <c r="AJ297" s="3">
        <f t="shared" si="230"/>
        <v>0.1</v>
      </c>
      <c r="AK297" s="37"/>
      <c r="AL297" s="37"/>
      <c r="AM297" s="22" t="s">
        <v>177</v>
      </c>
      <c r="AN297" s="22"/>
      <c r="AO297" s="22"/>
      <c r="AP297" s="22"/>
      <c r="AQ297" s="22"/>
      <c r="AR297" s="22"/>
      <c r="AS297" s="22"/>
      <c r="AU297" s="35"/>
    </row>
    <row r="298" spans="1:47" s="20" customFormat="1">
      <c r="A298" s="20" t="s">
        <v>125</v>
      </c>
      <c r="B298" s="35">
        <v>5.1482155696866556</v>
      </c>
      <c r="C298" s="2" t="s">
        <v>22</v>
      </c>
      <c r="D298" s="35" t="s">
        <v>91</v>
      </c>
      <c r="E298" s="20">
        <v>400</v>
      </c>
      <c r="F298" s="29">
        <v>43977</v>
      </c>
      <c r="G298" s="26">
        <f t="shared" si="226"/>
        <v>1.287053892421664E-2</v>
      </c>
      <c r="H298" s="26"/>
      <c r="I298" s="26"/>
      <c r="J298" s="26"/>
      <c r="K298" s="26"/>
      <c r="L298" s="26"/>
      <c r="M298" s="26" t="s">
        <v>172</v>
      </c>
      <c r="N298" s="29">
        <v>43978</v>
      </c>
      <c r="O298" s="36" t="s">
        <v>18</v>
      </c>
      <c r="P298" s="20">
        <v>0.1</v>
      </c>
      <c r="Q298" s="37"/>
      <c r="R298" s="20">
        <v>20</v>
      </c>
      <c r="S298" s="2">
        <f t="shared" si="227"/>
        <v>7.7696824188025575</v>
      </c>
      <c r="T298" s="2">
        <f t="shared" si="213"/>
        <v>2</v>
      </c>
      <c r="U298" s="2">
        <f t="shared" si="214"/>
        <v>0.66666666666666663</v>
      </c>
      <c r="V298" s="2">
        <f t="shared" si="215"/>
        <v>9.5636509145307773</v>
      </c>
      <c r="W298" s="5">
        <f t="shared" si="216"/>
        <v>20</v>
      </c>
      <c r="X298" s="22">
        <v>2.5</v>
      </c>
      <c r="Y298" s="2">
        <f t="shared" si="228"/>
        <v>19.424206047006393</v>
      </c>
      <c r="Z298" s="2">
        <f t="shared" si="229"/>
        <v>5</v>
      </c>
      <c r="AA298" s="2">
        <f t="shared" si="218"/>
        <v>1.6666666666666665</v>
      </c>
      <c r="AB298" s="2">
        <f t="shared" si="224"/>
        <v>23.909127286326942</v>
      </c>
      <c r="AC298" s="2">
        <f t="shared" si="219"/>
        <v>50</v>
      </c>
      <c r="AD298" s="13">
        <f t="shared" si="220"/>
        <v>5.0000000000000001E-3</v>
      </c>
      <c r="AF298" s="20" t="s">
        <v>180</v>
      </c>
      <c r="AG298" s="20">
        <v>2</v>
      </c>
      <c r="AH298" s="20">
        <v>20</v>
      </c>
      <c r="AI298" s="2">
        <f t="shared" si="221"/>
        <v>7.7696824188025575</v>
      </c>
      <c r="AJ298" s="3">
        <f t="shared" si="230"/>
        <v>0.1</v>
      </c>
      <c r="AK298" s="37"/>
      <c r="AL298" s="37"/>
      <c r="AM298" s="22" t="s">
        <v>177</v>
      </c>
      <c r="AN298" s="22"/>
      <c r="AO298" s="22"/>
      <c r="AP298" s="22"/>
      <c r="AQ298" s="22"/>
      <c r="AR298" s="22"/>
      <c r="AS298" s="22"/>
      <c r="AU298" s="35"/>
    </row>
    <row r="299" spans="1:47" s="20" customFormat="1">
      <c r="A299" s="20" t="s">
        <v>126</v>
      </c>
      <c r="B299" s="35">
        <v>5.1809534581212437</v>
      </c>
      <c r="C299" s="2" t="s">
        <v>22</v>
      </c>
      <c r="D299" s="35" t="s">
        <v>91</v>
      </c>
      <c r="E299" s="20">
        <v>400</v>
      </c>
      <c r="F299" s="29">
        <v>43977</v>
      </c>
      <c r="G299" s="26">
        <f t="shared" si="226"/>
        <v>1.2952383645303109E-2</v>
      </c>
      <c r="H299" s="26"/>
      <c r="I299" s="26"/>
      <c r="J299" s="26"/>
      <c r="K299" s="26"/>
      <c r="L299" s="26"/>
      <c r="M299" s="26" t="s">
        <v>172</v>
      </c>
      <c r="N299" s="29">
        <v>43978</v>
      </c>
      <c r="O299" s="36" t="s">
        <v>18</v>
      </c>
      <c r="P299" s="20">
        <v>0.1</v>
      </c>
      <c r="Q299" s="37"/>
      <c r="R299" s="20">
        <v>20</v>
      </c>
      <c r="S299" s="2">
        <f t="shared" si="227"/>
        <v>7.7205866301113435</v>
      </c>
      <c r="T299" s="2">
        <f t="shared" si="213"/>
        <v>2</v>
      </c>
      <c r="U299" s="2">
        <f t="shared" si="214"/>
        <v>0.66666666666666663</v>
      </c>
      <c r="V299" s="2">
        <f t="shared" si="215"/>
        <v>9.6127467032219904</v>
      </c>
      <c r="W299" s="5">
        <f t="shared" si="216"/>
        <v>20</v>
      </c>
      <c r="X299" s="22">
        <v>2.5</v>
      </c>
      <c r="Y299" s="2">
        <f t="shared" si="228"/>
        <v>19.301466575278358</v>
      </c>
      <c r="Z299" s="2">
        <f t="shared" si="229"/>
        <v>5</v>
      </c>
      <c r="AA299" s="2">
        <f t="shared" si="218"/>
        <v>1.6666666666666665</v>
      </c>
      <c r="AB299" s="2">
        <f t="shared" si="224"/>
        <v>24.031866758054974</v>
      </c>
      <c r="AC299" s="2">
        <f t="shared" si="219"/>
        <v>50</v>
      </c>
      <c r="AD299" s="13">
        <f t="shared" si="220"/>
        <v>5.0000000000000001E-3</v>
      </c>
      <c r="AF299" s="20" t="s">
        <v>180</v>
      </c>
      <c r="AG299" s="20">
        <v>3</v>
      </c>
      <c r="AH299" s="20">
        <v>20</v>
      </c>
      <c r="AI299" s="2">
        <f t="shared" si="221"/>
        <v>7.7205866301113435</v>
      </c>
      <c r="AJ299" s="3">
        <f t="shared" si="230"/>
        <v>0.1</v>
      </c>
      <c r="AK299" s="37"/>
      <c r="AL299" s="37"/>
      <c r="AM299" s="22" t="s">
        <v>177</v>
      </c>
      <c r="AN299" s="22"/>
      <c r="AO299" s="22"/>
      <c r="AP299" s="22"/>
      <c r="AQ299" s="22"/>
      <c r="AR299" s="22"/>
      <c r="AS299" s="22"/>
      <c r="AU299" s="35"/>
    </row>
    <row r="300" spans="1:47" s="20" customFormat="1">
      <c r="A300" s="20" t="s">
        <v>127</v>
      </c>
      <c r="B300" s="35">
        <v>5.4379486847128584</v>
      </c>
      <c r="C300" s="2" t="s">
        <v>22</v>
      </c>
      <c r="D300" s="35" t="s">
        <v>91</v>
      </c>
      <c r="E300" s="20">
        <v>400</v>
      </c>
      <c r="F300" s="29">
        <v>43977</v>
      </c>
      <c r="G300" s="26">
        <f t="shared" si="226"/>
        <v>1.3594871711782147E-2</v>
      </c>
      <c r="H300" s="26"/>
      <c r="I300" s="26"/>
      <c r="J300" s="26"/>
      <c r="K300" s="26"/>
      <c r="L300" s="26"/>
      <c r="M300" s="26" t="s">
        <v>172</v>
      </c>
      <c r="N300" s="29">
        <v>43978</v>
      </c>
      <c r="O300" s="36" t="s">
        <v>18</v>
      </c>
      <c r="P300" s="20">
        <v>0.1</v>
      </c>
      <c r="Q300" s="37"/>
      <c r="R300" s="20">
        <v>20</v>
      </c>
      <c r="S300" s="2">
        <f t="shared" si="227"/>
        <v>7.3557148695514272</v>
      </c>
      <c r="T300" s="2">
        <f t="shared" si="213"/>
        <v>2</v>
      </c>
      <c r="U300" s="2">
        <f t="shared" si="214"/>
        <v>0.66666666666666663</v>
      </c>
      <c r="V300" s="2">
        <f t="shared" si="215"/>
        <v>9.9776184637819068</v>
      </c>
      <c r="W300" s="5">
        <f t="shared" si="216"/>
        <v>20</v>
      </c>
      <c r="X300" s="22">
        <v>2.5</v>
      </c>
      <c r="Y300" s="2">
        <f t="shared" si="228"/>
        <v>18.389287173878568</v>
      </c>
      <c r="Z300" s="2">
        <f t="shared" si="229"/>
        <v>5</v>
      </c>
      <c r="AA300" s="2">
        <f t="shared" si="218"/>
        <v>1.6666666666666665</v>
      </c>
      <c r="AB300" s="2">
        <f t="shared" si="224"/>
        <v>24.944046159454768</v>
      </c>
      <c r="AC300" s="2">
        <f t="shared" si="219"/>
        <v>50</v>
      </c>
      <c r="AD300" s="13">
        <f t="shared" si="220"/>
        <v>5.0000000000000001E-3</v>
      </c>
      <c r="AF300" s="20" t="s">
        <v>180</v>
      </c>
      <c r="AG300" s="20">
        <v>4</v>
      </c>
      <c r="AH300" s="20">
        <v>20</v>
      </c>
      <c r="AI300" s="2">
        <f t="shared" si="221"/>
        <v>7.3557148695514272</v>
      </c>
      <c r="AJ300" s="3">
        <f t="shared" si="230"/>
        <v>0.1</v>
      </c>
      <c r="AK300" s="37"/>
      <c r="AL300" s="37"/>
      <c r="AM300" s="22" t="s">
        <v>177</v>
      </c>
      <c r="AN300" s="22"/>
      <c r="AO300" s="22"/>
      <c r="AP300" s="22"/>
      <c r="AQ300" s="22"/>
      <c r="AR300" s="22"/>
      <c r="AS300" s="22"/>
      <c r="AU300" s="35"/>
    </row>
    <row r="301" spans="1:47" s="20" customFormat="1">
      <c r="A301" s="20" t="s">
        <v>128</v>
      </c>
      <c r="B301" s="35">
        <v>2.5978166997203695</v>
      </c>
      <c r="C301" s="2" t="s">
        <v>22</v>
      </c>
      <c r="D301" s="35" t="s">
        <v>91</v>
      </c>
      <c r="E301" s="20">
        <v>400</v>
      </c>
      <c r="F301" s="29">
        <v>43977</v>
      </c>
      <c r="G301" s="26">
        <f t="shared" si="226"/>
        <v>6.4945417493009238E-3</v>
      </c>
      <c r="H301" s="26"/>
      <c r="I301" s="26"/>
      <c r="J301" s="26"/>
      <c r="K301" s="26"/>
      <c r="L301" s="26"/>
      <c r="M301" s="26" t="s">
        <v>172</v>
      </c>
      <c r="N301" s="29">
        <v>43978</v>
      </c>
      <c r="O301" s="36" t="s">
        <v>18</v>
      </c>
      <c r="P301" s="20">
        <v>0.1</v>
      </c>
      <c r="Q301" s="37"/>
      <c r="R301" s="20">
        <v>20</v>
      </c>
      <c r="S301" s="2">
        <f t="shared" si="227"/>
        <v>15.397545178728594</v>
      </c>
      <c r="T301" s="2">
        <f t="shared" si="213"/>
        <v>2</v>
      </c>
      <c r="U301" s="2">
        <f t="shared" si="214"/>
        <v>0.66666666666666663</v>
      </c>
      <c r="V301" s="2">
        <f t="shared" si="215"/>
        <v>1.9357881546047402</v>
      </c>
      <c r="W301" s="5">
        <f t="shared" si="216"/>
        <v>20</v>
      </c>
      <c r="X301" s="22">
        <v>2.5</v>
      </c>
      <c r="Y301" s="2">
        <f t="shared" si="228"/>
        <v>38.493862946821487</v>
      </c>
      <c r="Z301" s="2">
        <f t="shared" si="229"/>
        <v>5</v>
      </c>
      <c r="AA301" s="2">
        <f t="shared" si="218"/>
        <v>1.6666666666666665</v>
      </c>
      <c r="AB301" s="2">
        <f t="shared" si="224"/>
        <v>4.8394703865118505</v>
      </c>
      <c r="AC301" s="2">
        <f t="shared" si="219"/>
        <v>50</v>
      </c>
      <c r="AD301" s="13">
        <f t="shared" si="220"/>
        <v>5.000000000000001E-3</v>
      </c>
      <c r="AF301" s="20" t="s">
        <v>178</v>
      </c>
      <c r="AG301" s="20">
        <v>6</v>
      </c>
      <c r="AH301" s="20">
        <v>20</v>
      </c>
      <c r="AI301" s="2">
        <f t="shared" si="221"/>
        <v>15.397545178728596</v>
      </c>
      <c r="AJ301" s="3">
        <f t="shared" si="230"/>
        <v>0.10000000000000002</v>
      </c>
      <c r="AK301" s="37"/>
      <c r="AL301" s="37"/>
      <c r="AM301" s="22"/>
      <c r="AN301" s="22"/>
      <c r="AO301" s="22"/>
      <c r="AP301" s="22"/>
      <c r="AQ301" s="22"/>
      <c r="AR301" s="22"/>
      <c r="AS301" s="22"/>
      <c r="AU301" s="35"/>
    </row>
    <row r="302" spans="1:47" s="20" customFormat="1">
      <c r="A302" s="20" t="s">
        <v>129</v>
      </c>
      <c r="B302" s="35">
        <v>3.4003778945568879</v>
      </c>
      <c r="C302" s="2" t="s">
        <v>22</v>
      </c>
      <c r="D302" s="35" t="s">
        <v>91</v>
      </c>
      <c r="E302" s="20">
        <v>400</v>
      </c>
      <c r="F302" s="29">
        <v>43977</v>
      </c>
      <c r="G302" s="26">
        <f t="shared" si="226"/>
        <v>8.5009447363922196E-3</v>
      </c>
      <c r="H302" s="26"/>
      <c r="I302" s="26"/>
      <c r="J302" s="26"/>
      <c r="K302" s="26"/>
      <c r="L302" s="26"/>
      <c r="M302" s="26" t="s">
        <v>172</v>
      </c>
      <c r="N302" s="29">
        <v>43978</v>
      </c>
      <c r="O302" s="36" t="s">
        <v>18</v>
      </c>
      <c r="P302" s="20">
        <v>0.1</v>
      </c>
      <c r="Q302" s="37"/>
      <c r="R302" s="20">
        <v>20</v>
      </c>
      <c r="S302" s="2">
        <f t="shared" si="227"/>
        <v>11.763398434047433</v>
      </c>
      <c r="T302" s="2">
        <f t="shared" si="213"/>
        <v>2</v>
      </c>
      <c r="U302" s="2">
        <f t="shared" si="214"/>
        <v>0.66666666666666663</v>
      </c>
      <c r="V302" s="2">
        <f t="shared" si="215"/>
        <v>5.5699348992859008</v>
      </c>
      <c r="W302" s="5">
        <f t="shared" si="216"/>
        <v>20</v>
      </c>
      <c r="X302" s="22">
        <v>2.5</v>
      </c>
      <c r="Y302" s="2">
        <f t="shared" si="228"/>
        <v>29.408496085118582</v>
      </c>
      <c r="Z302" s="2">
        <f t="shared" si="229"/>
        <v>5</v>
      </c>
      <c r="AA302" s="2">
        <f t="shared" si="218"/>
        <v>1.6666666666666665</v>
      </c>
      <c r="AB302" s="2">
        <f t="shared" si="224"/>
        <v>13.924837248214752</v>
      </c>
      <c r="AC302" s="2">
        <f t="shared" si="219"/>
        <v>50</v>
      </c>
      <c r="AD302" s="13">
        <f t="shared" si="220"/>
        <v>5.0000000000000001E-3</v>
      </c>
      <c r="AF302" s="20" t="s">
        <v>178</v>
      </c>
      <c r="AG302" s="20">
        <v>7</v>
      </c>
      <c r="AH302" s="20">
        <v>20</v>
      </c>
      <c r="AI302" s="2">
        <f t="shared" si="221"/>
        <v>11.763398434047433</v>
      </c>
      <c r="AJ302" s="3">
        <f t="shared" si="230"/>
        <v>0.1</v>
      </c>
      <c r="AK302" s="37"/>
      <c r="AL302" s="37"/>
      <c r="AM302" s="22"/>
      <c r="AN302" s="22"/>
      <c r="AO302" s="22"/>
      <c r="AP302" s="22"/>
      <c r="AQ302" s="22"/>
      <c r="AR302" s="22"/>
      <c r="AS302" s="22"/>
      <c r="AU302" s="35"/>
    </row>
    <row r="303" spans="1:47" s="20" customFormat="1">
      <c r="A303" s="20" t="s">
        <v>130</v>
      </c>
      <c r="B303" s="35">
        <v>3.2538584333006799</v>
      </c>
      <c r="C303" s="2" t="s">
        <v>22</v>
      </c>
      <c r="D303" s="35" t="s">
        <v>91</v>
      </c>
      <c r="E303" s="20">
        <v>400</v>
      </c>
      <c r="F303" s="29">
        <v>43977</v>
      </c>
      <c r="G303" s="26">
        <f t="shared" si="226"/>
        <v>8.1346460832516995E-3</v>
      </c>
      <c r="H303" s="26"/>
      <c r="I303" s="26"/>
      <c r="J303" s="26"/>
      <c r="K303" s="26"/>
      <c r="L303" s="26"/>
      <c r="M303" s="26" t="s">
        <v>172</v>
      </c>
      <c r="N303" s="29">
        <v>43978</v>
      </c>
      <c r="O303" s="36" t="s">
        <v>18</v>
      </c>
      <c r="P303" s="20">
        <v>0.1</v>
      </c>
      <c r="Q303" s="37"/>
      <c r="R303" s="20">
        <v>20</v>
      </c>
      <c r="S303" s="2">
        <f t="shared" si="227"/>
        <v>12.293097816005604</v>
      </c>
      <c r="T303" s="2">
        <f t="shared" si="213"/>
        <v>2</v>
      </c>
      <c r="U303" s="2">
        <f t="shared" si="214"/>
        <v>0.66666666666666663</v>
      </c>
      <c r="V303" s="2">
        <f t="shared" si="215"/>
        <v>5.04023551732773</v>
      </c>
      <c r="W303" s="5">
        <f t="shared" si="216"/>
        <v>20</v>
      </c>
      <c r="X303" s="22">
        <v>2.5</v>
      </c>
      <c r="Y303" s="2">
        <f t="shared" si="228"/>
        <v>30.732744540014011</v>
      </c>
      <c r="Z303" s="2">
        <f t="shared" si="229"/>
        <v>5</v>
      </c>
      <c r="AA303" s="2">
        <f t="shared" si="218"/>
        <v>1.6666666666666665</v>
      </c>
      <c r="AB303" s="2">
        <f t="shared" si="224"/>
        <v>12.600588793319325</v>
      </c>
      <c r="AC303" s="2">
        <f t="shared" si="219"/>
        <v>50</v>
      </c>
      <c r="AD303" s="13">
        <f t="shared" si="220"/>
        <v>5.0000000000000001E-3</v>
      </c>
      <c r="AF303" s="20" t="s">
        <v>178</v>
      </c>
      <c r="AG303" s="20">
        <v>8</v>
      </c>
      <c r="AH303" s="20">
        <v>20</v>
      </c>
      <c r="AI303" s="2">
        <f t="shared" si="221"/>
        <v>12.293097816005606</v>
      </c>
      <c r="AJ303" s="3">
        <f t="shared" si="230"/>
        <v>0.1</v>
      </c>
      <c r="AK303" s="37"/>
      <c r="AL303" s="37"/>
      <c r="AM303" s="22"/>
      <c r="AN303" s="22"/>
      <c r="AO303" s="22"/>
      <c r="AP303" s="22"/>
      <c r="AQ303" s="22"/>
      <c r="AR303" s="22"/>
      <c r="AS303" s="22"/>
      <c r="AU303" s="35"/>
    </row>
    <row r="304" spans="1:47" s="20" customFormat="1">
      <c r="A304" s="20" t="s">
        <v>131</v>
      </c>
      <c r="B304" s="35">
        <v>3.2625518094185471</v>
      </c>
      <c r="C304" s="2" t="s">
        <v>22</v>
      </c>
      <c r="D304" s="35" t="s">
        <v>91</v>
      </c>
      <c r="E304" s="20">
        <v>400</v>
      </c>
      <c r="F304" s="29">
        <v>43977</v>
      </c>
      <c r="G304" s="26">
        <f t="shared" si="226"/>
        <v>8.1563795235463678E-3</v>
      </c>
      <c r="H304" s="26"/>
      <c r="I304" s="26"/>
      <c r="J304" s="26"/>
      <c r="K304" s="26"/>
      <c r="L304" s="26"/>
      <c r="M304" s="26" t="s">
        <v>172</v>
      </c>
      <c r="N304" s="29">
        <v>43978</v>
      </c>
      <c r="O304" s="36" t="s">
        <v>18</v>
      </c>
      <c r="P304" s="20">
        <v>0.1</v>
      </c>
      <c r="Q304" s="37"/>
      <c r="R304" s="20">
        <v>20</v>
      </c>
      <c r="S304" s="2">
        <f t="shared" si="227"/>
        <v>12.260341700789363</v>
      </c>
      <c r="T304" s="2">
        <f t="shared" si="213"/>
        <v>2</v>
      </c>
      <c r="U304" s="2">
        <f t="shared" si="214"/>
        <v>0.66666666666666663</v>
      </c>
      <c r="V304" s="2">
        <f t="shared" si="215"/>
        <v>5.072991632543971</v>
      </c>
      <c r="W304" s="5">
        <f t="shared" si="216"/>
        <v>20</v>
      </c>
      <c r="X304" s="22">
        <v>2.5</v>
      </c>
      <c r="Y304" s="2">
        <f t="shared" si="228"/>
        <v>30.650854251973406</v>
      </c>
      <c r="Z304" s="2">
        <f t="shared" si="229"/>
        <v>5</v>
      </c>
      <c r="AA304" s="2">
        <f t="shared" si="218"/>
        <v>1.6666666666666665</v>
      </c>
      <c r="AB304" s="2">
        <f t="shared" si="224"/>
        <v>12.682479081359928</v>
      </c>
      <c r="AC304" s="2">
        <f t="shared" si="219"/>
        <v>50</v>
      </c>
      <c r="AD304" s="13">
        <f t="shared" si="220"/>
        <v>5.0000000000000001E-3</v>
      </c>
      <c r="AF304" s="20" t="s">
        <v>178</v>
      </c>
      <c r="AG304" s="20">
        <v>9</v>
      </c>
      <c r="AH304" s="20">
        <v>20</v>
      </c>
      <c r="AI304" s="2">
        <f t="shared" si="221"/>
        <v>12.260341700789363</v>
      </c>
      <c r="AJ304" s="3">
        <f t="shared" si="230"/>
        <v>0.1</v>
      </c>
      <c r="AK304" s="37"/>
      <c r="AL304" s="37"/>
      <c r="AM304" s="22"/>
      <c r="AN304" s="22"/>
      <c r="AO304" s="22"/>
      <c r="AP304" s="22"/>
      <c r="AQ304" s="22"/>
      <c r="AR304" s="22"/>
      <c r="AS304" s="22"/>
      <c r="AU304" s="35"/>
    </row>
    <row r="305" spans="1:47" s="20" customFormat="1">
      <c r="A305" s="20" t="s">
        <v>132</v>
      </c>
      <c r="B305" s="35">
        <v>3.3986755253037808</v>
      </c>
      <c r="C305" s="2" t="s">
        <v>22</v>
      </c>
      <c r="D305" s="35" t="s">
        <v>91</v>
      </c>
      <c r="E305" s="20">
        <v>400</v>
      </c>
      <c r="F305" s="38" t="s">
        <v>38</v>
      </c>
      <c r="G305" s="26">
        <f t="shared" si="226"/>
        <v>8.4966888132594516E-3</v>
      </c>
      <c r="H305" s="26"/>
      <c r="I305" s="26"/>
      <c r="J305" s="26"/>
      <c r="K305" s="26"/>
      <c r="L305" s="26"/>
      <c r="M305" s="26" t="s">
        <v>38</v>
      </c>
      <c r="N305" s="36" t="s">
        <v>38</v>
      </c>
      <c r="O305" s="36" t="s">
        <v>38</v>
      </c>
      <c r="P305" s="36" t="s">
        <v>38</v>
      </c>
      <c r="Q305" s="41"/>
      <c r="R305" s="36" t="s">
        <v>38</v>
      </c>
      <c r="S305" s="36" t="s">
        <v>38</v>
      </c>
      <c r="T305" s="36" t="s">
        <v>38</v>
      </c>
      <c r="U305" s="36" t="s">
        <v>38</v>
      </c>
      <c r="V305" s="36" t="s">
        <v>38</v>
      </c>
      <c r="W305" s="36" t="s">
        <v>38</v>
      </c>
      <c r="X305" s="36" t="s">
        <v>38</v>
      </c>
      <c r="Y305" s="36" t="s">
        <v>38</v>
      </c>
      <c r="Z305" s="36" t="s">
        <v>38</v>
      </c>
      <c r="AA305" s="36" t="s">
        <v>38</v>
      </c>
      <c r="AB305" s="36" t="s">
        <v>38</v>
      </c>
      <c r="AC305" s="36" t="s">
        <v>38</v>
      </c>
      <c r="AD305" s="36" t="s">
        <v>38</v>
      </c>
      <c r="AF305" s="20" t="s">
        <v>38</v>
      </c>
      <c r="AG305" s="20" t="s">
        <v>38</v>
      </c>
      <c r="AH305" s="36" t="s">
        <v>38</v>
      </c>
      <c r="AI305" s="36" t="s">
        <v>38</v>
      </c>
      <c r="AJ305" s="16" t="s">
        <v>38</v>
      </c>
      <c r="AK305" s="37"/>
      <c r="AL305" s="37" t="s">
        <v>173</v>
      </c>
      <c r="AM305" s="22"/>
      <c r="AN305" s="22"/>
      <c r="AO305" s="22"/>
      <c r="AP305" s="22"/>
      <c r="AQ305" s="22"/>
      <c r="AR305" s="22"/>
      <c r="AS305" s="22"/>
      <c r="AU305" s="35"/>
    </row>
    <row r="306" spans="1:47" s="20" customFormat="1">
      <c r="A306" s="20" t="s">
        <v>133</v>
      </c>
      <c r="B306" s="35">
        <v>3.1308218420402647</v>
      </c>
      <c r="C306" s="2" t="s">
        <v>22</v>
      </c>
      <c r="D306" s="35" t="s">
        <v>91</v>
      </c>
      <c r="E306" s="20">
        <v>400</v>
      </c>
      <c r="F306" s="29">
        <v>43977</v>
      </c>
      <c r="G306" s="26">
        <f t="shared" si="226"/>
        <v>7.8270546051006622E-3</v>
      </c>
      <c r="H306" s="26"/>
      <c r="I306" s="26"/>
      <c r="J306" s="26"/>
      <c r="K306" s="26"/>
      <c r="L306" s="26"/>
      <c r="M306" s="26" t="s">
        <v>172</v>
      </c>
      <c r="N306" s="29">
        <v>43978</v>
      </c>
      <c r="O306" s="36" t="s">
        <v>18</v>
      </c>
      <c r="P306" s="20">
        <v>0.1</v>
      </c>
      <c r="Q306" s="37"/>
      <c r="R306" s="20">
        <v>20</v>
      </c>
      <c r="S306" s="2">
        <f t="shared" si="227"/>
        <v>12.776198077733216</v>
      </c>
      <c r="T306" s="2">
        <f t="shared" si="213"/>
        <v>2</v>
      </c>
      <c r="U306" s="2">
        <f t="shared" si="214"/>
        <v>0.66666666666666663</v>
      </c>
      <c r="V306" s="2">
        <f t="shared" si="215"/>
        <v>4.5571352556001177</v>
      </c>
      <c r="W306" s="5">
        <f t="shared" si="216"/>
        <v>20</v>
      </c>
      <c r="X306" s="22">
        <v>2.5</v>
      </c>
      <c r="Y306" s="2">
        <f t="shared" si="228"/>
        <v>31.940495194333039</v>
      </c>
      <c r="Z306" s="2">
        <f t="shared" si="229"/>
        <v>5</v>
      </c>
      <c r="AA306" s="2">
        <f t="shared" si="218"/>
        <v>1.6666666666666665</v>
      </c>
      <c r="AB306" s="2">
        <f t="shared" si="224"/>
        <v>11.392838139000293</v>
      </c>
      <c r="AC306" s="2">
        <f t="shared" si="219"/>
        <v>50</v>
      </c>
      <c r="AD306" s="13">
        <f t="shared" si="220"/>
        <v>4.9999999999999992E-3</v>
      </c>
      <c r="AF306" s="20" t="s">
        <v>179</v>
      </c>
      <c r="AG306" s="20">
        <v>9</v>
      </c>
      <c r="AH306" s="20">
        <v>20</v>
      </c>
      <c r="AI306" s="2">
        <f t="shared" si="221"/>
        <v>12.776198077733216</v>
      </c>
      <c r="AJ306" s="3">
        <f t="shared" si="230"/>
        <v>9.9999999999999978E-2</v>
      </c>
      <c r="AK306" s="37"/>
      <c r="AL306" s="37"/>
      <c r="AM306" s="22"/>
      <c r="AN306" s="22"/>
      <c r="AO306" s="22"/>
      <c r="AP306" s="22"/>
      <c r="AQ306" s="22"/>
      <c r="AR306" s="22"/>
      <c r="AS306" s="22"/>
      <c r="AU306" s="35"/>
    </row>
    <row r="307" spans="1:47" s="20" customFormat="1">
      <c r="A307" s="20" t="s">
        <v>134</v>
      </c>
      <c r="B307" s="35">
        <v>3.0224836627083196</v>
      </c>
      <c r="C307" s="2" t="s">
        <v>22</v>
      </c>
      <c r="D307" s="35" t="s">
        <v>91</v>
      </c>
      <c r="E307" s="20">
        <v>400</v>
      </c>
      <c r="F307" s="29">
        <v>43977</v>
      </c>
      <c r="G307" s="26">
        <f t="shared" si="226"/>
        <v>7.556209156770799E-3</v>
      </c>
      <c r="H307" s="26"/>
      <c r="I307" s="26"/>
      <c r="J307" s="26"/>
      <c r="K307" s="26"/>
      <c r="L307" s="26"/>
      <c r="M307" s="26" t="s">
        <v>172</v>
      </c>
      <c r="N307" s="29">
        <v>43978</v>
      </c>
      <c r="O307" s="36" t="s">
        <v>18</v>
      </c>
      <c r="P307" s="20">
        <v>0.1</v>
      </c>
      <c r="Q307" s="37"/>
      <c r="R307" s="20">
        <v>20</v>
      </c>
      <c r="S307" s="2">
        <f t="shared" si="227"/>
        <v>13.234149283757484</v>
      </c>
      <c r="T307" s="2">
        <f t="shared" si="213"/>
        <v>2</v>
      </c>
      <c r="U307" s="2">
        <f t="shared" si="214"/>
        <v>0.66666666666666663</v>
      </c>
      <c r="V307" s="2">
        <f t="shared" si="215"/>
        <v>4.0991840495758503</v>
      </c>
      <c r="W307" s="5">
        <f t="shared" si="216"/>
        <v>20</v>
      </c>
      <c r="X307" s="22">
        <v>2.5</v>
      </c>
      <c r="Y307" s="2">
        <f t="shared" si="228"/>
        <v>33.085373209393708</v>
      </c>
      <c r="Z307" s="2">
        <f t="shared" si="229"/>
        <v>5</v>
      </c>
      <c r="AA307" s="2">
        <f t="shared" si="218"/>
        <v>1.6666666666666665</v>
      </c>
      <c r="AB307" s="2">
        <f t="shared" si="224"/>
        <v>10.247960123939626</v>
      </c>
      <c r="AC307" s="2">
        <f t="shared" si="219"/>
        <v>50</v>
      </c>
      <c r="AD307" s="13">
        <f t="shared" si="220"/>
        <v>5.0000000000000001E-3</v>
      </c>
      <c r="AF307" s="20" t="s">
        <v>179</v>
      </c>
      <c r="AG307" s="20">
        <v>10</v>
      </c>
      <c r="AH307" s="20">
        <v>20</v>
      </c>
      <c r="AI307" s="2">
        <f t="shared" si="221"/>
        <v>13.234149283757484</v>
      </c>
      <c r="AJ307" s="3">
        <f t="shared" si="230"/>
        <v>0.1</v>
      </c>
      <c r="AK307" s="37"/>
      <c r="AL307" s="37"/>
      <c r="AM307" s="22"/>
      <c r="AN307" s="22"/>
      <c r="AO307" s="22"/>
      <c r="AP307" s="22"/>
      <c r="AQ307" s="22"/>
      <c r="AR307" s="22"/>
      <c r="AS307" s="22"/>
      <c r="AU307" s="35"/>
    </row>
    <row r="308" spans="1:47" s="20" customFormat="1">
      <c r="A308" s="20" t="s">
        <v>135</v>
      </c>
      <c r="B308" s="35">
        <v>3.0751455854786784</v>
      </c>
      <c r="C308" s="2" t="s">
        <v>22</v>
      </c>
      <c r="D308" s="35" t="s">
        <v>91</v>
      </c>
      <c r="E308" s="20">
        <v>400</v>
      </c>
      <c r="F308" s="29">
        <v>43977</v>
      </c>
      <c r="G308" s="26">
        <f t="shared" si="226"/>
        <v>7.6878639636966959E-3</v>
      </c>
      <c r="H308" s="26"/>
      <c r="I308" s="26"/>
      <c r="J308" s="26"/>
      <c r="K308" s="26"/>
      <c r="L308" s="26"/>
      <c r="M308" s="26" t="s">
        <v>172</v>
      </c>
      <c r="N308" s="29">
        <v>43978</v>
      </c>
      <c r="O308" s="36" t="s">
        <v>18</v>
      </c>
      <c r="P308" s="20">
        <v>0.1</v>
      </c>
      <c r="Q308" s="37"/>
      <c r="R308" s="20">
        <v>20</v>
      </c>
      <c r="S308" s="2">
        <f t="shared" si="227"/>
        <v>13.007514242215491</v>
      </c>
      <c r="T308" s="2">
        <f t="shared" si="213"/>
        <v>2</v>
      </c>
      <c r="U308" s="2">
        <f t="shared" si="214"/>
        <v>0.66666666666666663</v>
      </c>
      <c r="V308" s="2">
        <f t="shared" si="215"/>
        <v>4.3258190911178431</v>
      </c>
      <c r="W308" s="5">
        <f t="shared" si="216"/>
        <v>20</v>
      </c>
      <c r="X308" s="22">
        <v>2.5</v>
      </c>
      <c r="Y308" s="2">
        <f t="shared" si="228"/>
        <v>32.518785605538724</v>
      </c>
      <c r="Z308" s="2">
        <f t="shared" si="229"/>
        <v>5</v>
      </c>
      <c r="AA308" s="2">
        <f t="shared" si="218"/>
        <v>1.6666666666666665</v>
      </c>
      <c r="AB308" s="2">
        <f t="shared" si="224"/>
        <v>10.814547727794608</v>
      </c>
      <c r="AC308" s="2">
        <f t="shared" si="219"/>
        <v>50</v>
      </c>
      <c r="AD308" s="13">
        <f t="shared" si="220"/>
        <v>5.0000000000000001E-3</v>
      </c>
      <c r="AF308" s="20" t="s">
        <v>179</v>
      </c>
      <c r="AG308" s="20">
        <v>11</v>
      </c>
      <c r="AH308" s="20">
        <v>20</v>
      </c>
      <c r="AI308" s="2">
        <f t="shared" si="221"/>
        <v>13.007514242215491</v>
      </c>
      <c r="AJ308" s="3">
        <f t="shared" si="230"/>
        <v>0.1</v>
      </c>
      <c r="AK308" s="37"/>
      <c r="AL308" s="37"/>
      <c r="AM308" s="22"/>
      <c r="AN308" s="22"/>
      <c r="AO308" s="22"/>
      <c r="AP308" s="22"/>
      <c r="AQ308" s="22"/>
      <c r="AR308" s="22"/>
      <c r="AS308" s="22"/>
      <c r="AU308" s="35"/>
    </row>
    <row r="309" spans="1:47" s="20" customFormat="1">
      <c r="A309" s="20" t="s">
        <v>136</v>
      </c>
      <c r="B309" s="35">
        <v>2.8845523912102857</v>
      </c>
      <c r="C309" s="2" t="s">
        <v>22</v>
      </c>
      <c r="D309" s="35" t="s">
        <v>91</v>
      </c>
      <c r="E309" s="20">
        <v>400</v>
      </c>
      <c r="F309" s="29">
        <v>43977</v>
      </c>
      <c r="G309" s="26">
        <f t="shared" si="226"/>
        <v>7.2113809780257141E-3</v>
      </c>
      <c r="H309" s="26"/>
      <c r="I309" s="26"/>
      <c r="J309" s="26"/>
      <c r="K309" s="26"/>
      <c r="L309" s="26"/>
      <c r="M309" s="26" t="s">
        <v>172</v>
      </c>
      <c r="N309" s="29">
        <v>43978</v>
      </c>
      <c r="O309" s="36" t="s">
        <v>18</v>
      </c>
      <c r="P309" s="20">
        <v>0.1</v>
      </c>
      <c r="Q309" s="37"/>
      <c r="R309" s="20">
        <v>20</v>
      </c>
      <c r="S309" s="2">
        <f t="shared" si="227"/>
        <v>13.866969489577205</v>
      </c>
      <c r="T309" s="2">
        <f t="shared" si="213"/>
        <v>2</v>
      </c>
      <c r="U309" s="2">
        <f t="shared" si="214"/>
        <v>0.66666666666666663</v>
      </c>
      <c r="V309" s="2">
        <f t="shared" si="215"/>
        <v>3.4663638437561275</v>
      </c>
      <c r="W309" s="5">
        <f t="shared" si="216"/>
        <v>20</v>
      </c>
      <c r="X309" s="22">
        <v>2.5</v>
      </c>
      <c r="Y309" s="2">
        <f t="shared" si="228"/>
        <v>34.66742372394301</v>
      </c>
      <c r="Z309" s="2">
        <f t="shared" si="229"/>
        <v>5</v>
      </c>
      <c r="AA309" s="2">
        <f t="shared" si="218"/>
        <v>1.6666666666666665</v>
      </c>
      <c r="AB309" s="2">
        <f t="shared" si="224"/>
        <v>8.6659096093903187</v>
      </c>
      <c r="AC309" s="2">
        <f t="shared" si="219"/>
        <v>49.999999999999993</v>
      </c>
      <c r="AD309" s="13">
        <f t="shared" si="220"/>
        <v>5.000000000000001E-3</v>
      </c>
      <c r="AF309" s="20" t="s">
        <v>180</v>
      </c>
      <c r="AG309" s="20">
        <v>5</v>
      </c>
      <c r="AH309" s="20">
        <v>20</v>
      </c>
      <c r="AI309" s="2">
        <f t="shared" si="221"/>
        <v>13.866969489577206</v>
      </c>
      <c r="AJ309" s="3">
        <f t="shared" si="230"/>
        <v>0.10000000000000002</v>
      </c>
      <c r="AK309" s="37"/>
      <c r="AL309" s="37"/>
      <c r="AM309" s="22" t="s">
        <v>177</v>
      </c>
      <c r="AN309" s="22"/>
      <c r="AO309" s="22"/>
      <c r="AP309" s="22"/>
      <c r="AQ309" s="22"/>
      <c r="AR309" s="22"/>
      <c r="AS309" s="22"/>
      <c r="AU309" s="35"/>
    </row>
    <row r="310" spans="1:47" s="20" customFormat="1">
      <c r="A310" s="20" t="s">
        <v>137</v>
      </c>
      <c r="B310" s="35">
        <v>2.8390163884682527</v>
      </c>
      <c r="C310" s="2" t="s">
        <v>22</v>
      </c>
      <c r="D310" s="35" t="s">
        <v>91</v>
      </c>
      <c r="E310" s="20">
        <v>400</v>
      </c>
      <c r="F310" s="29">
        <v>43977</v>
      </c>
      <c r="G310" s="26">
        <f t="shared" si="226"/>
        <v>7.097540971170632E-3</v>
      </c>
      <c r="H310" s="26"/>
      <c r="I310" s="26"/>
      <c r="J310" s="26"/>
      <c r="K310" s="26"/>
      <c r="L310" s="26"/>
      <c r="M310" s="26" t="s">
        <v>172</v>
      </c>
      <c r="N310" s="29">
        <v>43978</v>
      </c>
      <c r="O310" s="36" t="s">
        <v>18</v>
      </c>
      <c r="P310" s="20">
        <v>0.1</v>
      </c>
      <c r="Q310" s="37"/>
      <c r="R310" s="20">
        <v>20</v>
      </c>
      <c r="S310" s="2">
        <f t="shared" si="227"/>
        <v>14.089386789902042</v>
      </c>
      <c r="T310" s="2">
        <f t="shared" ref="T310:T324" si="231">$R310*0.1</f>
        <v>2</v>
      </c>
      <c r="U310" s="2">
        <f t="shared" ref="U310:U324" si="232">$T310/3</f>
        <v>0.66666666666666663</v>
      </c>
      <c r="V310" s="2">
        <f t="shared" ref="V310:V324" si="233">$R310-($S310+$T310+$U310)</f>
        <v>3.2439465434312886</v>
      </c>
      <c r="W310" s="5">
        <f t="shared" ref="W310:W324" si="234">SUM($S310:$V310)</f>
        <v>20</v>
      </c>
      <c r="X310" s="22">
        <v>2.5</v>
      </c>
      <c r="Y310" s="2">
        <f t="shared" si="228"/>
        <v>35.223466974755105</v>
      </c>
      <c r="Z310" s="2">
        <f t="shared" si="229"/>
        <v>5</v>
      </c>
      <c r="AA310" s="2">
        <f t="shared" ref="AA310:AA324" si="235">$U310*$X310</f>
        <v>1.6666666666666665</v>
      </c>
      <c r="AB310" s="2">
        <f t="shared" si="224"/>
        <v>8.1098663585782216</v>
      </c>
      <c r="AC310" s="2">
        <f t="shared" ref="AC310:AC324" si="236">SUM($Y310:$AB310)</f>
        <v>49.999999999999993</v>
      </c>
      <c r="AD310" s="13">
        <f t="shared" ref="AD310:AD324" si="237">$G310*$Y310/$AC310</f>
        <v>5.0000000000000018E-3</v>
      </c>
      <c r="AF310" s="20" t="s">
        <v>180</v>
      </c>
      <c r="AG310" s="20">
        <v>6</v>
      </c>
      <c r="AH310" s="20">
        <v>20</v>
      </c>
      <c r="AI310" s="2">
        <f t="shared" ref="AI310:AI381" si="238">$Y310*($AH310/$AC310)</f>
        <v>14.089386789902045</v>
      </c>
      <c r="AJ310" s="3">
        <f t="shared" si="230"/>
        <v>0.10000000000000003</v>
      </c>
      <c r="AK310" s="37"/>
      <c r="AL310" s="37"/>
      <c r="AM310" s="22" t="s">
        <v>177</v>
      </c>
      <c r="AN310" s="22"/>
      <c r="AO310" s="22"/>
      <c r="AP310" s="22"/>
      <c r="AQ310" s="22"/>
      <c r="AR310" s="22"/>
      <c r="AS310" s="22"/>
      <c r="AU310" s="35"/>
    </row>
    <row r="311" spans="1:47" s="20" customFormat="1">
      <c r="A311" s="20" t="s">
        <v>138</v>
      </c>
      <c r="B311" s="35">
        <v>2.9178257218188755</v>
      </c>
      <c r="C311" s="2" t="s">
        <v>22</v>
      </c>
      <c r="D311" s="35" t="s">
        <v>91</v>
      </c>
      <c r="E311" s="20">
        <v>400</v>
      </c>
      <c r="F311" s="29">
        <v>43977</v>
      </c>
      <c r="G311" s="26">
        <f t="shared" si="226"/>
        <v>7.2945643045471886E-3</v>
      </c>
      <c r="H311" s="26"/>
      <c r="I311" s="26"/>
      <c r="J311" s="26"/>
      <c r="K311" s="26"/>
      <c r="L311" s="26"/>
      <c r="M311" s="26" t="s">
        <v>172</v>
      </c>
      <c r="N311" s="29">
        <v>43978</v>
      </c>
      <c r="O311" s="36" t="s">
        <v>18</v>
      </c>
      <c r="P311" s="20">
        <v>0.1</v>
      </c>
      <c r="Q311" s="37"/>
      <c r="R311" s="20">
        <v>20</v>
      </c>
      <c r="S311" s="2">
        <f t="shared" si="227"/>
        <v>13.708837954538742</v>
      </c>
      <c r="T311" s="2">
        <f t="shared" si="231"/>
        <v>2</v>
      </c>
      <c r="U311" s="2">
        <f t="shared" si="232"/>
        <v>0.66666666666666663</v>
      </c>
      <c r="V311" s="2">
        <f t="shared" si="233"/>
        <v>3.6244953787945917</v>
      </c>
      <c r="W311" s="5">
        <f t="shared" si="234"/>
        <v>20</v>
      </c>
      <c r="X311" s="22">
        <v>2.5</v>
      </c>
      <c r="Y311" s="2">
        <f t="shared" si="228"/>
        <v>34.272094886346856</v>
      </c>
      <c r="Z311" s="2">
        <f t="shared" si="229"/>
        <v>5</v>
      </c>
      <c r="AA311" s="2">
        <f t="shared" si="235"/>
        <v>1.6666666666666665</v>
      </c>
      <c r="AB311" s="2">
        <f t="shared" si="224"/>
        <v>9.0612384469864793</v>
      </c>
      <c r="AC311" s="2">
        <f t="shared" si="236"/>
        <v>50</v>
      </c>
      <c r="AD311" s="13">
        <f t="shared" si="237"/>
        <v>5.0000000000000001E-3</v>
      </c>
      <c r="AF311" s="20" t="s">
        <v>180</v>
      </c>
      <c r="AG311" s="20">
        <v>8</v>
      </c>
      <c r="AH311" s="20">
        <v>20</v>
      </c>
      <c r="AI311" s="2">
        <f t="shared" si="238"/>
        <v>13.708837954538744</v>
      </c>
      <c r="AJ311" s="3">
        <f t="shared" si="230"/>
        <v>0.1</v>
      </c>
      <c r="AK311" s="37"/>
      <c r="AL311" s="37"/>
      <c r="AM311" s="22" t="s">
        <v>177</v>
      </c>
      <c r="AN311" s="22"/>
      <c r="AO311" s="22"/>
      <c r="AP311" s="22"/>
      <c r="AQ311" s="22"/>
      <c r="AR311" s="22"/>
      <c r="AS311" s="22"/>
      <c r="AU311" s="35"/>
    </row>
    <row r="312" spans="1:47" s="20" customFormat="1">
      <c r="A312" s="20" t="s">
        <v>139</v>
      </c>
      <c r="B312" s="39">
        <v>7.2191940624436466</v>
      </c>
      <c r="C312" s="2" t="s">
        <v>22</v>
      </c>
      <c r="D312" s="35" t="s">
        <v>91</v>
      </c>
      <c r="E312" s="20">
        <v>400</v>
      </c>
      <c r="F312" s="29">
        <v>43977</v>
      </c>
      <c r="G312" s="26">
        <f t="shared" si="226"/>
        <v>1.8047985156109118E-2</v>
      </c>
      <c r="H312" s="26"/>
      <c r="I312" s="26"/>
      <c r="J312" s="26"/>
      <c r="K312" s="26"/>
      <c r="L312" s="26"/>
      <c r="M312" s="26" t="s">
        <v>172</v>
      </c>
      <c r="N312" s="29">
        <v>43978</v>
      </c>
      <c r="O312" s="36" t="s">
        <v>18</v>
      </c>
      <c r="P312" s="20">
        <v>0.1</v>
      </c>
      <c r="Q312" s="37"/>
      <c r="R312" s="20">
        <v>20</v>
      </c>
      <c r="S312" s="2">
        <f>($P312/$G309)</f>
        <v>13.866969489577205</v>
      </c>
      <c r="T312" s="2">
        <f t="shared" si="231"/>
        <v>2</v>
      </c>
      <c r="U312" s="2">
        <f t="shared" si="232"/>
        <v>0.66666666666666663</v>
      </c>
      <c r="V312" s="2">
        <f t="shared" si="233"/>
        <v>3.4663638437561275</v>
      </c>
      <c r="W312" s="5">
        <f t="shared" si="234"/>
        <v>20</v>
      </c>
      <c r="X312" s="22">
        <v>2.5</v>
      </c>
      <c r="Y312" s="2">
        <f t="shared" si="228"/>
        <v>34.66742372394301</v>
      </c>
      <c r="Z312" s="2">
        <f t="shared" si="229"/>
        <v>5</v>
      </c>
      <c r="AA312" s="2">
        <f t="shared" si="235"/>
        <v>1.6666666666666665</v>
      </c>
      <c r="AB312" s="2">
        <f t="shared" si="224"/>
        <v>8.6659096093903187</v>
      </c>
      <c r="AC312" s="2">
        <f t="shared" si="236"/>
        <v>49.999999999999993</v>
      </c>
      <c r="AD312" s="13">
        <f t="shared" si="237"/>
        <v>1.2513542975405372E-2</v>
      </c>
      <c r="AE312" s="37"/>
      <c r="AF312" s="20" t="s">
        <v>180</v>
      </c>
      <c r="AG312" s="20">
        <v>9</v>
      </c>
      <c r="AH312" s="20">
        <v>20</v>
      </c>
      <c r="AI312" s="2">
        <f t="shared" si="238"/>
        <v>13.866969489577206</v>
      </c>
      <c r="AJ312" s="3">
        <f t="shared" si="230"/>
        <v>0.25027085950810746</v>
      </c>
      <c r="AK312" s="37"/>
      <c r="AL312" s="20" t="s">
        <v>140</v>
      </c>
      <c r="AM312" s="22" t="s">
        <v>177</v>
      </c>
      <c r="AN312" s="22"/>
      <c r="AO312" s="22"/>
      <c r="AP312" s="22"/>
      <c r="AQ312" s="22"/>
      <c r="AR312" s="22"/>
      <c r="AS312" s="22"/>
      <c r="AU312" s="35"/>
    </row>
    <row r="313" spans="1:47" s="20" customFormat="1">
      <c r="A313" s="20" t="s">
        <v>141</v>
      </c>
      <c r="B313" s="35">
        <v>4.7620710677714024</v>
      </c>
      <c r="C313" s="2" t="s">
        <v>22</v>
      </c>
      <c r="D313" s="35" t="s">
        <v>91</v>
      </c>
      <c r="E313" s="20">
        <v>400</v>
      </c>
      <c r="F313" s="29">
        <v>43977</v>
      </c>
      <c r="G313" s="26">
        <f t="shared" si="226"/>
        <v>1.1905177669428507E-2</v>
      </c>
      <c r="H313" s="26"/>
      <c r="I313" s="26"/>
      <c r="J313" s="26"/>
      <c r="K313" s="26"/>
      <c r="L313" s="26"/>
      <c r="M313" s="26" t="s">
        <v>172</v>
      </c>
      <c r="N313" s="29">
        <v>43978</v>
      </c>
      <c r="O313" s="36" t="s">
        <v>18</v>
      </c>
      <c r="P313" s="20">
        <v>0.1</v>
      </c>
      <c r="Q313" s="37"/>
      <c r="R313" s="20">
        <v>20</v>
      </c>
      <c r="S313" s="2">
        <f t="shared" si="227"/>
        <v>8.3997066466963854</v>
      </c>
      <c r="T313" s="2">
        <f t="shared" si="231"/>
        <v>2</v>
      </c>
      <c r="U313" s="2">
        <f t="shared" si="232"/>
        <v>0.66666666666666663</v>
      </c>
      <c r="V313" s="2">
        <f t="shared" si="233"/>
        <v>8.9336266866369485</v>
      </c>
      <c r="W313" s="5">
        <f t="shared" si="234"/>
        <v>20</v>
      </c>
      <c r="X313" s="22">
        <v>2.5</v>
      </c>
      <c r="Y313" s="2">
        <f t="shared" si="228"/>
        <v>20.999266616740965</v>
      </c>
      <c r="Z313" s="2">
        <f t="shared" si="229"/>
        <v>5</v>
      </c>
      <c r="AA313" s="2">
        <f t="shared" si="235"/>
        <v>1.6666666666666665</v>
      </c>
      <c r="AB313" s="2">
        <f t="shared" ref="AB313:AB324" si="239">$V313*$X313</f>
        <v>22.334066716592371</v>
      </c>
      <c r="AC313" s="2">
        <f t="shared" si="236"/>
        <v>50</v>
      </c>
      <c r="AD313" s="13">
        <f t="shared" si="237"/>
        <v>5.000000000000001E-3</v>
      </c>
      <c r="AF313" s="20" t="s">
        <v>178</v>
      </c>
      <c r="AG313" s="20">
        <v>10</v>
      </c>
      <c r="AH313" s="20">
        <v>20</v>
      </c>
      <c r="AI313" s="2">
        <f t="shared" si="238"/>
        <v>8.3997066466963854</v>
      </c>
      <c r="AJ313" s="3">
        <f t="shared" si="230"/>
        <v>0.10000000000000002</v>
      </c>
      <c r="AK313" s="37"/>
      <c r="AL313" s="37"/>
      <c r="AM313" s="22"/>
      <c r="AN313" s="22"/>
      <c r="AO313" s="22"/>
      <c r="AP313" s="22"/>
      <c r="AQ313" s="22"/>
      <c r="AR313" s="22"/>
      <c r="AS313" s="22"/>
      <c r="AU313" s="35"/>
    </row>
    <row r="314" spans="1:47" s="20" customFormat="1">
      <c r="A314" s="20" t="s">
        <v>142</v>
      </c>
      <c r="B314" s="35">
        <v>3.7768389921866192</v>
      </c>
      <c r="C314" s="2" t="s">
        <v>22</v>
      </c>
      <c r="D314" s="35" t="s">
        <v>91</v>
      </c>
      <c r="E314" s="20">
        <v>400</v>
      </c>
      <c r="F314" s="29">
        <v>43977</v>
      </c>
      <c r="G314" s="26">
        <f t="shared" si="226"/>
        <v>9.4420974804665485E-3</v>
      </c>
      <c r="H314" s="26"/>
      <c r="I314" s="26"/>
      <c r="J314" s="26"/>
      <c r="K314" s="26"/>
      <c r="L314" s="26"/>
      <c r="M314" s="26" t="s">
        <v>172</v>
      </c>
      <c r="N314" s="29">
        <v>43978</v>
      </c>
      <c r="O314" s="36" t="s">
        <v>18</v>
      </c>
      <c r="P314" s="20">
        <v>0.1</v>
      </c>
      <c r="Q314" s="37"/>
      <c r="R314" s="20">
        <v>20</v>
      </c>
      <c r="S314" s="2">
        <f t="shared" si="227"/>
        <v>10.590867146508092</v>
      </c>
      <c r="T314" s="2">
        <f t="shared" si="231"/>
        <v>2</v>
      </c>
      <c r="U314" s="2">
        <f t="shared" si="232"/>
        <v>0.66666666666666663</v>
      </c>
      <c r="V314" s="2">
        <f t="shared" si="233"/>
        <v>6.7424661868252418</v>
      </c>
      <c r="W314" s="5">
        <f t="shared" si="234"/>
        <v>20</v>
      </c>
      <c r="X314" s="22">
        <v>2.5</v>
      </c>
      <c r="Y314" s="2">
        <f t="shared" si="228"/>
        <v>26.477167866270229</v>
      </c>
      <c r="Z314" s="2">
        <f t="shared" si="229"/>
        <v>5</v>
      </c>
      <c r="AA314" s="2">
        <f t="shared" si="235"/>
        <v>1.6666666666666665</v>
      </c>
      <c r="AB314" s="2">
        <f t="shared" si="239"/>
        <v>16.856165467063104</v>
      </c>
      <c r="AC314" s="2">
        <f t="shared" si="236"/>
        <v>50</v>
      </c>
      <c r="AD314" s="13">
        <f t="shared" si="237"/>
        <v>4.9999999999999992E-3</v>
      </c>
      <c r="AF314" s="20" t="s">
        <v>178</v>
      </c>
      <c r="AG314" s="20">
        <v>11</v>
      </c>
      <c r="AH314" s="20">
        <v>20</v>
      </c>
      <c r="AI314" s="2">
        <f t="shared" si="238"/>
        <v>10.590867146508092</v>
      </c>
      <c r="AJ314" s="3">
        <f t="shared" si="230"/>
        <v>9.9999999999999978E-2</v>
      </c>
      <c r="AK314" s="37"/>
      <c r="AL314" s="37"/>
      <c r="AM314" s="22"/>
      <c r="AN314" s="22"/>
      <c r="AO314" s="22"/>
      <c r="AP314" s="22"/>
      <c r="AQ314" s="22"/>
      <c r="AR314" s="22"/>
      <c r="AS314" s="22"/>
      <c r="AU314" s="35"/>
    </row>
    <row r="315" spans="1:47" s="20" customFormat="1">
      <c r="A315" s="20" t="s">
        <v>143</v>
      </c>
      <c r="B315" s="35">
        <v>3.7784739248167938</v>
      </c>
      <c r="C315" s="2" t="s">
        <v>22</v>
      </c>
      <c r="D315" s="35" t="s">
        <v>91</v>
      </c>
      <c r="E315" s="20">
        <v>400</v>
      </c>
      <c r="F315" s="29">
        <v>43977</v>
      </c>
      <c r="G315" s="26">
        <f t="shared" si="226"/>
        <v>9.4461848120419838E-3</v>
      </c>
      <c r="H315" s="26"/>
      <c r="I315" s="26"/>
      <c r="J315" s="26"/>
      <c r="K315" s="26"/>
      <c r="L315" s="26"/>
      <c r="M315" s="26" t="s">
        <v>172</v>
      </c>
      <c r="N315" s="29">
        <v>43978</v>
      </c>
      <c r="O315" s="36" t="s">
        <v>18</v>
      </c>
      <c r="P315" s="20">
        <v>0.1</v>
      </c>
      <c r="Q315" s="37"/>
      <c r="R315" s="20">
        <v>20</v>
      </c>
      <c r="S315" s="2">
        <f t="shared" si="227"/>
        <v>10.5862845148361</v>
      </c>
      <c r="T315" s="2">
        <f t="shared" si="231"/>
        <v>2</v>
      </c>
      <c r="U315" s="2">
        <f t="shared" si="232"/>
        <v>0.66666666666666663</v>
      </c>
      <c r="V315" s="2">
        <f t="shared" si="233"/>
        <v>6.7470488184972339</v>
      </c>
      <c r="W315" s="5">
        <f t="shared" si="234"/>
        <v>20</v>
      </c>
      <c r="X315" s="22">
        <v>2.5</v>
      </c>
      <c r="Y315" s="2">
        <f t="shared" si="228"/>
        <v>26.465711287090251</v>
      </c>
      <c r="Z315" s="2">
        <f t="shared" si="229"/>
        <v>5</v>
      </c>
      <c r="AA315" s="2">
        <f t="shared" si="235"/>
        <v>1.6666666666666665</v>
      </c>
      <c r="AB315" s="2">
        <f t="shared" si="239"/>
        <v>16.867622046243085</v>
      </c>
      <c r="AC315" s="2">
        <f t="shared" si="236"/>
        <v>50</v>
      </c>
      <c r="AD315" s="13">
        <f t="shared" si="237"/>
        <v>5.000000000000001E-3</v>
      </c>
      <c r="AF315" s="20" t="s">
        <v>178</v>
      </c>
      <c r="AG315" s="20">
        <v>12</v>
      </c>
      <c r="AH315" s="20">
        <v>20</v>
      </c>
      <c r="AI315" s="2">
        <f t="shared" si="238"/>
        <v>10.586284514836102</v>
      </c>
      <c r="AJ315" s="3">
        <f t="shared" si="230"/>
        <v>0.10000000000000002</v>
      </c>
      <c r="AK315" s="37"/>
      <c r="AL315" s="37"/>
      <c r="AM315" s="22"/>
      <c r="AN315" s="22"/>
      <c r="AO315" s="22"/>
      <c r="AP315" s="22"/>
      <c r="AQ315" s="22"/>
      <c r="AR315" s="22"/>
      <c r="AS315" s="22"/>
      <c r="AU315" s="35"/>
    </row>
    <row r="316" spans="1:47" s="20" customFormat="1">
      <c r="A316" s="20" t="s">
        <v>144</v>
      </c>
      <c r="B316" s="35">
        <v>2.4727705514029186</v>
      </c>
      <c r="C316" s="2" t="s">
        <v>22</v>
      </c>
      <c r="D316" s="35" t="s">
        <v>91</v>
      </c>
      <c r="E316" s="20">
        <v>400</v>
      </c>
      <c r="F316" s="29">
        <v>43977</v>
      </c>
      <c r="G316" s="26">
        <f t="shared" si="226"/>
        <v>6.1819263785072966E-3</v>
      </c>
      <c r="H316" s="26"/>
      <c r="I316" s="26"/>
      <c r="J316" s="26"/>
      <c r="K316" s="26"/>
      <c r="L316" s="26"/>
      <c r="M316" s="26" t="s">
        <v>172</v>
      </c>
      <c r="N316" s="29">
        <v>43978</v>
      </c>
      <c r="O316" s="36" t="s">
        <v>18</v>
      </c>
      <c r="P316" s="20">
        <v>0.1</v>
      </c>
      <c r="Q316" s="37"/>
      <c r="R316" s="20">
        <v>20</v>
      </c>
      <c r="S316" s="2">
        <f t="shared" si="227"/>
        <v>16.176187466041331</v>
      </c>
      <c r="T316" s="2">
        <f t="shared" si="231"/>
        <v>2</v>
      </c>
      <c r="U316" s="2">
        <f t="shared" si="232"/>
        <v>0.66666666666666663</v>
      </c>
      <c r="V316" s="2">
        <f t="shared" si="233"/>
        <v>1.1571458672920016</v>
      </c>
      <c r="W316" s="5">
        <f t="shared" si="234"/>
        <v>20</v>
      </c>
      <c r="X316" s="22">
        <v>2.5</v>
      </c>
      <c r="Y316" s="2">
        <f t="shared" si="228"/>
        <v>40.440468665103324</v>
      </c>
      <c r="Z316" s="2">
        <f t="shared" si="229"/>
        <v>5</v>
      </c>
      <c r="AA316" s="2">
        <f t="shared" si="235"/>
        <v>1.6666666666666665</v>
      </c>
      <c r="AB316" s="2">
        <f t="shared" si="239"/>
        <v>2.8928646682300041</v>
      </c>
      <c r="AC316" s="2">
        <f t="shared" si="236"/>
        <v>49.999999999999993</v>
      </c>
      <c r="AD316" s="13">
        <f t="shared" si="237"/>
        <v>5.000000000000001E-3</v>
      </c>
      <c r="AF316" s="20" t="s">
        <v>178</v>
      </c>
      <c r="AG316" s="20">
        <v>13</v>
      </c>
      <c r="AH316" s="20">
        <v>20</v>
      </c>
      <c r="AI316" s="2">
        <f t="shared" si="238"/>
        <v>16.176187466041334</v>
      </c>
      <c r="AJ316" s="3">
        <f t="shared" si="230"/>
        <v>0.10000000000000002</v>
      </c>
      <c r="AK316" s="37"/>
      <c r="AL316" s="37"/>
      <c r="AM316" s="22"/>
      <c r="AN316" s="22"/>
      <c r="AO316" s="22"/>
      <c r="AP316" s="22"/>
      <c r="AQ316" s="22"/>
      <c r="AR316" s="22"/>
      <c r="AS316" s="22"/>
      <c r="AU316" s="35"/>
    </row>
    <row r="317" spans="1:47" s="20" customFormat="1">
      <c r="A317" s="20" t="s">
        <v>145</v>
      </c>
      <c r="B317" s="35">
        <v>3.507753080525414</v>
      </c>
      <c r="C317" s="2" t="s">
        <v>22</v>
      </c>
      <c r="D317" s="35" t="s">
        <v>91</v>
      </c>
      <c r="E317" s="20">
        <v>400</v>
      </c>
      <c r="F317" s="29">
        <v>43977</v>
      </c>
      <c r="G317" s="26">
        <f t="shared" si="226"/>
        <v>8.7693827013135342E-3</v>
      </c>
      <c r="H317" s="26"/>
      <c r="I317" s="26"/>
      <c r="J317" s="26"/>
      <c r="K317" s="26"/>
      <c r="L317" s="26"/>
      <c r="M317" s="26" t="s">
        <v>172</v>
      </c>
      <c r="N317" s="29">
        <v>43978</v>
      </c>
      <c r="O317" s="36" t="s">
        <v>18</v>
      </c>
      <c r="P317" s="20">
        <v>0.1</v>
      </c>
      <c r="Q317" s="37"/>
      <c r="R317" s="20">
        <v>20</v>
      </c>
      <c r="S317" s="2">
        <f t="shared" ref="S317:S324" si="240">($P317/$G317)</f>
        <v>11.403311202853693</v>
      </c>
      <c r="T317" s="2">
        <f t="shared" si="231"/>
        <v>2</v>
      </c>
      <c r="U317" s="2">
        <f t="shared" si="232"/>
        <v>0.66666666666666663</v>
      </c>
      <c r="V317" s="2">
        <f t="shared" si="233"/>
        <v>5.9300221304796406</v>
      </c>
      <c r="W317" s="5">
        <f t="shared" si="234"/>
        <v>20</v>
      </c>
      <c r="X317" s="22">
        <v>2.5</v>
      </c>
      <c r="Y317" s="2">
        <f t="shared" si="228"/>
        <v>28.508278007134233</v>
      </c>
      <c r="Z317" s="2">
        <f t="shared" si="229"/>
        <v>5</v>
      </c>
      <c r="AA317" s="2">
        <f t="shared" si="235"/>
        <v>1.6666666666666665</v>
      </c>
      <c r="AB317" s="2">
        <f t="shared" si="239"/>
        <v>14.825055326199102</v>
      </c>
      <c r="AC317" s="2">
        <f t="shared" si="236"/>
        <v>50</v>
      </c>
      <c r="AD317" s="13">
        <f t="shared" si="237"/>
        <v>5.0000000000000001E-3</v>
      </c>
      <c r="AF317" s="20" t="s">
        <v>179</v>
      </c>
      <c r="AG317" s="20">
        <v>12</v>
      </c>
      <c r="AH317" s="20">
        <v>20</v>
      </c>
      <c r="AI317" s="2">
        <f t="shared" si="238"/>
        <v>11.403311202853693</v>
      </c>
      <c r="AJ317" s="3">
        <f t="shared" si="230"/>
        <v>0.1</v>
      </c>
      <c r="AK317" s="37"/>
      <c r="AL317" s="37"/>
      <c r="AM317" s="22"/>
      <c r="AN317" s="22"/>
      <c r="AO317" s="22"/>
      <c r="AP317" s="22"/>
      <c r="AQ317" s="22"/>
      <c r="AR317" s="22"/>
      <c r="AS317" s="22"/>
      <c r="AU317" s="35"/>
    </row>
    <row r="318" spans="1:47" s="20" customFormat="1">
      <c r="A318" s="20" t="s">
        <v>146</v>
      </c>
      <c r="B318" s="35">
        <v>3.552861344392829</v>
      </c>
      <c r="C318" s="2" t="s">
        <v>22</v>
      </c>
      <c r="D318" s="35" t="s">
        <v>91</v>
      </c>
      <c r="E318" s="20">
        <v>400</v>
      </c>
      <c r="F318" s="29">
        <v>43977</v>
      </c>
      <c r="G318" s="26">
        <f t="shared" ref="G318:G324" si="241">$B318/$E318</f>
        <v>8.8821533609820726E-3</v>
      </c>
      <c r="H318" s="26"/>
      <c r="I318" s="26"/>
      <c r="J318" s="26"/>
      <c r="K318" s="26"/>
      <c r="L318" s="26"/>
      <c r="M318" s="26" t="s">
        <v>172</v>
      </c>
      <c r="N318" s="29">
        <v>43978</v>
      </c>
      <c r="O318" s="36" t="s">
        <v>18</v>
      </c>
      <c r="P318" s="20">
        <v>0.1</v>
      </c>
      <c r="Q318" s="37"/>
      <c r="R318" s="20">
        <v>20</v>
      </c>
      <c r="S318" s="2">
        <f t="shared" si="240"/>
        <v>11.258531116934385</v>
      </c>
      <c r="T318" s="2">
        <f t="shared" si="231"/>
        <v>2</v>
      </c>
      <c r="U318" s="2">
        <f t="shared" si="232"/>
        <v>0.66666666666666663</v>
      </c>
      <c r="V318" s="2">
        <f t="shared" si="233"/>
        <v>6.0748022163989486</v>
      </c>
      <c r="W318" s="5">
        <f t="shared" si="234"/>
        <v>20</v>
      </c>
      <c r="X318" s="22">
        <v>2.5</v>
      </c>
      <c r="Y318" s="2">
        <f t="shared" ref="Y318:Y324" si="242">$S318*$X318</f>
        <v>28.146327792335963</v>
      </c>
      <c r="Z318" s="2">
        <f t="shared" ref="Z318:Z324" si="243">$T318*$X318</f>
        <v>5</v>
      </c>
      <c r="AA318" s="2">
        <f t="shared" si="235"/>
        <v>1.6666666666666665</v>
      </c>
      <c r="AB318" s="2">
        <f t="shared" si="239"/>
        <v>15.187005540997372</v>
      </c>
      <c r="AC318" s="2">
        <f t="shared" si="236"/>
        <v>50</v>
      </c>
      <c r="AD318" s="13">
        <f t="shared" si="237"/>
        <v>5.0000000000000001E-3</v>
      </c>
      <c r="AF318" s="20" t="s">
        <v>179</v>
      </c>
      <c r="AG318" s="20">
        <v>13</v>
      </c>
      <c r="AH318" s="20">
        <v>20</v>
      </c>
      <c r="AI318" s="2">
        <f t="shared" si="238"/>
        <v>11.258531116934385</v>
      </c>
      <c r="AJ318" s="3">
        <f t="shared" si="230"/>
        <v>0.1</v>
      </c>
      <c r="AK318" s="37"/>
      <c r="AL318" s="37"/>
      <c r="AM318" s="22"/>
      <c r="AN318" s="22"/>
      <c r="AO318" s="22"/>
      <c r="AP318" s="22"/>
      <c r="AQ318" s="22"/>
      <c r="AR318" s="22"/>
      <c r="AS318" s="22"/>
      <c r="AU318" s="35"/>
    </row>
    <row r="319" spans="1:47" s="20" customFormat="1">
      <c r="A319" s="20" t="s">
        <v>147</v>
      </c>
      <c r="B319" s="39">
        <v>8.8273765713233896</v>
      </c>
      <c r="C319" s="2" t="s">
        <v>22</v>
      </c>
      <c r="D319" s="35" t="s">
        <v>91</v>
      </c>
      <c r="E319" s="20">
        <v>400</v>
      </c>
      <c r="F319" s="29">
        <v>43977</v>
      </c>
      <c r="G319" s="26">
        <f t="shared" si="241"/>
        <v>2.2068441428308473E-2</v>
      </c>
      <c r="H319" s="26"/>
      <c r="I319" s="26"/>
      <c r="J319" s="26"/>
      <c r="K319" s="26"/>
      <c r="L319" s="26"/>
      <c r="M319" s="26" t="s">
        <v>172</v>
      </c>
      <c r="N319" s="29">
        <v>43978</v>
      </c>
      <c r="O319" s="36" t="s">
        <v>18</v>
      </c>
      <c r="P319" s="20">
        <v>0.1</v>
      </c>
      <c r="Q319" s="37"/>
      <c r="R319" s="20">
        <v>20</v>
      </c>
      <c r="S319" s="2">
        <f>($P319/$G318)</f>
        <v>11.258531116934385</v>
      </c>
      <c r="T319" s="2">
        <f t="shared" si="231"/>
        <v>2</v>
      </c>
      <c r="U319" s="2">
        <f t="shared" si="232"/>
        <v>0.66666666666666663</v>
      </c>
      <c r="V319" s="2">
        <f t="shared" si="233"/>
        <v>6.0748022163989486</v>
      </c>
      <c r="W319" s="5">
        <f t="shared" si="234"/>
        <v>20</v>
      </c>
      <c r="X319" s="22">
        <v>2.5</v>
      </c>
      <c r="Y319" s="2">
        <f t="shared" si="242"/>
        <v>28.146327792335963</v>
      </c>
      <c r="Z319" s="2">
        <f t="shared" si="243"/>
        <v>5</v>
      </c>
      <c r="AA319" s="2">
        <f t="shared" si="235"/>
        <v>1.6666666666666665</v>
      </c>
      <c r="AB319" s="2">
        <f t="shared" si="239"/>
        <v>15.187005540997372</v>
      </c>
      <c r="AC319" s="2">
        <f t="shared" si="236"/>
        <v>50</v>
      </c>
      <c r="AD319" s="13">
        <f t="shared" si="237"/>
        <v>1.2422911726142743E-2</v>
      </c>
      <c r="AE319" s="22"/>
      <c r="AF319" s="20" t="s">
        <v>179</v>
      </c>
      <c r="AG319" s="20">
        <v>14</v>
      </c>
      <c r="AH319" s="20">
        <v>20</v>
      </c>
      <c r="AI319" s="2">
        <f t="shared" si="238"/>
        <v>11.258531116934385</v>
      </c>
      <c r="AJ319" s="3">
        <f t="shared" si="230"/>
        <v>0.24845823452285487</v>
      </c>
      <c r="AK319" s="37"/>
      <c r="AL319" s="20" t="s">
        <v>148</v>
      </c>
      <c r="AM319" s="22"/>
      <c r="AN319" s="22"/>
      <c r="AO319" s="22"/>
      <c r="AP319" s="22"/>
      <c r="AQ319" s="22"/>
      <c r="AR319" s="22"/>
      <c r="AS319" s="22"/>
      <c r="AU319" s="35"/>
    </row>
    <row r="320" spans="1:47" s="20" customFormat="1">
      <c r="A320" s="20" t="s">
        <v>149</v>
      </c>
      <c r="B320" s="35">
        <v>3.7771630805513539</v>
      </c>
      <c r="C320" s="2" t="s">
        <v>22</v>
      </c>
      <c r="D320" s="35" t="s">
        <v>91</v>
      </c>
      <c r="E320" s="20">
        <v>400</v>
      </c>
      <c r="F320" s="29">
        <v>43977</v>
      </c>
      <c r="G320" s="26">
        <f t="shared" si="241"/>
        <v>9.4429077013783846E-3</v>
      </c>
      <c r="H320" s="26"/>
      <c r="I320" s="26"/>
      <c r="J320" s="26"/>
      <c r="K320" s="26"/>
      <c r="L320" s="26"/>
      <c r="M320" s="26" t="s">
        <v>172</v>
      </c>
      <c r="N320" s="29">
        <v>43978</v>
      </c>
      <c r="O320" s="36" t="s">
        <v>18</v>
      </c>
      <c r="P320" s="20">
        <v>0.1</v>
      </c>
      <c r="Q320" s="37"/>
      <c r="R320" s="20">
        <v>20</v>
      </c>
      <c r="S320" s="2">
        <f t="shared" si="240"/>
        <v>10.589958428313661</v>
      </c>
      <c r="T320" s="2">
        <f t="shared" si="231"/>
        <v>2</v>
      </c>
      <c r="U320" s="2">
        <f t="shared" si="232"/>
        <v>0.66666666666666663</v>
      </c>
      <c r="V320" s="2">
        <f t="shared" si="233"/>
        <v>6.7433749050196727</v>
      </c>
      <c r="W320" s="5">
        <f t="shared" si="234"/>
        <v>20</v>
      </c>
      <c r="X320" s="22">
        <v>2.5</v>
      </c>
      <c r="Y320" s="2">
        <f t="shared" si="242"/>
        <v>26.474896070784155</v>
      </c>
      <c r="Z320" s="2">
        <f t="shared" si="243"/>
        <v>5</v>
      </c>
      <c r="AA320" s="2">
        <f t="shared" si="235"/>
        <v>1.6666666666666665</v>
      </c>
      <c r="AB320" s="2">
        <f t="shared" si="239"/>
        <v>16.858437262549181</v>
      </c>
      <c r="AC320" s="2">
        <f t="shared" si="236"/>
        <v>50</v>
      </c>
      <c r="AD320" s="13">
        <f t="shared" si="237"/>
        <v>5.000000000000001E-3</v>
      </c>
      <c r="AF320" s="20" t="s">
        <v>179</v>
      </c>
      <c r="AG320" s="20">
        <v>15</v>
      </c>
      <c r="AH320" s="20">
        <v>20</v>
      </c>
      <c r="AI320" s="2">
        <f t="shared" si="238"/>
        <v>10.589958428313663</v>
      </c>
      <c r="AJ320" s="3">
        <f t="shared" si="230"/>
        <v>0.10000000000000002</v>
      </c>
      <c r="AK320" s="37"/>
      <c r="AL320" s="37"/>
      <c r="AM320" s="22"/>
      <c r="AN320" s="22"/>
      <c r="AO320" s="22"/>
      <c r="AP320" s="22"/>
      <c r="AQ320" s="22"/>
      <c r="AR320" s="22"/>
      <c r="AS320" s="22"/>
      <c r="AU320" s="35"/>
    </row>
    <row r="321" spans="1:47" s="20" customFormat="1">
      <c r="A321" s="20" t="s">
        <v>150</v>
      </c>
      <c r="B321" s="35">
        <v>2.4777315471153241</v>
      </c>
      <c r="C321" s="2" t="s">
        <v>22</v>
      </c>
      <c r="D321" s="35" t="s">
        <v>91</v>
      </c>
      <c r="E321" s="20">
        <v>400</v>
      </c>
      <c r="F321" s="29">
        <v>43977</v>
      </c>
      <c r="G321" s="26">
        <f t="shared" si="241"/>
        <v>6.1943288677883098E-3</v>
      </c>
      <c r="H321" s="26"/>
      <c r="I321" s="26"/>
      <c r="J321" s="26"/>
      <c r="K321" s="26"/>
      <c r="L321" s="26"/>
      <c r="M321" s="26" t="s">
        <v>172</v>
      </c>
      <c r="N321" s="29">
        <v>43978</v>
      </c>
      <c r="O321" s="36" t="s">
        <v>18</v>
      </c>
      <c r="P321" s="20">
        <v>0.1</v>
      </c>
      <c r="Q321" s="37"/>
      <c r="R321" s="20">
        <v>20</v>
      </c>
      <c r="S321" s="2">
        <f t="shared" si="240"/>
        <v>16.143798970703518</v>
      </c>
      <c r="T321" s="2">
        <f t="shared" si="231"/>
        <v>2</v>
      </c>
      <c r="U321" s="2">
        <f t="shared" si="232"/>
        <v>0.66666666666666663</v>
      </c>
      <c r="V321" s="2">
        <f t="shared" si="233"/>
        <v>1.1895343626298143</v>
      </c>
      <c r="W321" s="5">
        <f t="shared" si="234"/>
        <v>20</v>
      </c>
      <c r="X321" s="22">
        <v>2.5</v>
      </c>
      <c r="Y321" s="2">
        <f t="shared" si="242"/>
        <v>40.359497426758793</v>
      </c>
      <c r="Z321" s="2">
        <f t="shared" si="243"/>
        <v>5</v>
      </c>
      <c r="AA321" s="2">
        <f t="shared" si="235"/>
        <v>1.6666666666666665</v>
      </c>
      <c r="AB321" s="2">
        <f t="shared" si="239"/>
        <v>2.9738359065745357</v>
      </c>
      <c r="AC321" s="2">
        <f t="shared" si="236"/>
        <v>49.999999999999993</v>
      </c>
      <c r="AD321" s="13">
        <f t="shared" si="237"/>
        <v>5.000000000000001E-3</v>
      </c>
      <c r="AF321" s="20" t="s">
        <v>180</v>
      </c>
      <c r="AG321" s="20">
        <v>10</v>
      </c>
      <c r="AH321" s="20">
        <v>20</v>
      </c>
      <c r="AI321" s="2">
        <f t="shared" si="238"/>
        <v>16.143798970703521</v>
      </c>
      <c r="AJ321" s="3">
        <f t="shared" si="230"/>
        <v>0.10000000000000002</v>
      </c>
      <c r="AK321" s="37"/>
      <c r="AL321" s="37"/>
      <c r="AM321" s="22" t="s">
        <v>177</v>
      </c>
      <c r="AN321" s="22"/>
      <c r="AO321" s="22"/>
      <c r="AP321" s="22"/>
      <c r="AQ321" s="22"/>
      <c r="AR321" s="22"/>
      <c r="AS321" s="22"/>
      <c r="AU321" s="35"/>
    </row>
    <row r="322" spans="1:47" s="20" customFormat="1">
      <c r="A322" s="20" t="s">
        <v>151</v>
      </c>
      <c r="B322" s="35">
        <v>2.3872084383028129</v>
      </c>
      <c r="C322" s="2" t="s">
        <v>22</v>
      </c>
      <c r="D322" s="35" t="s">
        <v>91</v>
      </c>
      <c r="E322" s="20">
        <v>400</v>
      </c>
      <c r="F322" s="29">
        <v>43977</v>
      </c>
      <c r="G322" s="26">
        <f t="shared" si="241"/>
        <v>5.9680210957570321E-3</v>
      </c>
      <c r="H322" s="26"/>
      <c r="I322" s="26"/>
      <c r="J322" s="26"/>
      <c r="K322" s="26"/>
      <c r="L322" s="26"/>
      <c r="M322" s="26" t="s">
        <v>172</v>
      </c>
      <c r="N322" s="29">
        <v>43978</v>
      </c>
      <c r="O322" s="36" t="s">
        <v>18</v>
      </c>
      <c r="P322" s="20">
        <v>0.1</v>
      </c>
      <c r="Q322" s="37"/>
      <c r="R322" s="20">
        <v>20</v>
      </c>
      <c r="S322" s="2">
        <f t="shared" si="240"/>
        <v>16.755972942370306</v>
      </c>
      <c r="T322" s="2">
        <f t="shared" si="231"/>
        <v>2</v>
      </c>
      <c r="U322" s="2">
        <f t="shared" si="232"/>
        <v>0.66666666666666663</v>
      </c>
      <c r="V322" s="2">
        <f t="shared" si="233"/>
        <v>0.57736039096302605</v>
      </c>
      <c r="W322" s="5">
        <f t="shared" si="234"/>
        <v>20</v>
      </c>
      <c r="X322" s="22">
        <v>2.5</v>
      </c>
      <c r="Y322" s="2">
        <f t="shared" si="242"/>
        <v>41.889932355925765</v>
      </c>
      <c r="Z322" s="2">
        <f t="shared" si="243"/>
        <v>5</v>
      </c>
      <c r="AA322" s="2">
        <f t="shared" si="235"/>
        <v>1.6666666666666665</v>
      </c>
      <c r="AB322" s="2">
        <f t="shared" si="239"/>
        <v>1.4434009774075651</v>
      </c>
      <c r="AC322" s="2">
        <f t="shared" si="236"/>
        <v>49.999999999999993</v>
      </c>
      <c r="AD322" s="13">
        <f t="shared" si="237"/>
        <v>5.0000000000000018E-3</v>
      </c>
      <c r="AF322" s="20" t="s">
        <v>180</v>
      </c>
      <c r="AG322" s="20">
        <v>11</v>
      </c>
      <c r="AH322" s="20">
        <v>20</v>
      </c>
      <c r="AI322" s="2">
        <f t="shared" si="238"/>
        <v>16.75597294237031</v>
      </c>
      <c r="AJ322" s="3">
        <f t="shared" si="230"/>
        <v>0.10000000000000003</v>
      </c>
      <c r="AK322" s="37"/>
      <c r="AL322" s="37"/>
      <c r="AM322" s="22" t="s">
        <v>177</v>
      </c>
      <c r="AN322" s="22"/>
      <c r="AO322" s="22"/>
      <c r="AP322" s="22"/>
      <c r="AQ322" s="22"/>
      <c r="AR322" s="22"/>
      <c r="AS322" s="22"/>
      <c r="AU322" s="35"/>
    </row>
    <row r="323" spans="1:47" s="20" customFormat="1">
      <c r="A323" s="20" t="s">
        <v>152</v>
      </c>
      <c r="B323" s="35">
        <v>2.3519200864054071</v>
      </c>
      <c r="C323" s="2" t="s">
        <v>22</v>
      </c>
      <c r="D323" s="35" t="s">
        <v>91</v>
      </c>
      <c r="E323" s="20">
        <v>400</v>
      </c>
      <c r="F323" s="29">
        <v>43977</v>
      </c>
      <c r="G323" s="26">
        <f t="shared" si="241"/>
        <v>5.879800216013518E-3</v>
      </c>
      <c r="H323" s="26"/>
      <c r="I323" s="26"/>
      <c r="J323" s="26"/>
      <c r="K323" s="26"/>
      <c r="L323" s="26"/>
      <c r="M323" s="26" t="s">
        <v>172</v>
      </c>
      <c r="N323" s="29">
        <v>43978</v>
      </c>
      <c r="O323" s="36" t="s">
        <v>18</v>
      </c>
      <c r="P323" s="20">
        <v>0.1</v>
      </c>
      <c r="Q323" s="37"/>
      <c r="R323" s="20">
        <v>20</v>
      </c>
      <c r="S323" s="2">
        <f t="shared" si="240"/>
        <v>17.007380578621024</v>
      </c>
      <c r="T323" s="2">
        <f t="shared" si="231"/>
        <v>2</v>
      </c>
      <c r="U323" s="2">
        <f t="shared" si="232"/>
        <v>0.66666666666666663</v>
      </c>
      <c r="V323" s="2">
        <f t="shared" si="233"/>
        <v>0.32595275471230778</v>
      </c>
      <c r="W323" s="5">
        <f t="shared" si="234"/>
        <v>20</v>
      </c>
      <c r="X323" s="22">
        <v>2.5</v>
      </c>
      <c r="Y323" s="2">
        <f t="shared" si="242"/>
        <v>42.518451446552561</v>
      </c>
      <c r="Z323" s="2">
        <f t="shared" si="243"/>
        <v>5</v>
      </c>
      <c r="AA323" s="2">
        <f t="shared" si="235"/>
        <v>1.6666666666666665</v>
      </c>
      <c r="AB323" s="2">
        <f t="shared" si="239"/>
        <v>0.81488188678076945</v>
      </c>
      <c r="AC323" s="2">
        <f t="shared" si="236"/>
        <v>49.999999999999993</v>
      </c>
      <c r="AD323" s="13">
        <f t="shared" si="237"/>
        <v>5.000000000000001E-3</v>
      </c>
      <c r="AF323" s="20" t="s">
        <v>180</v>
      </c>
      <c r="AG323" s="20">
        <v>12</v>
      </c>
      <c r="AH323" s="20">
        <v>20</v>
      </c>
      <c r="AI323" s="2">
        <f t="shared" si="238"/>
        <v>17.007380578621028</v>
      </c>
      <c r="AJ323" s="3">
        <f t="shared" si="230"/>
        <v>0.10000000000000002</v>
      </c>
      <c r="AK323" s="37"/>
      <c r="AL323" s="37"/>
      <c r="AM323" s="22" t="s">
        <v>177</v>
      </c>
      <c r="AN323" s="22"/>
      <c r="AO323" s="22"/>
      <c r="AP323" s="22"/>
      <c r="AQ323" s="22"/>
      <c r="AR323" s="22"/>
      <c r="AS323" s="22"/>
      <c r="AU323" s="35"/>
    </row>
    <row r="324" spans="1:47" s="20" customFormat="1">
      <c r="A324" s="20" t="s">
        <v>153</v>
      </c>
      <c r="B324" s="35">
        <v>2.4695214072140264</v>
      </c>
      <c r="C324" s="2" t="s">
        <v>22</v>
      </c>
      <c r="D324" s="35" t="s">
        <v>91</v>
      </c>
      <c r="E324" s="20">
        <v>400</v>
      </c>
      <c r="F324" s="29">
        <v>43977</v>
      </c>
      <c r="G324" s="26">
        <f t="shared" si="241"/>
        <v>6.1738035180350656E-3</v>
      </c>
      <c r="H324" s="26"/>
      <c r="I324" s="26"/>
      <c r="J324" s="26"/>
      <c r="K324" s="26"/>
      <c r="L324" s="26"/>
      <c r="M324" s="26" t="s">
        <v>172</v>
      </c>
      <c r="N324" s="29">
        <v>43978</v>
      </c>
      <c r="O324" s="36" t="s">
        <v>18</v>
      </c>
      <c r="P324" s="20">
        <v>0.1</v>
      </c>
      <c r="Q324" s="37"/>
      <c r="R324" s="20">
        <v>20</v>
      </c>
      <c r="S324" s="2">
        <f t="shared" si="240"/>
        <v>16.197470442309601</v>
      </c>
      <c r="T324" s="2">
        <f t="shared" si="231"/>
        <v>2</v>
      </c>
      <c r="U324" s="2">
        <f t="shared" si="232"/>
        <v>0.66666666666666663</v>
      </c>
      <c r="V324" s="2">
        <f t="shared" si="233"/>
        <v>1.1358628910237307</v>
      </c>
      <c r="W324" s="5">
        <f t="shared" si="234"/>
        <v>20</v>
      </c>
      <c r="X324" s="22">
        <v>2.5</v>
      </c>
      <c r="Y324" s="2">
        <f t="shared" si="242"/>
        <v>40.493676105774</v>
      </c>
      <c r="Z324" s="2">
        <f t="shared" si="243"/>
        <v>5</v>
      </c>
      <c r="AA324" s="2">
        <f t="shared" si="235"/>
        <v>1.6666666666666665</v>
      </c>
      <c r="AB324" s="2">
        <f t="shared" si="239"/>
        <v>2.8396572275593268</v>
      </c>
      <c r="AC324" s="2">
        <f t="shared" si="236"/>
        <v>49.999999999999993</v>
      </c>
      <c r="AD324" s="13">
        <f t="shared" si="237"/>
        <v>5.000000000000001E-3</v>
      </c>
      <c r="AE324" s="37"/>
      <c r="AF324" s="20" t="s">
        <v>180</v>
      </c>
      <c r="AG324" s="20">
        <v>13</v>
      </c>
      <c r="AH324" s="20">
        <v>20</v>
      </c>
      <c r="AI324" s="2">
        <f t="shared" si="238"/>
        <v>16.197470442309601</v>
      </c>
      <c r="AJ324" s="3">
        <f t="shared" si="230"/>
        <v>0.10000000000000002</v>
      </c>
      <c r="AK324" s="37"/>
      <c r="AL324" s="37"/>
      <c r="AM324" s="22" t="s">
        <v>177</v>
      </c>
      <c r="AN324" s="22"/>
      <c r="AO324" s="22"/>
      <c r="AP324" s="22"/>
      <c r="AQ324" s="22"/>
      <c r="AR324" s="22"/>
      <c r="AS324" s="22"/>
      <c r="AU324" s="35"/>
    </row>
    <row r="325" spans="1:47">
      <c r="Z325" s="2"/>
      <c r="AB325" s="2"/>
    </row>
    <row r="326" spans="1:47" s="20" customFormat="1">
      <c r="A326" s="20" t="s">
        <v>100</v>
      </c>
      <c r="B326" s="35">
        <v>7.0752274514467128</v>
      </c>
      <c r="C326" s="2" t="s">
        <v>22</v>
      </c>
      <c r="D326" s="35" t="s">
        <v>91</v>
      </c>
      <c r="E326" s="20">
        <v>400</v>
      </c>
      <c r="F326" s="7">
        <v>43983</v>
      </c>
      <c r="G326" s="26">
        <f t="shared" ref="G326:G389" si="244">$B326/$E326</f>
        <v>1.7688068628616781E-2</v>
      </c>
      <c r="H326" s="26"/>
      <c r="I326" s="26"/>
      <c r="J326" s="26"/>
      <c r="K326" s="26"/>
      <c r="L326" s="26"/>
      <c r="M326" s="26" t="s">
        <v>174</v>
      </c>
      <c r="N326" s="7">
        <v>43984</v>
      </c>
      <c r="O326" s="36" t="s">
        <v>19</v>
      </c>
      <c r="P326" s="20">
        <v>2.5000000000000001E-2</v>
      </c>
      <c r="Q326" s="37"/>
      <c r="R326" s="20">
        <v>10</v>
      </c>
      <c r="S326" s="2">
        <f t="shared" ref="S326:S373" si="245">($P326/$G326)</f>
        <v>1.4133821235605992</v>
      </c>
      <c r="T326" s="2">
        <f t="shared" ref="T326:T389" si="246">$R326*0.1</f>
        <v>1</v>
      </c>
      <c r="U326" s="2">
        <f t="shared" ref="U326:U389" si="247">$T326/3</f>
        <v>0.33333333333333331</v>
      </c>
      <c r="V326" s="2">
        <f t="shared" ref="V326:V389" si="248">$R326-($S326+$T326+$U326)</f>
        <v>7.2532845431060675</v>
      </c>
      <c r="W326" s="5">
        <f t="shared" ref="W326:W389" si="249">SUM($S326:$V326)</f>
        <v>10</v>
      </c>
      <c r="X326" s="22">
        <v>6</v>
      </c>
      <c r="Y326" s="2">
        <f t="shared" ref="Y326:Y389" si="250">$S326*$X326</f>
        <v>8.4802927413635949</v>
      </c>
      <c r="Z326" s="2">
        <f t="shared" ref="Z326:Z389" si="251">$T326*$X326</f>
        <v>6</v>
      </c>
      <c r="AA326" s="2">
        <f t="shared" ref="AA326:AA389" si="252">$U326*$X326</f>
        <v>2</v>
      </c>
      <c r="AB326" s="2">
        <f t="shared" ref="AB326:AB389" si="253">$V326*$X326</f>
        <v>43.519707258636402</v>
      </c>
      <c r="AC326" s="2">
        <f t="shared" ref="AC326:AC389" si="254">SUM($Y326:$AB326)</f>
        <v>60</v>
      </c>
      <c r="AD326" s="13">
        <f t="shared" ref="AD326:AD389" si="255">$G326*$Y326/$AC326</f>
        <v>2.5000000000000001E-3</v>
      </c>
      <c r="AF326" s="20" t="s">
        <v>181</v>
      </c>
      <c r="AG326" s="20">
        <v>3</v>
      </c>
      <c r="AH326" s="20">
        <v>10</v>
      </c>
      <c r="AI326" s="2">
        <f t="shared" si="238"/>
        <v>1.413382123560599</v>
      </c>
      <c r="AJ326" s="3">
        <f>$AD326*$AH326</f>
        <v>2.5000000000000001E-2</v>
      </c>
      <c r="AK326" s="37"/>
      <c r="AL326" s="37"/>
      <c r="AM326" s="22" t="s">
        <v>175</v>
      </c>
      <c r="AN326" s="22"/>
      <c r="AO326" s="22"/>
      <c r="AP326" s="22"/>
      <c r="AQ326" s="22"/>
      <c r="AR326" s="22"/>
      <c r="AS326" s="22"/>
      <c r="AU326" s="35"/>
    </row>
    <row r="327" spans="1:47" s="20" customFormat="1">
      <c r="A327" s="20" t="s">
        <v>101</v>
      </c>
      <c r="B327" s="35">
        <v>7.6318176491229615</v>
      </c>
      <c r="C327" s="2" t="s">
        <v>22</v>
      </c>
      <c r="D327" s="35" t="s">
        <v>91</v>
      </c>
      <c r="E327" s="20">
        <v>400</v>
      </c>
      <c r="F327" s="7">
        <v>43983</v>
      </c>
      <c r="G327" s="26">
        <f t="shared" si="244"/>
        <v>1.9079544122807404E-2</v>
      </c>
      <c r="H327" s="26"/>
      <c r="I327" s="26"/>
      <c r="J327" s="26"/>
      <c r="K327" s="26"/>
      <c r="L327" s="26"/>
      <c r="M327" s="26" t="s">
        <v>174</v>
      </c>
      <c r="N327" s="7">
        <v>43984</v>
      </c>
      <c r="O327" s="36" t="s">
        <v>19</v>
      </c>
      <c r="P327" s="20">
        <v>2.5000000000000001E-2</v>
      </c>
      <c r="Q327" s="37"/>
      <c r="R327" s="20">
        <v>10</v>
      </c>
      <c r="S327" s="2">
        <f t="shared" si="245"/>
        <v>1.3103038436917041</v>
      </c>
      <c r="T327" s="2">
        <f t="shared" si="246"/>
        <v>1</v>
      </c>
      <c r="U327" s="2">
        <f t="shared" si="247"/>
        <v>0.33333333333333331</v>
      </c>
      <c r="V327" s="2">
        <f t="shared" si="248"/>
        <v>7.3563628229749618</v>
      </c>
      <c r="W327" s="5">
        <f t="shared" si="249"/>
        <v>10</v>
      </c>
      <c r="X327" s="22">
        <v>6</v>
      </c>
      <c r="Y327" s="2">
        <f t="shared" si="250"/>
        <v>7.8618230621502239</v>
      </c>
      <c r="Z327" s="2">
        <f t="shared" si="251"/>
        <v>6</v>
      </c>
      <c r="AA327" s="2">
        <f t="shared" si="252"/>
        <v>2</v>
      </c>
      <c r="AB327" s="2">
        <f t="shared" si="253"/>
        <v>44.138176937849771</v>
      </c>
      <c r="AC327" s="2">
        <f t="shared" si="254"/>
        <v>59.999999999999993</v>
      </c>
      <c r="AD327" s="13">
        <f t="shared" si="255"/>
        <v>2.5000000000000001E-3</v>
      </c>
      <c r="AF327" s="20" t="s">
        <v>181</v>
      </c>
      <c r="AG327" s="20">
        <v>4</v>
      </c>
      <c r="AH327" s="20">
        <v>10</v>
      </c>
      <c r="AI327" s="2">
        <f t="shared" si="238"/>
        <v>1.3103038436917041</v>
      </c>
      <c r="AJ327" s="3">
        <f t="shared" ref="AJ327:AJ366" si="256">$AD327*$AH327</f>
        <v>2.5000000000000001E-2</v>
      </c>
      <c r="AK327" s="37"/>
      <c r="AL327" s="37"/>
      <c r="AM327" s="22" t="s">
        <v>175</v>
      </c>
      <c r="AN327" s="22"/>
      <c r="AO327" s="22"/>
      <c r="AP327" s="22"/>
      <c r="AQ327" s="22"/>
      <c r="AR327" s="22"/>
      <c r="AS327" s="22"/>
      <c r="AU327" s="35"/>
    </row>
    <row r="328" spans="1:47" s="20" customFormat="1">
      <c r="A328" s="20" t="s">
        <v>102</v>
      </c>
      <c r="B328" s="35">
        <v>7.5182295820377778</v>
      </c>
      <c r="C328" s="2" t="s">
        <v>22</v>
      </c>
      <c r="D328" s="35" t="s">
        <v>91</v>
      </c>
      <c r="E328" s="20">
        <v>400</v>
      </c>
      <c r="F328" s="7">
        <v>43983</v>
      </c>
      <c r="G328" s="26">
        <f>$B328/$E328</f>
        <v>1.8795573955094444E-2</v>
      </c>
      <c r="H328" s="26"/>
      <c r="I328" s="26"/>
      <c r="J328" s="26"/>
      <c r="K328" s="26"/>
      <c r="L328" s="26"/>
      <c r="M328" s="26" t="s">
        <v>174</v>
      </c>
      <c r="N328" s="7">
        <v>43984</v>
      </c>
      <c r="O328" s="36" t="s">
        <v>19</v>
      </c>
      <c r="P328" s="20">
        <v>2.5000000000000001E-2</v>
      </c>
      <c r="Q328" s="37"/>
      <c r="R328" s="20">
        <v>10</v>
      </c>
      <c r="S328" s="2">
        <f>($P328/$G328)</f>
        <v>1.3301003768083326</v>
      </c>
      <c r="T328" s="2">
        <f t="shared" si="246"/>
        <v>1</v>
      </c>
      <c r="U328" s="2">
        <f t="shared" si="247"/>
        <v>0.33333333333333331</v>
      </c>
      <c r="V328" s="2">
        <f t="shared" si="248"/>
        <v>7.3365662898583341</v>
      </c>
      <c r="W328" s="5">
        <f t="shared" si="249"/>
        <v>10</v>
      </c>
      <c r="X328" s="22">
        <v>6</v>
      </c>
      <c r="Y328" s="2">
        <f t="shared" si="250"/>
        <v>7.9806022608499951</v>
      </c>
      <c r="Z328" s="2">
        <f t="shared" si="251"/>
        <v>6</v>
      </c>
      <c r="AA328" s="2">
        <f t="shared" si="252"/>
        <v>2</v>
      </c>
      <c r="AB328" s="2">
        <f t="shared" si="253"/>
        <v>44.019397739150008</v>
      </c>
      <c r="AC328" s="2">
        <f t="shared" si="254"/>
        <v>60</v>
      </c>
      <c r="AD328" s="13">
        <f t="shared" si="255"/>
        <v>2.5000000000000001E-3</v>
      </c>
      <c r="AF328" s="20" t="s">
        <v>181</v>
      </c>
      <c r="AG328" s="20">
        <v>5</v>
      </c>
      <c r="AH328" s="20">
        <v>10</v>
      </c>
      <c r="AI328" s="2">
        <f t="shared" si="238"/>
        <v>1.3301003768083324</v>
      </c>
      <c r="AJ328" s="3">
        <f t="shared" si="256"/>
        <v>2.5000000000000001E-2</v>
      </c>
      <c r="AK328" s="37"/>
      <c r="AL328" s="37"/>
      <c r="AM328" s="22" t="s">
        <v>175</v>
      </c>
      <c r="AN328" s="22"/>
      <c r="AO328" s="22"/>
      <c r="AP328" s="22"/>
      <c r="AQ328" s="22"/>
      <c r="AR328" s="22"/>
      <c r="AS328" s="22"/>
      <c r="AU328" s="35"/>
    </row>
    <row r="329" spans="1:47" s="20" customFormat="1">
      <c r="A329" s="20" t="s">
        <v>104</v>
      </c>
      <c r="B329" s="35">
        <v>6.7477972348945769</v>
      </c>
      <c r="C329" s="2" t="s">
        <v>22</v>
      </c>
      <c r="D329" s="35" t="s">
        <v>91</v>
      </c>
      <c r="E329" s="20">
        <v>400</v>
      </c>
      <c r="F329" s="7">
        <v>43983</v>
      </c>
      <c r="G329" s="26">
        <f t="shared" si="244"/>
        <v>1.6869493087236443E-2</v>
      </c>
      <c r="H329" s="26"/>
      <c r="I329" s="26"/>
      <c r="J329" s="26"/>
      <c r="K329" s="26"/>
      <c r="L329" s="26"/>
      <c r="M329" s="26" t="s">
        <v>174</v>
      </c>
      <c r="N329" s="7">
        <v>43984</v>
      </c>
      <c r="O329" s="36" t="s">
        <v>19</v>
      </c>
      <c r="P329" s="20">
        <v>2.5000000000000001E-2</v>
      </c>
      <c r="Q329" s="37"/>
      <c r="R329" s="20">
        <v>10</v>
      </c>
      <c r="S329" s="2">
        <f t="shared" si="245"/>
        <v>1.4819650994086566</v>
      </c>
      <c r="T329" s="2">
        <f t="shared" si="246"/>
        <v>1</v>
      </c>
      <c r="U329" s="2">
        <f t="shared" si="247"/>
        <v>0.33333333333333331</v>
      </c>
      <c r="V329" s="2">
        <f t="shared" si="248"/>
        <v>7.1847015672580099</v>
      </c>
      <c r="W329" s="5">
        <f t="shared" si="249"/>
        <v>10</v>
      </c>
      <c r="X329" s="22">
        <v>6</v>
      </c>
      <c r="Y329" s="2">
        <f t="shared" si="250"/>
        <v>8.8917905964519406</v>
      </c>
      <c r="Z329" s="2">
        <f t="shared" si="251"/>
        <v>6</v>
      </c>
      <c r="AA329" s="2">
        <f t="shared" si="252"/>
        <v>2</v>
      </c>
      <c r="AB329" s="2">
        <f t="shared" si="253"/>
        <v>43.108209403548059</v>
      </c>
      <c r="AC329" s="2">
        <f t="shared" si="254"/>
        <v>60</v>
      </c>
      <c r="AD329" s="13">
        <f t="shared" si="255"/>
        <v>2.5000000000000005E-3</v>
      </c>
      <c r="AF329" s="20" t="s">
        <v>182</v>
      </c>
      <c r="AG329" s="20">
        <v>6</v>
      </c>
      <c r="AH329" s="20">
        <v>10</v>
      </c>
      <c r="AI329" s="2">
        <f t="shared" si="238"/>
        <v>1.4819650994086566</v>
      </c>
      <c r="AJ329" s="3">
        <f t="shared" si="256"/>
        <v>2.5000000000000005E-2</v>
      </c>
      <c r="AK329" s="37"/>
      <c r="AL329" s="37"/>
      <c r="AM329" s="22" t="s">
        <v>176</v>
      </c>
      <c r="AN329" s="22"/>
      <c r="AO329" s="22"/>
      <c r="AP329" s="22"/>
      <c r="AQ329" s="22"/>
      <c r="AR329" s="22"/>
      <c r="AS329" s="22"/>
      <c r="AU329" s="35"/>
    </row>
    <row r="330" spans="1:47" s="20" customFormat="1">
      <c r="A330" s="20" t="s">
        <v>105</v>
      </c>
      <c r="B330" s="35">
        <v>6.7359596499208072</v>
      </c>
      <c r="C330" s="2" t="s">
        <v>22</v>
      </c>
      <c r="D330" s="35" t="s">
        <v>91</v>
      </c>
      <c r="E330" s="20">
        <v>400</v>
      </c>
      <c r="F330" s="7">
        <v>43983</v>
      </c>
      <c r="G330" s="26">
        <f t="shared" si="244"/>
        <v>1.6839899124802018E-2</v>
      </c>
      <c r="H330" s="26"/>
      <c r="I330" s="26"/>
      <c r="J330" s="26"/>
      <c r="K330" s="26"/>
      <c r="L330" s="26"/>
      <c r="M330" s="26" t="s">
        <v>174</v>
      </c>
      <c r="N330" s="7">
        <v>43984</v>
      </c>
      <c r="O330" s="36" t="s">
        <v>19</v>
      </c>
      <c r="P330" s="20">
        <v>2.5000000000000001E-2</v>
      </c>
      <c r="Q330" s="37"/>
      <c r="R330" s="20">
        <v>10</v>
      </c>
      <c r="S330" s="2">
        <f t="shared" si="245"/>
        <v>1.4845694629595305</v>
      </c>
      <c r="T330" s="2">
        <f t="shared" si="246"/>
        <v>1</v>
      </c>
      <c r="U330" s="2">
        <f t="shared" si="247"/>
        <v>0.33333333333333331</v>
      </c>
      <c r="V330" s="2">
        <f t="shared" si="248"/>
        <v>7.1820972037071353</v>
      </c>
      <c r="W330" s="5">
        <f t="shared" si="249"/>
        <v>10</v>
      </c>
      <c r="X330" s="22">
        <v>6</v>
      </c>
      <c r="Y330" s="2">
        <f t="shared" si="250"/>
        <v>8.9074167777571827</v>
      </c>
      <c r="Z330" s="2">
        <f t="shared" si="251"/>
        <v>6</v>
      </c>
      <c r="AA330" s="2">
        <f t="shared" si="252"/>
        <v>2</v>
      </c>
      <c r="AB330" s="2">
        <f t="shared" si="253"/>
        <v>43.092583222242808</v>
      </c>
      <c r="AC330" s="2">
        <f t="shared" si="254"/>
        <v>59.999999999999993</v>
      </c>
      <c r="AD330" s="13">
        <f t="shared" si="255"/>
        <v>2.5000000000000001E-3</v>
      </c>
      <c r="AF330" s="20" t="s">
        <v>182</v>
      </c>
      <c r="AG330" s="20">
        <v>7</v>
      </c>
      <c r="AH330" s="20">
        <v>10</v>
      </c>
      <c r="AI330" s="2">
        <f t="shared" si="238"/>
        <v>1.4845694629595305</v>
      </c>
      <c r="AJ330" s="3">
        <f t="shared" si="256"/>
        <v>2.5000000000000001E-2</v>
      </c>
      <c r="AK330" s="37"/>
      <c r="AL330" s="37"/>
      <c r="AM330" s="22" t="s">
        <v>176</v>
      </c>
      <c r="AN330" s="22"/>
      <c r="AO330" s="22"/>
      <c r="AP330" s="22"/>
      <c r="AQ330" s="22"/>
      <c r="AR330" s="22"/>
      <c r="AS330" s="22"/>
      <c r="AU330" s="35"/>
    </row>
    <row r="331" spans="1:47" s="20" customFormat="1">
      <c r="A331" s="20" t="s">
        <v>106</v>
      </c>
      <c r="B331" s="35">
        <v>6.8889344516746238</v>
      </c>
      <c r="C331" s="2" t="s">
        <v>22</v>
      </c>
      <c r="D331" s="35" t="s">
        <v>91</v>
      </c>
      <c r="E331" s="20">
        <v>400</v>
      </c>
      <c r="F331" s="7">
        <v>43983</v>
      </c>
      <c r="G331" s="26">
        <f t="shared" si="244"/>
        <v>1.7222336129186559E-2</v>
      </c>
      <c r="H331" s="26"/>
      <c r="I331" s="26"/>
      <c r="J331" s="26"/>
      <c r="K331" s="26"/>
      <c r="L331" s="26"/>
      <c r="M331" s="26" t="s">
        <v>174</v>
      </c>
      <c r="N331" s="7">
        <v>43984</v>
      </c>
      <c r="O331" s="36" t="s">
        <v>19</v>
      </c>
      <c r="P331" s="20">
        <v>2.5000000000000001E-2</v>
      </c>
      <c r="Q331" s="37"/>
      <c r="R331" s="20">
        <v>10</v>
      </c>
      <c r="S331" s="2">
        <f t="shared" si="245"/>
        <v>1.4516033023901267</v>
      </c>
      <c r="T331" s="2">
        <f t="shared" si="246"/>
        <v>1</v>
      </c>
      <c r="U331" s="2">
        <f t="shared" si="247"/>
        <v>0.33333333333333331</v>
      </c>
      <c r="V331" s="2">
        <f t="shared" si="248"/>
        <v>7.2150633642765403</v>
      </c>
      <c r="W331" s="5">
        <f t="shared" si="249"/>
        <v>10</v>
      </c>
      <c r="X331" s="22">
        <v>6</v>
      </c>
      <c r="Y331" s="2">
        <f t="shared" si="250"/>
        <v>8.7096198143407602</v>
      </c>
      <c r="Z331" s="2">
        <f t="shared" si="251"/>
        <v>6</v>
      </c>
      <c r="AA331" s="2">
        <f t="shared" si="252"/>
        <v>2</v>
      </c>
      <c r="AB331" s="2">
        <f t="shared" si="253"/>
        <v>43.290380185659245</v>
      </c>
      <c r="AC331" s="2">
        <f t="shared" si="254"/>
        <v>60.000000000000007</v>
      </c>
      <c r="AD331" s="13">
        <f t="shared" si="255"/>
        <v>2.4999999999999996E-3</v>
      </c>
      <c r="AF331" s="20" t="s">
        <v>182</v>
      </c>
      <c r="AG331" s="20">
        <v>8</v>
      </c>
      <c r="AH331" s="20">
        <v>10</v>
      </c>
      <c r="AI331" s="2">
        <f t="shared" si="238"/>
        <v>1.4516033023901267</v>
      </c>
      <c r="AJ331" s="3">
        <f t="shared" si="256"/>
        <v>2.4999999999999994E-2</v>
      </c>
      <c r="AK331" s="37"/>
      <c r="AL331" s="37"/>
      <c r="AM331" s="22" t="s">
        <v>176</v>
      </c>
      <c r="AN331" s="22"/>
      <c r="AO331" s="22"/>
      <c r="AP331" s="22"/>
      <c r="AQ331" s="22"/>
      <c r="AR331" s="22"/>
      <c r="AS331" s="22"/>
      <c r="AU331" s="35"/>
    </row>
    <row r="332" spans="1:47" s="20" customFormat="1">
      <c r="A332" s="20" t="s">
        <v>108</v>
      </c>
      <c r="B332" s="35">
        <v>2.7091595715146628</v>
      </c>
      <c r="C332" s="2" t="s">
        <v>22</v>
      </c>
      <c r="D332" s="35" t="s">
        <v>91</v>
      </c>
      <c r="E332" s="20">
        <v>400</v>
      </c>
      <c r="F332" s="7">
        <v>43983</v>
      </c>
      <c r="G332" s="26">
        <f t="shared" si="244"/>
        <v>6.7728989287866572E-3</v>
      </c>
      <c r="H332" s="26"/>
      <c r="I332" s="26"/>
      <c r="J332" s="26"/>
      <c r="K332" s="26"/>
      <c r="L332" s="26"/>
      <c r="M332" s="26" t="s">
        <v>174</v>
      </c>
      <c r="N332" s="7">
        <v>43984</v>
      </c>
      <c r="O332" s="36" t="s">
        <v>19</v>
      </c>
      <c r="P332" s="20">
        <v>2.5000000000000001E-2</v>
      </c>
      <c r="Q332" s="37"/>
      <c r="R332" s="20">
        <v>10</v>
      </c>
      <c r="S332" s="2">
        <f t="shared" si="245"/>
        <v>3.6911816140859894</v>
      </c>
      <c r="T332" s="2">
        <f t="shared" si="246"/>
        <v>1</v>
      </c>
      <c r="U332" s="2">
        <f t="shared" si="247"/>
        <v>0.33333333333333331</v>
      </c>
      <c r="V332" s="2">
        <f t="shared" si="248"/>
        <v>4.9754850525806775</v>
      </c>
      <c r="W332" s="5">
        <f t="shared" si="249"/>
        <v>10</v>
      </c>
      <c r="X332" s="22">
        <v>6</v>
      </c>
      <c r="Y332" s="2">
        <f t="shared" si="250"/>
        <v>22.147089684515937</v>
      </c>
      <c r="Z332" s="2">
        <f t="shared" si="251"/>
        <v>6</v>
      </c>
      <c r="AA332" s="2">
        <f t="shared" si="252"/>
        <v>2</v>
      </c>
      <c r="AB332" s="2">
        <f t="shared" si="253"/>
        <v>29.852910315484067</v>
      </c>
      <c r="AC332" s="2">
        <f t="shared" si="254"/>
        <v>60</v>
      </c>
      <c r="AD332" s="13">
        <f t="shared" si="255"/>
        <v>2.5000000000000005E-3</v>
      </c>
      <c r="AF332" s="20" t="s">
        <v>181</v>
      </c>
      <c r="AG332" s="20">
        <v>6</v>
      </c>
      <c r="AH332" s="20">
        <v>10</v>
      </c>
      <c r="AI332" s="2">
        <f t="shared" si="238"/>
        <v>3.6911816140859894</v>
      </c>
      <c r="AJ332" s="3">
        <f t="shared" si="256"/>
        <v>2.5000000000000005E-2</v>
      </c>
      <c r="AK332" s="37"/>
      <c r="AL332" s="37"/>
      <c r="AM332" s="22" t="s">
        <v>175</v>
      </c>
      <c r="AN332" s="22"/>
      <c r="AO332" s="22"/>
      <c r="AP332" s="22"/>
      <c r="AQ332" s="22"/>
      <c r="AR332" s="22"/>
      <c r="AS332" s="22"/>
      <c r="AU332" s="35"/>
    </row>
    <row r="333" spans="1:47" s="20" customFormat="1">
      <c r="A333" s="20" t="s">
        <v>109</v>
      </c>
      <c r="B333" s="35">
        <v>2.8282938151628869</v>
      </c>
      <c r="C333" s="2" t="s">
        <v>22</v>
      </c>
      <c r="D333" s="35" t="s">
        <v>91</v>
      </c>
      <c r="E333" s="20">
        <v>400</v>
      </c>
      <c r="F333" s="7">
        <v>43983</v>
      </c>
      <c r="G333" s="26">
        <f t="shared" si="244"/>
        <v>7.0707345379072174E-3</v>
      </c>
      <c r="H333" s="26"/>
      <c r="I333" s="26"/>
      <c r="J333" s="26"/>
      <c r="K333" s="26"/>
      <c r="L333" s="26"/>
      <c r="M333" s="26" t="s">
        <v>174</v>
      </c>
      <c r="N333" s="7">
        <v>43984</v>
      </c>
      <c r="O333" s="36" t="s">
        <v>19</v>
      </c>
      <c r="P333" s="20">
        <v>2.5000000000000001E-2</v>
      </c>
      <c r="Q333" s="37"/>
      <c r="R333" s="20">
        <v>10</v>
      </c>
      <c r="S333" s="2">
        <f t="shared" si="245"/>
        <v>3.5357005507661801</v>
      </c>
      <c r="T333" s="2">
        <f t="shared" si="246"/>
        <v>1</v>
      </c>
      <c r="U333" s="2">
        <f t="shared" si="247"/>
        <v>0.33333333333333331</v>
      </c>
      <c r="V333" s="2">
        <f t="shared" si="248"/>
        <v>5.1309661159004873</v>
      </c>
      <c r="W333" s="5">
        <f t="shared" si="249"/>
        <v>10</v>
      </c>
      <c r="X333" s="22">
        <v>6</v>
      </c>
      <c r="Y333" s="2">
        <f t="shared" si="250"/>
        <v>21.214203304597081</v>
      </c>
      <c r="Z333" s="2">
        <f t="shared" si="251"/>
        <v>6</v>
      </c>
      <c r="AA333" s="2">
        <f t="shared" si="252"/>
        <v>2</v>
      </c>
      <c r="AB333" s="2">
        <f t="shared" si="253"/>
        <v>30.785796695402922</v>
      </c>
      <c r="AC333" s="2">
        <f t="shared" si="254"/>
        <v>60</v>
      </c>
      <c r="AD333" s="13">
        <f t="shared" si="255"/>
        <v>2.5000000000000001E-3</v>
      </c>
      <c r="AF333" s="20" t="s">
        <v>181</v>
      </c>
      <c r="AG333" s="20">
        <v>7</v>
      </c>
      <c r="AH333" s="20">
        <v>10</v>
      </c>
      <c r="AI333" s="2">
        <f t="shared" si="238"/>
        <v>3.5357005507661801</v>
      </c>
      <c r="AJ333" s="3">
        <f t="shared" si="256"/>
        <v>2.5000000000000001E-2</v>
      </c>
      <c r="AK333" s="37"/>
      <c r="AL333" s="37"/>
      <c r="AM333" s="22" t="s">
        <v>175</v>
      </c>
      <c r="AN333" s="22"/>
      <c r="AO333" s="22"/>
      <c r="AP333" s="22"/>
      <c r="AQ333" s="22"/>
      <c r="AR333" s="22"/>
      <c r="AS333" s="22"/>
      <c r="AU333" s="35"/>
    </row>
    <row r="334" spans="1:47" s="20" customFormat="1">
      <c r="A334" s="20" t="s">
        <v>110</v>
      </c>
      <c r="B334" s="35">
        <v>2.6555104627842003</v>
      </c>
      <c r="C334" s="2" t="s">
        <v>22</v>
      </c>
      <c r="D334" s="35" t="s">
        <v>91</v>
      </c>
      <c r="E334" s="20">
        <v>400</v>
      </c>
      <c r="F334" s="7">
        <v>43983</v>
      </c>
      <c r="G334" s="26">
        <f t="shared" si="244"/>
        <v>6.6387761569605009E-3</v>
      </c>
      <c r="H334" s="26"/>
      <c r="I334" s="26"/>
      <c r="J334" s="26"/>
      <c r="K334" s="26"/>
      <c r="L334" s="26"/>
      <c r="M334" s="26" t="s">
        <v>174</v>
      </c>
      <c r="N334" s="7">
        <v>43984</v>
      </c>
      <c r="O334" s="36" t="s">
        <v>19</v>
      </c>
      <c r="P334" s="20">
        <v>2.5000000000000001E-2</v>
      </c>
      <c r="Q334" s="37"/>
      <c r="R334" s="20">
        <v>10</v>
      </c>
      <c r="S334" s="2">
        <f t="shared" si="245"/>
        <v>3.7657543211166211</v>
      </c>
      <c r="T334" s="2">
        <f t="shared" si="246"/>
        <v>1</v>
      </c>
      <c r="U334" s="2">
        <f t="shared" si="247"/>
        <v>0.33333333333333331</v>
      </c>
      <c r="V334" s="2">
        <f t="shared" si="248"/>
        <v>4.9009123455500463</v>
      </c>
      <c r="W334" s="5">
        <f t="shared" si="249"/>
        <v>10</v>
      </c>
      <c r="X334" s="22">
        <v>6</v>
      </c>
      <c r="Y334" s="2">
        <f t="shared" si="250"/>
        <v>22.594525926699728</v>
      </c>
      <c r="Z334" s="2">
        <f t="shared" si="251"/>
        <v>6</v>
      </c>
      <c r="AA334" s="2">
        <f t="shared" si="252"/>
        <v>2</v>
      </c>
      <c r="AB334" s="2">
        <f t="shared" si="253"/>
        <v>29.405474073300276</v>
      </c>
      <c r="AC334" s="2">
        <f t="shared" si="254"/>
        <v>60</v>
      </c>
      <c r="AD334" s="13">
        <f t="shared" si="255"/>
        <v>2.5000000000000005E-3</v>
      </c>
      <c r="AF334" s="20" t="s">
        <v>181</v>
      </c>
      <c r="AG334" s="20">
        <v>8</v>
      </c>
      <c r="AH334" s="20">
        <v>10</v>
      </c>
      <c r="AI334" s="2">
        <f t="shared" si="238"/>
        <v>3.7657543211166211</v>
      </c>
      <c r="AJ334" s="3">
        <f t="shared" si="256"/>
        <v>2.5000000000000005E-2</v>
      </c>
      <c r="AK334" s="37"/>
      <c r="AL334" s="37"/>
      <c r="AM334" s="22" t="s">
        <v>175</v>
      </c>
      <c r="AN334" s="22"/>
      <c r="AO334" s="22"/>
      <c r="AP334" s="22"/>
      <c r="AQ334" s="22"/>
      <c r="AR334" s="22"/>
      <c r="AS334" s="22"/>
      <c r="AU334" s="35"/>
    </row>
    <row r="335" spans="1:47" s="20" customFormat="1">
      <c r="A335" s="20" t="s">
        <v>112</v>
      </c>
      <c r="B335" s="35">
        <v>3.6900163303585791</v>
      </c>
      <c r="C335" s="2" t="s">
        <v>22</v>
      </c>
      <c r="D335" s="35" t="s">
        <v>91</v>
      </c>
      <c r="E335" s="20">
        <v>400</v>
      </c>
      <c r="F335" s="7">
        <v>43983</v>
      </c>
      <c r="G335" s="26">
        <f t="shared" si="244"/>
        <v>9.225040825896447E-3</v>
      </c>
      <c r="H335" s="26"/>
      <c r="I335" s="26"/>
      <c r="J335" s="26"/>
      <c r="K335" s="26"/>
      <c r="L335" s="26"/>
      <c r="M335" s="26" t="s">
        <v>174</v>
      </c>
      <c r="N335" s="7">
        <v>43984</v>
      </c>
      <c r="O335" s="36" t="s">
        <v>19</v>
      </c>
      <c r="P335" s="20">
        <v>2.5000000000000001E-2</v>
      </c>
      <c r="Q335" s="37"/>
      <c r="R335" s="20">
        <v>10</v>
      </c>
      <c r="S335" s="2">
        <f t="shared" si="245"/>
        <v>2.7100151069055691</v>
      </c>
      <c r="T335" s="2">
        <f t="shared" si="246"/>
        <v>1</v>
      </c>
      <c r="U335" s="2">
        <f t="shared" si="247"/>
        <v>0.33333333333333331</v>
      </c>
      <c r="V335" s="2">
        <f t="shared" si="248"/>
        <v>5.9566515597610978</v>
      </c>
      <c r="W335" s="5">
        <f t="shared" si="249"/>
        <v>10</v>
      </c>
      <c r="X335" s="22">
        <v>6</v>
      </c>
      <c r="Y335" s="2">
        <f t="shared" si="250"/>
        <v>16.260090641433415</v>
      </c>
      <c r="Z335" s="2">
        <f t="shared" si="251"/>
        <v>6</v>
      </c>
      <c r="AA335" s="2">
        <f t="shared" si="252"/>
        <v>2</v>
      </c>
      <c r="AB335" s="2">
        <f t="shared" si="253"/>
        <v>35.739909358566585</v>
      </c>
      <c r="AC335" s="2">
        <f t="shared" si="254"/>
        <v>60</v>
      </c>
      <c r="AD335" s="13">
        <f t="shared" si="255"/>
        <v>2.5000000000000001E-3</v>
      </c>
      <c r="AF335" s="20" t="s">
        <v>182</v>
      </c>
      <c r="AG335" s="20">
        <v>9</v>
      </c>
      <c r="AH335" s="20">
        <v>10</v>
      </c>
      <c r="AI335" s="2">
        <f t="shared" si="238"/>
        <v>2.7100151069055691</v>
      </c>
      <c r="AJ335" s="3">
        <f t="shared" si="256"/>
        <v>2.5000000000000001E-2</v>
      </c>
      <c r="AK335" s="37"/>
      <c r="AL335" s="37"/>
      <c r="AM335" s="22" t="s">
        <v>176</v>
      </c>
      <c r="AN335" s="22"/>
      <c r="AO335" s="22"/>
      <c r="AP335" s="22"/>
      <c r="AQ335" s="22"/>
      <c r="AR335" s="22"/>
      <c r="AS335" s="22"/>
      <c r="AU335" s="35"/>
    </row>
    <row r="336" spans="1:47" s="20" customFormat="1">
      <c r="A336" s="20" t="s">
        <v>113</v>
      </c>
      <c r="B336" s="35">
        <v>3.5830731122660531</v>
      </c>
      <c r="C336" s="2" t="s">
        <v>22</v>
      </c>
      <c r="D336" s="35" t="s">
        <v>91</v>
      </c>
      <c r="E336" s="20">
        <v>400</v>
      </c>
      <c r="F336" s="7">
        <v>43983</v>
      </c>
      <c r="G336" s="26">
        <f t="shared" si="244"/>
        <v>8.957682780665133E-3</v>
      </c>
      <c r="H336" s="26"/>
      <c r="I336" s="26"/>
      <c r="J336" s="26"/>
      <c r="K336" s="26"/>
      <c r="L336" s="26"/>
      <c r="M336" s="26" t="s">
        <v>174</v>
      </c>
      <c r="N336" s="7">
        <v>43984</v>
      </c>
      <c r="O336" s="36" t="s">
        <v>19</v>
      </c>
      <c r="P336" s="20">
        <v>2.5000000000000001E-2</v>
      </c>
      <c r="Q336" s="37"/>
      <c r="R336" s="20">
        <v>10</v>
      </c>
      <c r="S336" s="2">
        <f t="shared" si="245"/>
        <v>2.7909003491351232</v>
      </c>
      <c r="T336" s="2">
        <f t="shared" si="246"/>
        <v>1</v>
      </c>
      <c r="U336" s="2">
        <f t="shared" si="247"/>
        <v>0.33333333333333331</v>
      </c>
      <c r="V336" s="2">
        <f t="shared" si="248"/>
        <v>5.8757663175315438</v>
      </c>
      <c r="W336" s="5">
        <f t="shared" si="249"/>
        <v>10</v>
      </c>
      <c r="X336" s="22">
        <v>6</v>
      </c>
      <c r="Y336" s="2">
        <f t="shared" si="250"/>
        <v>16.745402094810739</v>
      </c>
      <c r="Z336" s="2">
        <f t="shared" si="251"/>
        <v>6</v>
      </c>
      <c r="AA336" s="2">
        <f t="shared" si="252"/>
        <v>2</v>
      </c>
      <c r="AB336" s="2">
        <f t="shared" si="253"/>
        <v>35.254597905189264</v>
      </c>
      <c r="AC336" s="2">
        <f t="shared" si="254"/>
        <v>60</v>
      </c>
      <c r="AD336" s="13">
        <f t="shared" si="255"/>
        <v>2.5000000000000001E-3</v>
      </c>
      <c r="AF336" s="20" t="s">
        <v>182</v>
      </c>
      <c r="AG336" s="20">
        <v>10</v>
      </c>
      <c r="AH336" s="20">
        <v>10</v>
      </c>
      <c r="AI336" s="2">
        <f t="shared" si="238"/>
        <v>2.7909003491351232</v>
      </c>
      <c r="AJ336" s="3">
        <f t="shared" si="256"/>
        <v>2.5000000000000001E-2</v>
      </c>
      <c r="AK336" s="37"/>
      <c r="AL336" s="37"/>
      <c r="AM336" s="22" t="s">
        <v>176</v>
      </c>
      <c r="AN336" s="22"/>
      <c r="AO336" s="22"/>
      <c r="AP336" s="22"/>
      <c r="AQ336" s="22"/>
      <c r="AR336" s="22"/>
      <c r="AS336" s="22"/>
      <c r="AU336" s="35"/>
    </row>
    <row r="337" spans="1:47" s="20" customFormat="1">
      <c r="A337" s="20" t="s">
        <v>114</v>
      </c>
      <c r="B337" s="35">
        <v>3.5724765942489727</v>
      </c>
      <c r="C337" s="2" t="s">
        <v>22</v>
      </c>
      <c r="D337" s="35" t="s">
        <v>91</v>
      </c>
      <c r="E337" s="20">
        <v>400</v>
      </c>
      <c r="F337" s="7">
        <v>43983</v>
      </c>
      <c r="G337" s="26">
        <f t="shared" si="244"/>
        <v>8.9311914856224309E-3</v>
      </c>
      <c r="H337" s="26"/>
      <c r="I337" s="26"/>
      <c r="J337" s="26"/>
      <c r="K337" s="26"/>
      <c r="L337" s="26"/>
      <c r="M337" s="26" t="s">
        <v>174</v>
      </c>
      <c r="N337" s="7">
        <v>43984</v>
      </c>
      <c r="O337" s="36" t="s">
        <v>19</v>
      </c>
      <c r="P337" s="20">
        <v>2.5000000000000001E-2</v>
      </c>
      <c r="Q337" s="37"/>
      <c r="R337" s="20">
        <v>10</v>
      </c>
      <c r="S337" s="2">
        <f t="shared" si="245"/>
        <v>2.7991785911482676</v>
      </c>
      <c r="T337" s="2">
        <f t="shared" si="246"/>
        <v>1</v>
      </c>
      <c r="U337" s="2">
        <f t="shared" si="247"/>
        <v>0.33333333333333331</v>
      </c>
      <c r="V337" s="2">
        <f t="shared" si="248"/>
        <v>5.8674880755183993</v>
      </c>
      <c r="W337" s="5">
        <f t="shared" si="249"/>
        <v>10</v>
      </c>
      <c r="X337" s="22">
        <v>6</v>
      </c>
      <c r="Y337" s="2">
        <f t="shared" si="250"/>
        <v>16.795071546889606</v>
      </c>
      <c r="Z337" s="2">
        <f t="shared" si="251"/>
        <v>6</v>
      </c>
      <c r="AA337" s="2">
        <f t="shared" si="252"/>
        <v>2</v>
      </c>
      <c r="AB337" s="2">
        <f t="shared" si="253"/>
        <v>35.204928453110398</v>
      </c>
      <c r="AC337" s="2">
        <f t="shared" si="254"/>
        <v>60</v>
      </c>
      <c r="AD337" s="13">
        <f t="shared" si="255"/>
        <v>2.5000000000000001E-3</v>
      </c>
      <c r="AF337" s="20" t="s">
        <v>182</v>
      </c>
      <c r="AG337" s="20">
        <v>11</v>
      </c>
      <c r="AH337" s="20">
        <v>10</v>
      </c>
      <c r="AI337" s="2">
        <f t="shared" si="238"/>
        <v>2.7991785911482676</v>
      </c>
      <c r="AJ337" s="3">
        <f t="shared" si="256"/>
        <v>2.5000000000000001E-2</v>
      </c>
      <c r="AK337" s="37"/>
      <c r="AL337" s="37"/>
      <c r="AM337" s="22" t="s">
        <v>176</v>
      </c>
      <c r="AN337" s="22"/>
      <c r="AO337" s="22"/>
      <c r="AP337" s="22"/>
      <c r="AQ337" s="22"/>
      <c r="AR337" s="22"/>
      <c r="AS337" s="22"/>
      <c r="AU337" s="35"/>
    </row>
    <row r="338" spans="1:47" s="20" customFormat="1">
      <c r="A338" s="20" t="s">
        <v>116</v>
      </c>
      <c r="B338" s="35">
        <v>6.2522440195171303</v>
      </c>
      <c r="C338" s="2" t="s">
        <v>22</v>
      </c>
      <c r="D338" s="35" t="s">
        <v>91</v>
      </c>
      <c r="E338" s="20">
        <v>400</v>
      </c>
      <c r="F338" s="29">
        <v>43977</v>
      </c>
      <c r="G338" s="26">
        <f t="shared" si="244"/>
        <v>1.5630610048792827E-2</v>
      </c>
      <c r="H338" s="26"/>
      <c r="I338" s="26"/>
      <c r="J338" s="26"/>
      <c r="K338" s="26"/>
      <c r="L338" s="26"/>
      <c r="M338" s="26" t="s">
        <v>174</v>
      </c>
      <c r="N338" s="7">
        <v>43984</v>
      </c>
      <c r="O338" s="36" t="s">
        <v>19</v>
      </c>
      <c r="P338" s="20">
        <v>2.5000000000000001E-2</v>
      </c>
      <c r="Q338" s="37"/>
      <c r="R338" s="20">
        <v>10</v>
      </c>
      <c r="S338" s="2">
        <f t="shared" si="245"/>
        <v>1.5994257371887277</v>
      </c>
      <c r="T338" s="2">
        <f t="shared" si="246"/>
        <v>1</v>
      </c>
      <c r="U338" s="2">
        <f t="shared" si="247"/>
        <v>0.33333333333333331</v>
      </c>
      <c r="V338" s="2">
        <f t="shared" si="248"/>
        <v>7.0672409294779381</v>
      </c>
      <c r="W338" s="5">
        <f t="shared" si="249"/>
        <v>10</v>
      </c>
      <c r="X338" s="22">
        <v>6</v>
      </c>
      <c r="Y338" s="2">
        <f t="shared" si="250"/>
        <v>9.5965544231323658</v>
      </c>
      <c r="Z338" s="2">
        <f t="shared" si="251"/>
        <v>6</v>
      </c>
      <c r="AA338" s="2">
        <f t="shared" si="252"/>
        <v>2</v>
      </c>
      <c r="AB338" s="2">
        <f t="shared" si="253"/>
        <v>42.403445576867625</v>
      </c>
      <c r="AC338" s="2">
        <f t="shared" si="254"/>
        <v>59.999999999999993</v>
      </c>
      <c r="AD338" s="13">
        <f t="shared" si="255"/>
        <v>2.5000000000000005E-3</v>
      </c>
      <c r="AF338" s="20" t="s">
        <v>183</v>
      </c>
      <c r="AG338" s="20">
        <v>2</v>
      </c>
      <c r="AH338" s="20">
        <v>10</v>
      </c>
      <c r="AI338" s="2">
        <f t="shared" si="238"/>
        <v>1.5994257371887277</v>
      </c>
      <c r="AJ338" s="3">
        <f t="shared" si="256"/>
        <v>2.5000000000000005E-2</v>
      </c>
      <c r="AK338" s="37"/>
      <c r="AL338" s="37"/>
      <c r="AM338" s="22"/>
      <c r="AN338" s="22"/>
      <c r="AO338" s="22"/>
      <c r="AP338" s="22"/>
      <c r="AQ338" s="22"/>
      <c r="AR338" s="22"/>
      <c r="AS338" s="22"/>
      <c r="AU338" s="35"/>
    </row>
    <row r="339" spans="1:47" s="20" customFormat="1">
      <c r="A339" s="20" t="s">
        <v>117</v>
      </c>
      <c r="B339" s="35">
        <v>6.1467675964431576</v>
      </c>
      <c r="C339" s="2" t="s">
        <v>22</v>
      </c>
      <c r="D339" s="35" t="s">
        <v>91</v>
      </c>
      <c r="E339" s="20">
        <v>400</v>
      </c>
      <c r="F339" s="29">
        <v>43977</v>
      </c>
      <c r="G339" s="26">
        <f t="shared" si="244"/>
        <v>1.5366918991107894E-2</v>
      </c>
      <c r="H339" s="26"/>
      <c r="I339" s="26"/>
      <c r="J339" s="26"/>
      <c r="K339" s="26"/>
      <c r="L339" s="26"/>
      <c r="M339" s="26" t="s">
        <v>174</v>
      </c>
      <c r="N339" s="7">
        <v>43984</v>
      </c>
      <c r="O339" s="36" t="s">
        <v>19</v>
      </c>
      <c r="P339" s="20">
        <v>2.5000000000000001E-2</v>
      </c>
      <c r="Q339" s="37"/>
      <c r="R339" s="20">
        <v>10</v>
      </c>
      <c r="S339" s="2">
        <f t="shared" si="245"/>
        <v>1.6268713340954237</v>
      </c>
      <c r="T339" s="2">
        <f t="shared" si="246"/>
        <v>1</v>
      </c>
      <c r="U339" s="2">
        <f t="shared" si="247"/>
        <v>0.33333333333333331</v>
      </c>
      <c r="V339" s="2">
        <f t="shared" si="248"/>
        <v>7.0397953325712432</v>
      </c>
      <c r="W339" s="5">
        <f t="shared" si="249"/>
        <v>10</v>
      </c>
      <c r="X339" s="22">
        <v>6</v>
      </c>
      <c r="Y339" s="2">
        <f t="shared" si="250"/>
        <v>9.7612280045725424</v>
      </c>
      <c r="Z339" s="2">
        <f t="shared" si="251"/>
        <v>6</v>
      </c>
      <c r="AA339" s="2">
        <f t="shared" si="252"/>
        <v>2</v>
      </c>
      <c r="AB339" s="2">
        <f t="shared" si="253"/>
        <v>42.238771995427456</v>
      </c>
      <c r="AC339" s="2">
        <f t="shared" si="254"/>
        <v>60</v>
      </c>
      <c r="AD339" s="13">
        <f t="shared" si="255"/>
        <v>2.5000000000000005E-3</v>
      </c>
      <c r="AF339" s="20" t="s">
        <v>183</v>
      </c>
      <c r="AG339" s="20">
        <v>3</v>
      </c>
      <c r="AH339" s="20">
        <v>10</v>
      </c>
      <c r="AI339" s="2">
        <f t="shared" si="238"/>
        <v>1.6268713340954237</v>
      </c>
      <c r="AJ339" s="3">
        <f t="shared" si="256"/>
        <v>2.5000000000000005E-2</v>
      </c>
      <c r="AK339" s="37"/>
      <c r="AL339" s="37"/>
      <c r="AM339" s="22"/>
      <c r="AN339" s="22"/>
      <c r="AO339" s="22"/>
      <c r="AP339" s="22"/>
      <c r="AQ339" s="22"/>
      <c r="AR339" s="22"/>
      <c r="AS339" s="22"/>
      <c r="AU339" s="35"/>
    </row>
    <row r="340" spans="1:47" s="20" customFormat="1">
      <c r="A340" s="20" t="s">
        <v>118</v>
      </c>
      <c r="B340" s="35">
        <v>5.7460359174554556</v>
      </c>
      <c r="C340" s="2" t="s">
        <v>22</v>
      </c>
      <c r="D340" s="35" t="s">
        <v>91</v>
      </c>
      <c r="E340" s="20">
        <v>400</v>
      </c>
      <c r="F340" s="29">
        <v>43977</v>
      </c>
      <c r="G340" s="26">
        <f t="shared" si="244"/>
        <v>1.4365089793638638E-2</v>
      </c>
      <c r="H340" s="26"/>
      <c r="I340" s="26"/>
      <c r="J340" s="26"/>
      <c r="K340" s="26"/>
      <c r="L340" s="26"/>
      <c r="M340" s="26" t="s">
        <v>174</v>
      </c>
      <c r="N340" s="7">
        <v>43984</v>
      </c>
      <c r="O340" s="36" t="s">
        <v>19</v>
      </c>
      <c r="P340" s="20">
        <v>2.5000000000000001E-2</v>
      </c>
      <c r="Q340" s="37"/>
      <c r="R340" s="20">
        <v>10</v>
      </c>
      <c r="S340" s="2">
        <f t="shared" si="245"/>
        <v>1.7403302282921247</v>
      </c>
      <c r="T340" s="2">
        <f t="shared" si="246"/>
        <v>1</v>
      </c>
      <c r="U340" s="2">
        <f t="shared" si="247"/>
        <v>0.33333333333333331</v>
      </c>
      <c r="V340" s="2">
        <f t="shared" si="248"/>
        <v>6.9263364383745412</v>
      </c>
      <c r="W340" s="5">
        <f t="shared" si="249"/>
        <v>10</v>
      </c>
      <c r="X340" s="22">
        <v>6</v>
      </c>
      <c r="Y340" s="2">
        <f t="shared" si="250"/>
        <v>10.441981369752748</v>
      </c>
      <c r="Z340" s="2">
        <f t="shared" si="251"/>
        <v>6</v>
      </c>
      <c r="AA340" s="2">
        <f t="shared" si="252"/>
        <v>2</v>
      </c>
      <c r="AB340" s="2">
        <f t="shared" si="253"/>
        <v>41.558018630247247</v>
      </c>
      <c r="AC340" s="2">
        <f t="shared" si="254"/>
        <v>59.999999999999993</v>
      </c>
      <c r="AD340" s="13">
        <f t="shared" si="255"/>
        <v>2.5000000000000001E-3</v>
      </c>
      <c r="AF340" s="20" t="s">
        <v>183</v>
      </c>
      <c r="AG340" s="20">
        <v>4</v>
      </c>
      <c r="AH340" s="20">
        <v>10</v>
      </c>
      <c r="AI340" s="2">
        <f t="shared" si="238"/>
        <v>1.7403302282921249</v>
      </c>
      <c r="AJ340" s="3">
        <f t="shared" si="256"/>
        <v>2.5000000000000001E-2</v>
      </c>
      <c r="AK340" s="37"/>
      <c r="AL340" s="37"/>
      <c r="AM340" s="22"/>
      <c r="AN340" s="22"/>
      <c r="AO340" s="22"/>
      <c r="AP340" s="22"/>
      <c r="AQ340" s="22"/>
      <c r="AR340" s="22"/>
      <c r="AS340" s="22"/>
      <c r="AU340" s="35"/>
    </row>
    <row r="341" spans="1:47" s="20" customFormat="1">
      <c r="A341" s="20" t="s">
        <v>120</v>
      </c>
      <c r="B341" s="35">
        <v>5.5986922935057066</v>
      </c>
      <c r="C341" s="2" t="s">
        <v>22</v>
      </c>
      <c r="D341" s="35" t="s">
        <v>91</v>
      </c>
      <c r="E341" s="20">
        <v>400</v>
      </c>
      <c r="F341" s="29">
        <v>43977</v>
      </c>
      <c r="G341" s="26">
        <f t="shared" si="244"/>
        <v>1.3996730733764267E-2</v>
      </c>
      <c r="H341" s="26"/>
      <c r="I341" s="26"/>
      <c r="J341" s="26"/>
      <c r="K341" s="26"/>
      <c r="L341" s="26"/>
      <c r="M341" s="26" t="s">
        <v>174</v>
      </c>
      <c r="N341" s="7">
        <v>43984</v>
      </c>
      <c r="O341" s="36" t="s">
        <v>19</v>
      </c>
      <c r="P341" s="20">
        <v>2.5000000000000001E-2</v>
      </c>
      <c r="Q341" s="37"/>
      <c r="R341" s="20">
        <v>10</v>
      </c>
      <c r="S341" s="2">
        <f t="shared" si="245"/>
        <v>1.7861313813584043</v>
      </c>
      <c r="T341" s="2">
        <f t="shared" si="246"/>
        <v>1</v>
      </c>
      <c r="U341" s="2">
        <f t="shared" si="247"/>
        <v>0.33333333333333331</v>
      </c>
      <c r="V341" s="2">
        <f t="shared" si="248"/>
        <v>6.8805352853082624</v>
      </c>
      <c r="W341" s="5">
        <f t="shared" si="249"/>
        <v>10</v>
      </c>
      <c r="X341" s="22">
        <v>6</v>
      </c>
      <c r="Y341" s="2">
        <f t="shared" si="250"/>
        <v>10.716788288150426</v>
      </c>
      <c r="Z341" s="2">
        <f t="shared" si="251"/>
        <v>6</v>
      </c>
      <c r="AA341" s="2">
        <f t="shared" si="252"/>
        <v>2</v>
      </c>
      <c r="AB341" s="2">
        <f t="shared" si="253"/>
        <v>41.283211711849574</v>
      </c>
      <c r="AC341" s="2">
        <f t="shared" si="254"/>
        <v>60</v>
      </c>
      <c r="AD341" s="13">
        <f t="shared" si="255"/>
        <v>2.5000000000000001E-3</v>
      </c>
      <c r="AF341" s="20" t="s">
        <v>183</v>
      </c>
      <c r="AG341" s="20">
        <v>5</v>
      </c>
      <c r="AH341" s="20">
        <v>10</v>
      </c>
      <c r="AI341" s="2">
        <f t="shared" si="238"/>
        <v>1.7861313813584041</v>
      </c>
      <c r="AJ341" s="3">
        <f t="shared" si="256"/>
        <v>2.5000000000000001E-2</v>
      </c>
      <c r="AK341" s="37"/>
      <c r="AL341" s="37"/>
      <c r="AM341" s="22"/>
      <c r="AN341" s="22"/>
      <c r="AO341" s="22"/>
      <c r="AP341" s="22"/>
      <c r="AQ341" s="22"/>
      <c r="AR341" s="22"/>
      <c r="AS341" s="22"/>
      <c r="AU341" s="35"/>
    </row>
    <row r="342" spans="1:47" s="20" customFormat="1">
      <c r="A342" s="20" t="s">
        <v>121</v>
      </c>
      <c r="B342" s="35">
        <v>5.3448128688720953</v>
      </c>
      <c r="C342" s="2" t="s">
        <v>22</v>
      </c>
      <c r="D342" s="35" t="s">
        <v>91</v>
      </c>
      <c r="E342" s="20">
        <v>400</v>
      </c>
      <c r="F342" s="29">
        <v>43977</v>
      </c>
      <c r="G342" s="26">
        <f t="shared" si="244"/>
        <v>1.3362032172180238E-2</v>
      </c>
      <c r="H342" s="26"/>
      <c r="I342" s="26"/>
      <c r="J342" s="26"/>
      <c r="K342" s="26"/>
      <c r="L342" s="26"/>
      <c r="M342" s="26" t="s">
        <v>174</v>
      </c>
      <c r="N342" s="7">
        <v>43984</v>
      </c>
      <c r="O342" s="36" t="s">
        <v>19</v>
      </c>
      <c r="P342" s="20">
        <v>2.5000000000000001E-2</v>
      </c>
      <c r="Q342" s="37"/>
      <c r="R342" s="20">
        <v>10</v>
      </c>
      <c r="S342" s="2">
        <f t="shared" si="245"/>
        <v>1.8709728937825807</v>
      </c>
      <c r="T342" s="2">
        <f t="shared" si="246"/>
        <v>1</v>
      </c>
      <c r="U342" s="2">
        <f t="shared" si="247"/>
        <v>0.33333333333333331</v>
      </c>
      <c r="V342" s="2">
        <f t="shared" si="248"/>
        <v>6.7956937728840856</v>
      </c>
      <c r="W342" s="5">
        <f t="shared" si="249"/>
        <v>10</v>
      </c>
      <c r="X342" s="22">
        <v>6</v>
      </c>
      <c r="Y342" s="2">
        <f t="shared" si="250"/>
        <v>11.225837362695485</v>
      </c>
      <c r="Z342" s="2">
        <f t="shared" si="251"/>
        <v>6</v>
      </c>
      <c r="AA342" s="2">
        <f t="shared" si="252"/>
        <v>2</v>
      </c>
      <c r="AB342" s="2">
        <f t="shared" si="253"/>
        <v>40.774162637304514</v>
      </c>
      <c r="AC342" s="2">
        <f t="shared" si="254"/>
        <v>60</v>
      </c>
      <c r="AD342" s="13">
        <f t="shared" si="255"/>
        <v>2.5000000000000005E-3</v>
      </c>
      <c r="AF342" s="20" t="s">
        <v>183</v>
      </c>
      <c r="AG342" s="20">
        <v>6</v>
      </c>
      <c r="AH342" s="20">
        <v>10</v>
      </c>
      <c r="AI342" s="2">
        <f t="shared" si="238"/>
        <v>1.8709728937825807</v>
      </c>
      <c r="AJ342" s="3">
        <f t="shared" si="256"/>
        <v>2.5000000000000005E-2</v>
      </c>
      <c r="AK342" s="37"/>
      <c r="AL342" s="37"/>
      <c r="AM342" s="22"/>
      <c r="AN342" s="22"/>
      <c r="AO342" s="22"/>
      <c r="AP342" s="22"/>
      <c r="AQ342" s="22"/>
      <c r="AR342" s="22"/>
      <c r="AS342" s="22"/>
      <c r="AU342" s="35"/>
    </row>
    <row r="343" spans="1:47" s="20" customFormat="1">
      <c r="A343" s="20" t="s">
        <v>122</v>
      </c>
      <c r="B343" s="35">
        <v>5.3113397893867083</v>
      </c>
      <c r="C343" s="2" t="s">
        <v>22</v>
      </c>
      <c r="D343" s="35" t="s">
        <v>91</v>
      </c>
      <c r="E343" s="20">
        <v>400</v>
      </c>
      <c r="F343" s="29">
        <v>43977</v>
      </c>
      <c r="G343" s="26">
        <f t="shared" si="244"/>
        <v>1.3278349473466771E-2</v>
      </c>
      <c r="H343" s="26"/>
      <c r="I343" s="26"/>
      <c r="J343" s="26"/>
      <c r="K343" s="26"/>
      <c r="L343" s="26"/>
      <c r="M343" s="26" t="s">
        <v>174</v>
      </c>
      <c r="N343" s="7">
        <v>43984</v>
      </c>
      <c r="O343" s="36" t="s">
        <v>19</v>
      </c>
      <c r="P343" s="20">
        <v>2.5000000000000001E-2</v>
      </c>
      <c r="Q343" s="37"/>
      <c r="R343" s="20">
        <v>10</v>
      </c>
      <c r="S343" s="2">
        <f t="shared" si="245"/>
        <v>1.8827641229021583</v>
      </c>
      <c r="T343" s="2">
        <f t="shared" si="246"/>
        <v>1</v>
      </c>
      <c r="U343" s="2">
        <f t="shared" si="247"/>
        <v>0.33333333333333331</v>
      </c>
      <c r="V343" s="2">
        <f t="shared" si="248"/>
        <v>6.7839025437645084</v>
      </c>
      <c r="W343" s="5">
        <f t="shared" si="249"/>
        <v>10</v>
      </c>
      <c r="X343" s="22">
        <v>6</v>
      </c>
      <c r="Y343" s="2">
        <f t="shared" si="250"/>
        <v>11.29658473741295</v>
      </c>
      <c r="Z343" s="2">
        <f t="shared" si="251"/>
        <v>6</v>
      </c>
      <c r="AA343" s="2">
        <f t="shared" si="252"/>
        <v>2</v>
      </c>
      <c r="AB343" s="2">
        <f t="shared" si="253"/>
        <v>40.70341526258705</v>
      </c>
      <c r="AC343" s="2">
        <f t="shared" si="254"/>
        <v>60</v>
      </c>
      <c r="AD343" s="13">
        <f t="shared" si="255"/>
        <v>2.5000000000000001E-3</v>
      </c>
      <c r="AF343" s="20" t="s">
        <v>183</v>
      </c>
      <c r="AG343" s="20">
        <v>7</v>
      </c>
      <c r="AH343" s="20">
        <v>10</v>
      </c>
      <c r="AI343" s="2">
        <f t="shared" si="238"/>
        <v>1.8827641229021581</v>
      </c>
      <c r="AJ343" s="3">
        <f t="shared" si="256"/>
        <v>2.5000000000000001E-2</v>
      </c>
      <c r="AK343" s="37"/>
      <c r="AL343" s="37"/>
      <c r="AM343" s="22"/>
      <c r="AN343" s="22"/>
      <c r="AO343" s="22"/>
      <c r="AP343" s="22"/>
      <c r="AQ343" s="22"/>
      <c r="AR343" s="22"/>
      <c r="AS343" s="22"/>
      <c r="AU343" s="35"/>
    </row>
    <row r="344" spans="1:47" s="20" customFormat="1">
      <c r="A344" s="20" t="s">
        <v>116</v>
      </c>
      <c r="B344" s="35">
        <v>6.2522440195171303</v>
      </c>
      <c r="C344" s="2" t="s">
        <v>22</v>
      </c>
      <c r="D344" s="35" t="s">
        <v>91</v>
      </c>
      <c r="E344" s="20">
        <v>400</v>
      </c>
      <c r="F344" s="29">
        <v>43977</v>
      </c>
      <c r="G344" s="26">
        <f t="shared" si="244"/>
        <v>1.5630610048792827E-2</v>
      </c>
      <c r="H344" s="26"/>
      <c r="I344" s="26"/>
      <c r="J344" s="26"/>
      <c r="K344" s="26"/>
      <c r="L344" s="26"/>
      <c r="M344" s="26" t="s">
        <v>174</v>
      </c>
      <c r="N344" s="7">
        <v>43984</v>
      </c>
      <c r="O344" s="36" t="s">
        <v>19</v>
      </c>
      <c r="P344" s="20">
        <v>2.5000000000000001E-2</v>
      </c>
      <c r="Q344" s="37"/>
      <c r="R344" s="20">
        <v>10</v>
      </c>
      <c r="S344" s="2">
        <f t="shared" si="245"/>
        <v>1.5994257371887277</v>
      </c>
      <c r="T344" s="2">
        <f t="shared" si="246"/>
        <v>1</v>
      </c>
      <c r="U344" s="2">
        <f t="shared" si="247"/>
        <v>0.33333333333333331</v>
      </c>
      <c r="V344" s="2">
        <f t="shared" si="248"/>
        <v>7.0672409294779381</v>
      </c>
      <c r="W344" s="5">
        <f t="shared" si="249"/>
        <v>10</v>
      </c>
      <c r="X344" s="22">
        <v>6</v>
      </c>
      <c r="Y344" s="2">
        <f t="shared" si="250"/>
        <v>9.5965544231323658</v>
      </c>
      <c r="Z344" s="2">
        <f t="shared" si="251"/>
        <v>6</v>
      </c>
      <c r="AA344" s="2">
        <f t="shared" si="252"/>
        <v>2</v>
      </c>
      <c r="AB344" s="2">
        <f t="shared" si="253"/>
        <v>42.403445576867625</v>
      </c>
      <c r="AC344" s="2">
        <f t="shared" si="254"/>
        <v>59.999999999999993</v>
      </c>
      <c r="AD344" s="13">
        <f t="shared" si="255"/>
        <v>2.5000000000000005E-3</v>
      </c>
      <c r="AF344" s="20" t="s">
        <v>185</v>
      </c>
      <c r="AG344" s="20">
        <v>2</v>
      </c>
      <c r="AH344" s="20">
        <v>10</v>
      </c>
      <c r="AI344" s="2">
        <f t="shared" si="238"/>
        <v>1.5994257371887277</v>
      </c>
      <c r="AJ344" s="3">
        <f t="shared" si="256"/>
        <v>2.5000000000000005E-2</v>
      </c>
      <c r="AK344" s="37"/>
      <c r="AL344" s="37"/>
      <c r="AM344" s="22"/>
      <c r="AN344" s="22"/>
      <c r="AO344" s="22"/>
      <c r="AP344" s="22"/>
      <c r="AQ344" s="22"/>
      <c r="AR344" s="22"/>
      <c r="AS344" s="22"/>
      <c r="AU344" s="35"/>
    </row>
    <row r="345" spans="1:47" s="20" customFormat="1">
      <c r="A345" s="20" t="s">
        <v>117</v>
      </c>
      <c r="B345" s="35">
        <v>6.1467675964431576</v>
      </c>
      <c r="C345" s="2" t="s">
        <v>22</v>
      </c>
      <c r="D345" s="35" t="s">
        <v>91</v>
      </c>
      <c r="E345" s="20">
        <v>400</v>
      </c>
      <c r="F345" s="29">
        <v>43977</v>
      </c>
      <c r="G345" s="26">
        <f t="shared" si="244"/>
        <v>1.5366918991107894E-2</v>
      </c>
      <c r="H345" s="26"/>
      <c r="I345" s="26"/>
      <c r="J345" s="26"/>
      <c r="K345" s="26"/>
      <c r="L345" s="26"/>
      <c r="M345" s="26" t="s">
        <v>174</v>
      </c>
      <c r="N345" s="7">
        <v>43984</v>
      </c>
      <c r="O345" s="36" t="s">
        <v>19</v>
      </c>
      <c r="P345" s="20">
        <v>2.5000000000000001E-2</v>
      </c>
      <c r="Q345" s="37"/>
      <c r="R345" s="20">
        <v>10</v>
      </c>
      <c r="S345" s="2">
        <f t="shared" si="245"/>
        <v>1.6268713340954237</v>
      </c>
      <c r="T345" s="2">
        <f t="shared" si="246"/>
        <v>1</v>
      </c>
      <c r="U345" s="2">
        <f t="shared" si="247"/>
        <v>0.33333333333333331</v>
      </c>
      <c r="V345" s="2">
        <f t="shared" si="248"/>
        <v>7.0397953325712432</v>
      </c>
      <c r="W345" s="5">
        <f t="shared" si="249"/>
        <v>10</v>
      </c>
      <c r="X345" s="22">
        <v>6</v>
      </c>
      <c r="Y345" s="2">
        <f t="shared" si="250"/>
        <v>9.7612280045725424</v>
      </c>
      <c r="Z345" s="2">
        <f t="shared" si="251"/>
        <v>6</v>
      </c>
      <c r="AA345" s="2">
        <f t="shared" si="252"/>
        <v>2</v>
      </c>
      <c r="AB345" s="2">
        <f t="shared" si="253"/>
        <v>42.238771995427456</v>
      </c>
      <c r="AC345" s="2">
        <f t="shared" si="254"/>
        <v>60</v>
      </c>
      <c r="AD345" s="13">
        <f t="shared" si="255"/>
        <v>2.5000000000000005E-3</v>
      </c>
      <c r="AF345" s="20" t="s">
        <v>185</v>
      </c>
      <c r="AG345" s="20">
        <v>3</v>
      </c>
      <c r="AH345" s="20">
        <v>10</v>
      </c>
      <c r="AI345" s="2">
        <f t="shared" si="238"/>
        <v>1.6268713340954237</v>
      </c>
      <c r="AJ345" s="3">
        <f t="shared" si="256"/>
        <v>2.5000000000000005E-2</v>
      </c>
      <c r="AK345" s="37"/>
      <c r="AL345" s="37"/>
      <c r="AM345" s="22"/>
      <c r="AN345" s="22"/>
      <c r="AO345" s="22"/>
      <c r="AP345" s="22"/>
      <c r="AQ345" s="22"/>
      <c r="AR345" s="22"/>
      <c r="AS345" s="22"/>
      <c r="AU345" s="35"/>
    </row>
    <row r="346" spans="1:47" s="20" customFormat="1">
      <c r="A346" s="20" t="s">
        <v>118</v>
      </c>
      <c r="B346" s="35">
        <v>5.7460359174554556</v>
      </c>
      <c r="C346" s="2" t="s">
        <v>22</v>
      </c>
      <c r="D346" s="35" t="s">
        <v>91</v>
      </c>
      <c r="E346" s="20">
        <v>400</v>
      </c>
      <c r="F346" s="29">
        <v>43977</v>
      </c>
      <c r="G346" s="26">
        <f t="shared" si="244"/>
        <v>1.4365089793638638E-2</v>
      </c>
      <c r="H346" s="26"/>
      <c r="I346" s="26"/>
      <c r="J346" s="26"/>
      <c r="K346" s="26"/>
      <c r="L346" s="26"/>
      <c r="M346" s="26" t="s">
        <v>174</v>
      </c>
      <c r="N346" s="7">
        <v>43984</v>
      </c>
      <c r="O346" s="36" t="s">
        <v>19</v>
      </c>
      <c r="P346" s="20">
        <v>2.5000000000000001E-2</v>
      </c>
      <c r="Q346" s="37"/>
      <c r="R346" s="20">
        <v>10</v>
      </c>
      <c r="S346" s="2">
        <f t="shared" si="245"/>
        <v>1.7403302282921247</v>
      </c>
      <c r="T346" s="2">
        <f t="shared" si="246"/>
        <v>1</v>
      </c>
      <c r="U346" s="2">
        <f t="shared" si="247"/>
        <v>0.33333333333333331</v>
      </c>
      <c r="V346" s="2">
        <f t="shared" si="248"/>
        <v>6.9263364383745412</v>
      </c>
      <c r="W346" s="5">
        <f t="shared" si="249"/>
        <v>10</v>
      </c>
      <c r="X346" s="22">
        <v>6</v>
      </c>
      <c r="Y346" s="2">
        <f t="shared" si="250"/>
        <v>10.441981369752748</v>
      </c>
      <c r="Z346" s="2">
        <f t="shared" si="251"/>
        <v>6</v>
      </c>
      <c r="AA346" s="2">
        <f t="shared" si="252"/>
        <v>2</v>
      </c>
      <c r="AB346" s="2">
        <f t="shared" si="253"/>
        <v>41.558018630247247</v>
      </c>
      <c r="AC346" s="2">
        <f t="shared" si="254"/>
        <v>59.999999999999993</v>
      </c>
      <c r="AD346" s="13">
        <f t="shared" si="255"/>
        <v>2.5000000000000001E-3</v>
      </c>
      <c r="AF346" s="20" t="s">
        <v>185</v>
      </c>
      <c r="AG346" s="20">
        <v>4</v>
      </c>
      <c r="AH346" s="20">
        <v>10</v>
      </c>
      <c r="AI346" s="2">
        <f t="shared" si="238"/>
        <v>1.7403302282921249</v>
      </c>
      <c r="AJ346" s="3">
        <f t="shared" si="256"/>
        <v>2.5000000000000001E-2</v>
      </c>
      <c r="AK346" s="37"/>
      <c r="AL346" s="37"/>
      <c r="AM346" s="22"/>
      <c r="AN346" s="22"/>
      <c r="AO346" s="22"/>
      <c r="AP346" s="22"/>
      <c r="AQ346" s="22"/>
      <c r="AR346" s="22"/>
      <c r="AS346" s="22"/>
      <c r="AU346" s="35"/>
    </row>
    <row r="347" spans="1:47" s="20" customFormat="1">
      <c r="A347" s="20" t="s">
        <v>120</v>
      </c>
      <c r="B347" s="35">
        <v>5.5986922935057066</v>
      </c>
      <c r="C347" s="2" t="s">
        <v>22</v>
      </c>
      <c r="D347" s="35" t="s">
        <v>91</v>
      </c>
      <c r="E347" s="20">
        <v>400</v>
      </c>
      <c r="F347" s="29">
        <v>43977</v>
      </c>
      <c r="G347" s="26">
        <f t="shared" si="244"/>
        <v>1.3996730733764267E-2</v>
      </c>
      <c r="H347" s="26"/>
      <c r="I347" s="26"/>
      <c r="J347" s="26"/>
      <c r="K347" s="26"/>
      <c r="L347" s="26"/>
      <c r="M347" s="26" t="s">
        <v>174</v>
      </c>
      <c r="N347" s="7">
        <v>43984</v>
      </c>
      <c r="O347" s="36" t="s">
        <v>19</v>
      </c>
      <c r="P347" s="20">
        <v>2.5000000000000001E-2</v>
      </c>
      <c r="Q347" s="37"/>
      <c r="R347" s="20">
        <v>10</v>
      </c>
      <c r="S347" s="2">
        <f t="shared" si="245"/>
        <v>1.7861313813584043</v>
      </c>
      <c r="T347" s="2">
        <f t="shared" si="246"/>
        <v>1</v>
      </c>
      <c r="U347" s="2">
        <f t="shared" si="247"/>
        <v>0.33333333333333331</v>
      </c>
      <c r="V347" s="2">
        <f t="shared" si="248"/>
        <v>6.8805352853082624</v>
      </c>
      <c r="W347" s="5">
        <f t="shared" si="249"/>
        <v>10</v>
      </c>
      <c r="X347" s="22">
        <v>6</v>
      </c>
      <c r="Y347" s="2">
        <f t="shared" si="250"/>
        <v>10.716788288150426</v>
      </c>
      <c r="Z347" s="2">
        <f t="shared" si="251"/>
        <v>6</v>
      </c>
      <c r="AA347" s="2">
        <f t="shared" si="252"/>
        <v>2</v>
      </c>
      <c r="AB347" s="2">
        <f t="shared" si="253"/>
        <v>41.283211711849574</v>
      </c>
      <c r="AC347" s="2">
        <f t="shared" si="254"/>
        <v>60</v>
      </c>
      <c r="AD347" s="13">
        <f t="shared" si="255"/>
        <v>2.5000000000000001E-3</v>
      </c>
      <c r="AF347" s="20" t="s">
        <v>185</v>
      </c>
      <c r="AG347" s="20">
        <v>5</v>
      </c>
      <c r="AH347" s="20">
        <v>10</v>
      </c>
      <c r="AI347" s="2">
        <f t="shared" si="238"/>
        <v>1.7861313813584041</v>
      </c>
      <c r="AJ347" s="3">
        <f t="shared" si="256"/>
        <v>2.5000000000000001E-2</v>
      </c>
      <c r="AK347" s="37"/>
      <c r="AL347" s="37"/>
      <c r="AM347" s="22"/>
      <c r="AN347" s="22"/>
      <c r="AO347" s="22"/>
      <c r="AP347" s="22"/>
      <c r="AQ347" s="22"/>
      <c r="AR347" s="22"/>
      <c r="AS347" s="22"/>
      <c r="AU347" s="35"/>
    </row>
    <row r="348" spans="1:47" s="20" customFormat="1">
      <c r="A348" s="20" t="s">
        <v>121</v>
      </c>
      <c r="B348" s="35">
        <v>5.3448128688720953</v>
      </c>
      <c r="C348" s="2" t="s">
        <v>22</v>
      </c>
      <c r="D348" s="35" t="s">
        <v>91</v>
      </c>
      <c r="E348" s="20">
        <v>400</v>
      </c>
      <c r="F348" s="29">
        <v>43977</v>
      </c>
      <c r="G348" s="26">
        <f t="shared" si="244"/>
        <v>1.3362032172180238E-2</v>
      </c>
      <c r="H348" s="26"/>
      <c r="I348" s="26"/>
      <c r="J348" s="26"/>
      <c r="K348" s="26"/>
      <c r="L348" s="26"/>
      <c r="M348" s="26" t="s">
        <v>174</v>
      </c>
      <c r="N348" s="7">
        <v>43984</v>
      </c>
      <c r="O348" s="36" t="s">
        <v>19</v>
      </c>
      <c r="P348" s="20">
        <v>2.5000000000000001E-2</v>
      </c>
      <c r="Q348" s="37"/>
      <c r="R348" s="20">
        <v>10</v>
      </c>
      <c r="S348" s="2">
        <f t="shared" si="245"/>
        <v>1.8709728937825807</v>
      </c>
      <c r="T348" s="2">
        <f t="shared" si="246"/>
        <v>1</v>
      </c>
      <c r="U348" s="2">
        <f t="shared" si="247"/>
        <v>0.33333333333333331</v>
      </c>
      <c r="V348" s="2">
        <f t="shared" si="248"/>
        <v>6.7956937728840856</v>
      </c>
      <c r="W348" s="5">
        <f t="shared" si="249"/>
        <v>10</v>
      </c>
      <c r="X348" s="22">
        <v>6</v>
      </c>
      <c r="Y348" s="2">
        <f t="shared" si="250"/>
        <v>11.225837362695485</v>
      </c>
      <c r="Z348" s="2">
        <f t="shared" si="251"/>
        <v>6</v>
      </c>
      <c r="AA348" s="2">
        <f t="shared" si="252"/>
        <v>2</v>
      </c>
      <c r="AB348" s="2">
        <f t="shared" si="253"/>
        <v>40.774162637304514</v>
      </c>
      <c r="AC348" s="2">
        <f t="shared" si="254"/>
        <v>60</v>
      </c>
      <c r="AD348" s="13">
        <f t="shared" si="255"/>
        <v>2.5000000000000005E-3</v>
      </c>
      <c r="AF348" s="20" t="s">
        <v>185</v>
      </c>
      <c r="AG348" s="20">
        <v>6</v>
      </c>
      <c r="AH348" s="20">
        <v>10</v>
      </c>
      <c r="AI348" s="2">
        <f t="shared" si="238"/>
        <v>1.8709728937825807</v>
      </c>
      <c r="AJ348" s="3">
        <f t="shared" si="256"/>
        <v>2.5000000000000005E-2</v>
      </c>
      <c r="AK348" s="37"/>
      <c r="AL348" s="37"/>
      <c r="AM348" s="22"/>
      <c r="AN348" s="22"/>
      <c r="AO348" s="22"/>
      <c r="AP348" s="22"/>
      <c r="AQ348" s="22"/>
      <c r="AR348" s="22"/>
      <c r="AS348" s="22"/>
      <c r="AU348" s="35"/>
    </row>
    <row r="349" spans="1:47" s="20" customFormat="1">
      <c r="A349" s="20" t="s">
        <v>122</v>
      </c>
      <c r="B349" s="35">
        <v>5.3113397893867083</v>
      </c>
      <c r="C349" s="2" t="s">
        <v>22</v>
      </c>
      <c r="D349" s="35" t="s">
        <v>91</v>
      </c>
      <c r="E349" s="20">
        <v>400</v>
      </c>
      <c r="F349" s="29">
        <v>43977</v>
      </c>
      <c r="G349" s="26">
        <f t="shared" si="244"/>
        <v>1.3278349473466771E-2</v>
      </c>
      <c r="H349" s="26"/>
      <c r="I349" s="26"/>
      <c r="J349" s="26"/>
      <c r="K349" s="26"/>
      <c r="L349" s="26"/>
      <c r="M349" s="26" t="s">
        <v>174</v>
      </c>
      <c r="N349" s="7">
        <v>43984</v>
      </c>
      <c r="O349" s="36" t="s">
        <v>19</v>
      </c>
      <c r="P349" s="20">
        <v>2.5000000000000001E-2</v>
      </c>
      <c r="Q349" s="37"/>
      <c r="R349" s="20">
        <v>10</v>
      </c>
      <c r="S349" s="2">
        <f t="shared" si="245"/>
        <v>1.8827641229021583</v>
      </c>
      <c r="T349" s="2">
        <f t="shared" si="246"/>
        <v>1</v>
      </c>
      <c r="U349" s="2">
        <f t="shared" si="247"/>
        <v>0.33333333333333331</v>
      </c>
      <c r="V349" s="2">
        <f t="shared" si="248"/>
        <v>6.7839025437645084</v>
      </c>
      <c r="W349" s="5">
        <f t="shared" si="249"/>
        <v>10</v>
      </c>
      <c r="X349" s="22">
        <v>6</v>
      </c>
      <c r="Y349" s="2">
        <f t="shared" si="250"/>
        <v>11.29658473741295</v>
      </c>
      <c r="Z349" s="2">
        <f t="shared" si="251"/>
        <v>6</v>
      </c>
      <c r="AA349" s="2">
        <f t="shared" si="252"/>
        <v>2</v>
      </c>
      <c r="AB349" s="2">
        <f t="shared" si="253"/>
        <v>40.70341526258705</v>
      </c>
      <c r="AC349" s="2">
        <f t="shared" si="254"/>
        <v>60</v>
      </c>
      <c r="AD349" s="13">
        <f t="shared" si="255"/>
        <v>2.5000000000000001E-3</v>
      </c>
      <c r="AF349" s="20" t="s">
        <v>185</v>
      </c>
      <c r="AG349" s="20">
        <v>7</v>
      </c>
      <c r="AH349" s="20">
        <v>10</v>
      </c>
      <c r="AI349" s="2">
        <f t="shared" si="238"/>
        <v>1.8827641229021581</v>
      </c>
      <c r="AJ349" s="3">
        <f t="shared" si="256"/>
        <v>2.5000000000000001E-2</v>
      </c>
      <c r="AK349" s="37"/>
      <c r="AL349" s="37"/>
      <c r="AM349" s="22"/>
      <c r="AN349" s="22"/>
      <c r="AO349" s="22"/>
      <c r="AP349" s="22"/>
      <c r="AQ349" s="22"/>
      <c r="AR349" s="22"/>
      <c r="AS349" s="22"/>
      <c r="AU349" s="35"/>
    </row>
    <row r="350" spans="1:47" s="20" customFormat="1">
      <c r="A350" s="20" t="s">
        <v>124</v>
      </c>
      <c r="B350" s="35">
        <v>5.2079346487208031</v>
      </c>
      <c r="C350" s="2" t="s">
        <v>22</v>
      </c>
      <c r="D350" s="35" t="s">
        <v>91</v>
      </c>
      <c r="E350" s="20">
        <v>400</v>
      </c>
      <c r="F350" s="29">
        <v>43977</v>
      </c>
      <c r="G350" s="26">
        <f t="shared" si="244"/>
        <v>1.3019836621802007E-2</v>
      </c>
      <c r="H350" s="26"/>
      <c r="I350" s="26"/>
      <c r="J350" s="26"/>
      <c r="K350" s="26"/>
      <c r="L350" s="26"/>
      <c r="M350" s="26" t="s">
        <v>174</v>
      </c>
      <c r="N350" s="7">
        <v>43984</v>
      </c>
      <c r="O350" s="36" t="s">
        <v>19</v>
      </c>
      <c r="P350" s="20">
        <v>2.5000000000000001E-2</v>
      </c>
      <c r="Q350" s="37"/>
      <c r="R350" s="20">
        <v>10</v>
      </c>
      <c r="S350" s="2">
        <f t="shared" si="245"/>
        <v>1.9201469823466866</v>
      </c>
      <c r="T350" s="2">
        <f t="shared" si="246"/>
        <v>1</v>
      </c>
      <c r="U350" s="2">
        <f t="shared" si="247"/>
        <v>0.33333333333333331</v>
      </c>
      <c r="V350" s="2">
        <f t="shared" si="248"/>
        <v>6.7465196843199795</v>
      </c>
      <c r="W350" s="5">
        <f t="shared" si="249"/>
        <v>10</v>
      </c>
      <c r="X350" s="22">
        <v>6</v>
      </c>
      <c r="Y350" s="2">
        <f t="shared" si="250"/>
        <v>11.520881894080119</v>
      </c>
      <c r="Z350" s="2">
        <f t="shared" si="251"/>
        <v>6</v>
      </c>
      <c r="AA350" s="2">
        <f t="shared" si="252"/>
        <v>2</v>
      </c>
      <c r="AB350" s="2">
        <f t="shared" si="253"/>
        <v>40.479118105919881</v>
      </c>
      <c r="AC350" s="2">
        <f t="shared" si="254"/>
        <v>60</v>
      </c>
      <c r="AD350" s="13">
        <f t="shared" si="255"/>
        <v>2.5000000000000005E-3</v>
      </c>
      <c r="AF350" s="20" t="s">
        <v>184</v>
      </c>
      <c r="AG350" s="20">
        <v>2</v>
      </c>
      <c r="AH350" s="20">
        <v>10</v>
      </c>
      <c r="AI350" s="2">
        <f t="shared" si="238"/>
        <v>1.9201469823466866</v>
      </c>
      <c r="AJ350" s="3">
        <f t="shared" si="256"/>
        <v>2.5000000000000005E-2</v>
      </c>
      <c r="AK350" s="37"/>
      <c r="AL350" s="37"/>
      <c r="AM350" s="22"/>
      <c r="AN350" s="22"/>
      <c r="AO350" s="22"/>
      <c r="AP350" s="22"/>
      <c r="AQ350" s="22"/>
      <c r="AR350" s="22"/>
      <c r="AS350" s="22"/>
      <c r="AU350" s="35"/>
    </row>
    <row r="351" spans="1:47" s="20" customFormat="1">
      <c r="A351" s="20" t="s">
        <v>125</v>
      </c>
      <c r="B351" s="35">
        <v>5.1482155696866556</v>
      </c>
      <c r="C351" s="2" t="s">
        <v>22</v>
      </c>
      <c r="D351" s="35" t="s">
        <v>91</v>
      </c>
      <c r="E351" s="20">
        <v>400</v>
      </c>
      <c r="F351" s="29">
        <v>43977</v>
      </c>
      <c r="G351" s="26">
        <f t="shared" si="244"/>
        <v>1.287053892421664E-2</v>
      </c>
      <c r="H351" s="26"/>
      <c r="I351" s="26"/>
      <c r="J351" s="26"/>
      <c r="K351" s="26"/>
      <c r="L351" s="26"/>
      <c r="M351" s="26" t="s">
        <v>174</v>
      </c>
      <c r="N351" s="7">
        <v>43984</v>
      </c>
      <c r="O351" s="36" t="s">
        <v>19</v>
      </c>
      <c r="P351" s="20">
        <v>2.5000000000000001E-2</v>
      </c>
      <c r="Q351" s="37"/>
      <c r="R351" s="20">
        <v>10</v>
      </c>
      <c r="S351" s="2">
        <f t="shared" si="245"/>
        <v>1.9424206047006394</v>
      </c>
      <c r="T351" s="2">
        <f t="shared" si="246"/>
        <v>1</v>
      </c>
      <c r="U351" s="2">
        <f t="shared" si="247"/>
        <v>0.33333333333333331</v>
      </c>
      <c r="V351" s="2">
        <f t="shared" si="248"/>
        <v>6.7242460619660278</v>
      </c>
      <c r="W351" s="5">
        <f t="shared" si="249"/>
        <v>10</v>
      </c>
      <c r="X351" s="22">
        <v>6</v>
      </c>
      <c r="Y351" s="2">
        <f t="shared" si="250"/>
        <v>11.654523628203837</v>
      </c>
      <c r="Z351" s="2">
        <f t="shared" si="251"/>
        <v>6</v>
      </c>
      <c r="AA351" s="2">
        <f t="shared" si="252"/>
        <v>2</v>
      </c>
      <c r="AB351" s="2">
        <f t="shared" si="253"/>
        <v>40.345476371796167</v>
      </c>
      <c r="AC351" s="2">
        <f t="shared" si="254"/>
        <v>60</v>
      </c>
      <c r="AD351" s="13">
        <f t="shared" si="255"/>
        <v>2.5000000000000005E-3</v>
      </c>
      <c r="AF351" s="20" t="s">
        <v>184</v>
      </c>
      <c r="AG351" s="20">
        <v>3</v>
      </c>
      <c r="AH351" s="20">
        <v>10</v>
      </c>
      <c r="AI351" s="2">
        <f t="shared" si="238"/>
        <v>1.9424206047006394</v>
      </c>
      <c r="AJ351" s="3">
        <f t="shared" si="256"/>
        <v>2.5000000000000005E-2</v>
      </c>
      <c r="AK351" s="37"/>
      <c r="AL351" s="37"/>
      <c r="AM351" s="22"/>
      <c r="AN351" s="22"/>
      <c r="AO351" s="22"/>
      <c r="AP351" s="22"/>
      <c r="AQ351" s="22"/>
      <c r="AR351" s="22"/>
      <c r="AS351" s="22"/>
      <c r="AU351" s="35"/>
    </row>
    <row r="352" spans="1:47" s="20" customFormat="1">
      <c r="A352" s="20" t="s">
        <v>126</v>
      </c>
      <c r="B352" s="35">
        <v>5.1809534581212437</v>
      </c>
      <c r="C352" s="2" t="s">
        <v>22</v>
      </c>
      <c r="D352" s="35" t="s">
        <v>91</v>
      </c>
      <c r="E352" s="20">
        <v>400</v>
      </c>
      <c r="F352" s="29">
        <v>43977</v>
      </c>
      <c r="G352" s="26">
        <f t="shared" si="244"/>
        <v>1.2952383645303109E-2</v>
      </c>
      <c r="H352" s="26"/>
      <c r="I352" s="26"/>
      <c r="J352" s="26"/>
      <c r="K352" s="26"/>
      <c r="L352" s="26"/>
      <c r="M352" s="26" t="s">
        <v>174</v>
      </c>
      <c r="N352" s="7">
        <v>43984</v>
      </c>
      <c r="O352" s="36" t="s">
        <v>19</v>
      </c>
      <c r="P352" s="20">
        <v>2.5000000000000001E-2</v>
      </c>
      <c r="Q352" s="37"/>
      <c r="R352" s="20">
        <v>10</v>
      </c>
      <c r="S352" s="2">
        <f t="shared" si="245"/>
        <v>1.9301466575278359</v>
      </c>
      <c r="T352" s="2">
        <f t="shared" si="246"/>
        <v>1</v>
      </c>
      <c r="U352" s="2">
        <f t="shared" si="247"/>
        <v>0.33333333333333331</v>
      </c>
      <c r="V352" s="2">
        <f t="shared" si="248"/>
        <v>6.7365200091388306</v>
      </c>
      <c r="W352" s="5">
        <f t="shared" si="249"/>
        <v>10</v>
      </c>
      <c r="X352" s="22">
        <v>6</v>
      </c>
      <c r="Y352" s="2">
        <f t="shared" si="250"/>
        <v>11.580879945167016</v>
      </c>
      <c r="Z352" s="2">
        <f t="shared" si="251"/>
        <v>6</v>
      </c>
      <c r="AA352" s="2">
        <f t="shared" si="252"/>
        <v>2</v>
      </c>
      <c r="AB352" s="2">
        <f t="shared" si="253"/>
        <v>40.419120054832987</v>
      </c>
      <c r="AC352" s="2">
        <f t="shared" si="254"/>
        <v>60</v>
      </c>
      <c r="AD352" s="13">
        <f t="shared" si="255"/>
        <v>2.5000000000000005E-3</v>
      </c>
      <c r="AF352" s="20" t="s">
        <v>184</v>
      </c>
      <c r="AG352" s="20">
        <v>4</v>
      </c>
      <c r="AH352" s="20">
        <v>10</v>
      </c>
      <c r="AI352" s="2">
        <f t="shared" si="238"/>
        <v>1.9301466575278359</v>
      </c>
      <c r="AJ352" s="3">
        <f t="shared" si="256"/>
        <v>2.5000000000000005E-2</v>
      </c>
      <c r="AK352" s="37"/>
      <c r="AL352" s="37"/>
      <c r="AM352" s="22"/>
      <c r="AN352" s="22"/>
      <c r="AO352" s="22"/>
      <c r="AP352" s="22"/>
      <c r="AQ352" s="22"/>
      <c r="AR352" s="22"/>
      <c r="AS352" s="22"/>
      <c r="AU352" s="35"/>
    </row>
    <row r="353" spans="1:47" s="20" customFormat="1">
      <c r="A353" s="20" t="s">
        <v>128</v>
      </c>
      <c r="B353" s="35">
        <v>2.5978166997203695</v>
      </c>
      <c r="C353" s="2" t="s">
        <v>22</v>
      </c>
      <c r="D353" s="35" t="s">
        <v>91</v>
      </c>
      <c r="E353" s="20">
        <v>400</v>
      </c>
      <c r="F353" s="29">
        <v>43977</v>
      </c>
      <c r="G353" s="26">
        <f t="shared" si="244"/>
        <v>6.4945417493009238E-3</v>
      </c>
      <c r="H353" s="26"/>
      <c r="I353" s="26"/>
      <c r="J353" s="26"/>
      <c r="K353" s="26"/>
      <c r="L353" s="26"/>
      <c r="M353" s="26" t="s">
        <v>174</v>
      </c>
      <c r="N353" s="7">
        <v>43984</v>
      </c>
      <c r="O353" s="36" t="s">
        <v>19</v>
      </c>
      <c r="P353" s="20">
        <v>2.5000000000000001E-2</v>
      </c>
      <c r="Q353" s="37"/>
      <c r="R353" s="20">
        <v>10</v>
      </c>
      <c r="S353" s="2">
        <f t="shared" si="245"/>
        <v>3.8493862946821484</v>
      </c>
      <c r="T353" s="2">
        <f t="shared" si="246"/>
        <v>1</v>
      </c>
      <c r="U353" s="2">
        <f t="shared" si="247"/>
        <v>0.33333333333333331</v>
      </c>
      <c r="V353" s="2">
        <f t="shared" si="248"/>
        <v>4.817280371984519</v>
      </c>
      <c r="W353" s="5">
        <f t="shared" si="249"/>
        <v>10</v>
      </c>
      <c r="X353" s="22">
        <v>6</v>
      </c>
      <c r="Y353" s="2">
        <f t="shared" si="250"/>
        <v>23.096317768092891</v>
      </c>
      <c r="Z353" s="2">
        <f t="shared" si="251"/>
        <v>6</v>
      </c>
      <c r="AA353" s="2">
        <f t="shared" si="252"/>
        <v>2</v>
      </c>
      <c r="AB353" s="2">
        <f t="shared" si="253"/>
        <v>28.903682231907112</v>
      </c>
      <c r="AC353" s="2">
        <f t="shared" si="254"/>
        <v>60</v>
      </c>
      <c r="AD353" s="13">
        <f t="shared" si="255"/>
        <v>2.5000000000000005E-3</v>
      </c>
      <c r="AF353" s="20" t="s">
        <v>183</v>
      </c>
      <c r="AG353" s="20">
        <v>8</v>
      </c>
      <c r="AH353" s="20">
        <v>10</v>
      </c>
      <c r="AI353" s="2">
        <f t="shared" si="238"/>
        <v>3.8493862946821484</v>
      </c>
      <c r="AJ353" s="3">
        <f t="shared" si="256"/>
        <v>2.5000000000000005E-2</v>
      </c>
      <c r="AK353" s="37"/>
      <c r="AL353" s="37"/>
      <c r="AM353" s="22"/>
      <c r="AN353" s="22"/>
      <c r="AO353" s="22"/>
      <c r="AP353" s="22"/>
      <c r="AQ353" s="22"/>
      <c r="AR353" s="22"/>
      <c r="AS353" s="22"/>
      <c r="AU353" s="35"/>
    </row>
    <row r="354" spans="1:47" s="20" customFormat="1">
      <c r="A354" s="20" t="s">
        <v>129</v>
      </c>
      <c r="B354" s="35">
        <v>3.4003778945568879</v>
      </c>
      <c r="C354" s="2" t="s">
        <v>22</v>
      </c>
      <c r="D354" s="35" t="s">
        <v>91</v>
      </c>
      <c r="E354" s="20">
        <v>400</v>
      </c>
      <c r="F354" s="29">
        <v>43977</v>
      </c>
      <c r="G354" s="26">
        <f t="shared" si="244"/>
        <v>8.5009447363922196E-3</v>
      </c>
      <c r="H354" s="26"/>
      <c r="I354" s="26"/>
      <c r="J354" s="26"/>
      <c r="K354" s="26"/>
      <c r="L354" s="26"/>
      <c r="M354" s="26" t="s">
        <v>174</v>
      </c>
      <c r="N354" s="7">
        <v>43984</v>
      </c>
      <c r="O354" s="36" t="s">
        <v>19</v>
      </c>
      <c r="P354" s="20">
        <v>2.5000000000000001E-2</v>
      </c>
      <c r="Q354" s="37"/>
      <c r="R354" s="20">
        <v>10</v>
      </c>
      <c r="S354" s="2">
        <f t="shared" si="245"/>
        <v>2.9408496085118583</v>
      </c>
      <c r="T354" s="2">
        <f t="shared" si="246"/>
        <v>1</v>
      </c>
      <c r="U354" s="2">
        <f t="shared" si="247"/>
        <v>0.33333333333333331</v>
      </c>
      <c r="V354" s="2">
        <f t="shared" si="248"/>
        <v>5.7258170581548082</v>
      </c>
      <c r="W354" s="5">
        <f t="shared" si="249"/>
        <v>10</v>
      </c>
      <c r="X354" s="22">
        <v>6</v>
      </c>
      <c r="Y354" s="2">
        <f t="shared" si="250"/>
        <v>17.645097651071151</v>
      </c>
      <c r="Z354" s="2">
        <f t="shared" si="251"/>
        <v>6</v>
      </c>
      <c r="AA354" s="2">
        <f t="shared" si="252"/>
        <v>2</v>
      </c>
      <c r="AB354" s="2">
        <f t="shared" si="253"/>
        <v>34.354902348928846</v>
      </c>
      <c r="AC354" s="2">
        <f t="shared" si="254"/>
        <v>60</v>
      </c>
      <c r="AD354" s="13">
        <f t="shared" si="255"/>
        <v>2.5000000000000005E-3</v>
      </c>
      <c r="AF354" s="20" t="s">
        <v>183</v>
      </c>
      <c r="AG354" s="20">
        <v>9</v>
      </c>
      <c r="AH354" s="20">
        <v>10</v>
      </c>
      <c r="AI354" s="2">
        <f t="shared" si="238"/>
        <v>2.9408496085118583</v>
      </c>
      <c r="AJ354" s="3">
        <f t="shared" si="256"/>
        <v>2.5000000000000005E-2</v>
      </c>
      <c r="AK354" s="37"/>
      <c r="AL354" s="37"/>
      <c r="AM354" s="22"/>
      <c r="AN354" s="22"/>
      <c r="AO354" s="22"/>
      <c r="AP354" s="22"/>
      <c r="AQ354" s="22"/>
      <c r="AR354" s="22"/>
      <c r="AS354" s="22"/>
      <c r="AU354" s="35"/>
    </row>
    <row r="355" spans="1:47" s="20" customFormat="1">
      <c r="A355" s="20" t="s">
        <v>130</v>
      </c>
      <c r="B355" s="35">
        <v>3.2538584333006799</v>
      </c>
      <c r="C355" s="2" t="s">
        <v>22</v>
      </c>
      <c r="D355" s="35" t="s">
        <v>91</v>
      </c>
      <c r="E355" s="20">
        <v>400</v>
      </c>
      <c r="F355" s="29">
        <v>43977</v>
      </c>
      <c r="G355" s="26">
        <f t="shared" si="244"/>
        <v>8.1346460832516995E-3</v>
      </c>
      <c r="H355" s="26"/>
      <c r="I355" s="26"/>
      <c r="J355" s="26"/>
      <c r="K355" s="26"/>
      <c r="L355" s="26"/>
      <c r="M355" s="26" t="s">
        <v>174</v>
      </c>
      <c r="N355" s="7">
        <v>43984</v>
      </c>
      <c r="O355" s="36" t="s">
        <v>19</v>
      </c>
      <c r="P355" s="20">
        <v>2.5000000000000001E-2</v>
      </c>
      <c r="Q355" s="37"/>
      <c r="R355" s="20">
        <v>10</v>
      </c>
      <c r="S355" s="2">
        <f t="shared" si="245"/>
        <v>3.073274454001401</v>
      </c>
      <c r="T355" s="2">
        <f t="shared" si="246"/>
        <v>1</v>
      </c>
      <c r="U355" s="2">
        <f t="shared" si="247"/>
        <v>0.33333333333333331</v>
      </c>
      <c r="V355" s="2">
        <f t="shared" si="248"/>
        <v>5.5933922126652655</v>
      </c>
      <c r="W355" s="5">
        <f t="shared" si="249"/>
        <v>10</v>
      </c>
      <c r="X355" s="22">
        <v>6</v>
      </c>
      <c r="Y355" s="2">
        <f t="shared" si="250"/>
        <v>18.439646724008405</v>
      </c>
      <c r="Z355" s="2">
        <f t="shared" si="251"/>
        <v>6</v>
      </c>
      <c r="AA355" s="2">
        <f t="shared" si="252"/>
        <v>2</v>
      </c>
      <c r="AB355" s="2">
        <f t="shared" si="253"/>
        <v>33.560353275991595</v>
      </c>
      <c r="AC355" s="2">
        <f t="shared" si="254"/>
        <v>60</v>
      </c>
      <c r="AD355" s="13">
        <f t="shared" si="255"/>
        <v>2.5000000000000001E-3</v>
      </c>
      <c r="AF355" s="20" t="s">
        <v>183</v>
      </c>
      <c r="AG355" s="20">
        <v>10</v>
      </c>
      <c r="AH355" s="20">
        <v>10</v>
      </c>
      <c r="AI355" s="2">
        <f t="shared" si="238"/>
        <v>3.0732744540014005</v>
      </c>
      <c r="AJ355" s="3">
        <f t="shared" si="256"/>
        <v>2.5000000000000001E-2</v>
      </c>
      <c r="AK355" s="37"/>
      <c r="AL355" s="37"/>
      <c r="AM355" s="22"/>
      <c r="AN355" s="22"/>
      <c r="AO355" s="22"/>
      <c r="AP355" s="22"/>
      <c r="AQ355" s="22"/>
      <c r="AR355" s="22"/>
      <c r="AS355" s="22"/>
      <c r="AU355" s="35"/>
    </row>
    <row r="356" spans="1:47" s="20" customFormat="1">
      <c r="A356" s="20" t="s">
        <v>128</v>
      </c>
      <c r="B356" s="35">
        <v>2.5978166997203695</v>
      </c>
      <c r="C356" s="2" t="s">
        <v>22</v>
      </c>
      <c r="D356" s="35" t="s">
        <v>91</v>
      </c>
      <c r="E356" s="20">
        <v>400</v>
      </c>
      <c r="F356" s="29">
        <v>43977</v>
      </c>
      <c r="G356" s="26">
        <f t="shared" si="244"/>
        <v>6.4945417493009238E-3</v>
      </c>
      <c r="H356" s="26"/>
      <c r="I356" s="26"/>
      <c r="J356" s="26"/>
      <c r="K356" s="26"/>
      <c r="L356" s="26"/>
      <c r="M356" s="26" t="s">
        <v>174</v>
      </c>
      <c r="N356" s="7">
        <v>43984</v>
      </c>
      <c r="O356" s="36" t="s">
        <v>19</v>
      </c>
      <c r="P356" s="20">
        <v>2.5000000000000001E-2</v>
      </c>
      <c r="Q356" s="37"/>
      <c r="R356" s="20">
        <v>10</v>
      </c>
      <c r="S356" s="2">
        <f t="shared" si="245"/>
        <v>3.8493862946821484</v>
      </c>
      <c r="T356" s="2">
        <f t="shared" si="246"/>
        <v>1</v>
      </c>
      <c r="U356" s="2">
        <f t="shared" si="247"/>
        <v>0.33333333333333331</v>
      </c>
      <c r="V356" s="2">
        <f t="shared" si="248"/>
        <v>4.817280371984519</v>
      </c>
      <c r="W356" s="5">
        <f t="shared" si="249"/>
        <v>10</v>
      </c>
      <c r="X356" s="22">
        <v>6</v>
      </c>
      <c r="Y356" s="2">
        <f t="shared" si="250"/>
        <v>23.096317768092891</v>
      </c>
      <c r="Z356" s="2">
        <f t="shared" si="251"/>
        <v>6</v>
      </c>
      <c r="AA356" s="2">
        <f t="shared" si="252"/>
        <v>2</v>
      </c>
      <c r="AB356" s="2">
        <f t="shared" si="253"/>
        <v>28.903682231907112</v>
      </c>
      <c r="AC356" s="2">
        <f t="shared" si="254"/>
        <v>60</v>
      </c>
      <c r="AD356" s="13">
        <f t="shared" si="255"/>
        <v>2.5000000000000005E-3</v>
      </c>
      <c r="AF356" s="20" t="s">
        <v>185</v>
      </c>
      <c r="AG356" s="20">
        <v>8</v>
      </c>
      <c r="AH356" s="20">
        <v>10</v>
      </c>
      <c r="AI356" s="2">
        <f t="shared" si="238"/>
        <v>3.8493862946821484</v>
      </c>
      <c r="AJ356" s="3">
        <f t="shared" si="256"/>
        <v>2.5000000000000005E-2</v>
      </c>
      <c r="AK356" s="37"/>
      <c r="AL356" s="37"/>
      <c r="AM356" s="22"/>
      <c r="AN356" s="22"/>
      <c r="AO356" s="22"/>
      <c r="AP356" s="22"/>
      <c r="AQ356" s="22"/>
      <c r="AR356" s="22"/>
      <c r="AS356" s="22"/>
      <c r="AU356" s="35"/>
    </row>
    <row r="357" spans="1:47" s="20" customFormat="1">
      <c r="A357" s="20" t="s">
        <v>129</v>
      </c>
      <c r="B357" s="35">
        <v>3.4003778945568879</v>
      </c>
      <c r="C357" s="2" t="s">
        <v>22</v>
      </c>
      <c r="D357" s="35" t="s">
        <v>91</v>
      </c>
      <c r="E357" s="20">
        <v>400</v>
      </c>
      <c r="F357" s="29">
        <v>43977</v>
      </c>
      <c r="G357" s="26">
        <f t="shared" si="244"/>
        <v>8.5009447363922196E-3</v>
      </c>
      <c r="H357" s="26"/>
      <c r="I357" s="26"/>
      <c r="J357" s="26"/>
      <c r="K357" s="26"/>
      <c r="L357" s="26"/>
      <c r="M357" s="26" t="s">
        <v>174</v>
      </c>
      <c r="N357" s="7">
        <v>43984</v>
      </c>
      <c r="O357" s="36" t="s">
        <v>19</v>
      </c>
      <c r="P357" s="20">
        <v>2.5000000000000001E-2</v>
      </c>
      <c r="Q357" s="37"/>
      <c r="R357" s="20">
        <v>10</v>
      </c>
      <c r="S357" s="2">
        <f t="shared" si="245"/>
        <v>2.9408496085118583</v>
      </c>
      <c r="T357" s="2">
        <f t="shared" si="246"/>
        <v>1</v>
      </c>
      <c r="U357" s="2">
        <f t="shared" si="247"/>
        <v>0.33333333333333331</v>
      </c>
      <c r="V357" s="2">
        <f t="shared" si="248"/>
        <v>5.7258170581548082</v>
      </c>
      <c r="W357" s="5">
        <f t="shared" si="249"/>
        <v>10</v>
      </c>
      <c r="X357" s="22">
        <v>6</v>
      </c>
      <c r="Y357" s="2">
        <f t="shared" si="250"/>
        <v>17.645097651071151</v>
      </c>
      <c r="Z357" s="2">
        <f t="shared" si="251"/>
        <v>6</v>
      </c>
      <c r="AA357" s="2">
        <f t="shared" si="252"/>
        <v>2</v>
      </c>
      <c r="AB357" s="2">
        <f t="shared" si="253"/>
        <v>34.354902348928846</v>
      </c>
      <c r="AC357" s="2">
        <f t="shared" si="254"/>
        <v>60</v>
      </c>
      <c r="AD357" s="13">
        <f t="shared" si="255"/>
        <v>2.5000000000000005E-3</v>
      </c>
      <c r="AF357" s="20" t="s">
        <v>185</v>
      </c>
      <c r="AG357" s="20">
        <v>9</v>
      </c>
      <c r="AH357" s="20">
        <v>10</v>
      </c>
      <c r="AI357" s="2">
        <f t="shared" si="238"/>
        <v>2.9408496085118583</v>
      </c>
      <c r="AJ357" s="3">
        <f t="shared" si="256"/>
        <v>2.5000000000000005E-2</v>
      </c>
      <c r="AK357" s="37"/>
      <c r="AL357" s="37"/>
      <c r="AM357" s="22"/>
      <c r="AN357" s="22"/>
      <c r="AO357" s="22"/>
      <c r="AP357" s="22"/>
      <c r="AQ357" s="22"/>
      <c r="AR357" s="22"/>
      <c r="AS357" s="22"/>
      <c r="AU357" s="35"/>
    </row>
    <row r="358" spans="1:47" s="20" customFormat="1">
      <c r="A358" s="20" t="s">
        <v>130</v>
      </c>
      <c r="B358" s="35">
        <v>3.2538584333006799</v>
      </c>
      <c r="C358" s="2" t="s">
        <v>22</v>
      </c>
      <c r="D358" s="35" t="s">
        <v>91</v>
      </c>
      <c r="E358" s="20">
        <v>400</v>
      </c>
      <c r="F358" s="29">
        <v>43977</v>
      </c>
      <c r="G358" s="26">
        <f t="shared" si="244"/>
        <v>8.1346460832516995E-3</v>
      </c>
      <c r="H358" s="26"/>
      <c r="I358" s="26"/>
      <c r="J358" s="26"/>
      <c r="K358" s="26"/>
      <c r="L358" s="26"/>
      <c r="M358" s="26" t="s">
        <v>174</v>
      </c>
      <c r="N358" s="7">
        <v>43984</v>
      </c>
      <c r="O358" s="36" t="s">
        <v>19</v>
      </c>
      <c r="P358" s="20">
        <v>2.5000000000000001E-2</v>
      </c>
      <c r="Q358" s="37"/>
      <c r="R358" s="20">
        <v>10</v>
      </c>
      <c r="S358" s="2">
        <f t="shared" si="245"/>
        <v>3.073274454001401</v>
      </c>
      <c r="T358" s="2">
        <f t="shared" si="246"/>
        <v>1</v>
      </c>
      <c r="U358" s="2">
        <f t="shared" si="247"/>
        <v>0.33333333333333331</v>
      </c>
      <c r="V358" s="2">
        <f t="shared" si="248"/>
        <v>5.5933922126652655</v>
      </c>
      <c r="W358" s="5">
        <f t="shared" si="249"/>
        <v>10</v>
      </c>
      <c r="X358" s="22">
        <v>6</v>
      </c>
      <c r="Y358" s="2">
        <f t="shared" si="250"/>
        <v>18.439646724008405</v>
      </c>
      <c r="Z358" s="2">
        <f t="shared" si="251"/>
        <v>6</v>
      </c>
      <c r="AA358" s="2">
        <f t="shared" si="252"/>
        <v>2</v>
      </c>
      <c r="AB358" s="2">
        <f t="shared" si="253"/>
        <v>33.560353275991595</v>
      </c>
      <c r="AC358" s="2">
        <f t="shared" si="254"/>
        <v>60</v>
      </c>
      <c r="AD358" s="13">
        <f t="shared" si="255"/>
        <v>2.5000000000000001E-3</v>
      </c>
      <c r="AF358" s="20" t="s">
        <v>185</v>
      </c>
      <c r="AG358" s="20">
        <v>10</v>
      </c>
      <c r="AH358" s="20">
        <v>10</v>
      </c>
      <c r="AI358" s="2">
        <f t="shared" si="238"/>
        <v>3.0732744540014005</v>
      </c>
      <c r="AJ358" s="3">
        <f t="shared" si="256"/>
        <v>2.5000000000000001E-2</v>
      </c>
      <c r="AK358" s="37"/>
      <c r="AL358" s="37"/>
      <c r="AM358" s="22"/>
      <c r="AN358" s="22"/>
      <c r="AO358" s="22"/>
      <c r="AP358" s="22"/>
      <c r="AQ358" s="22"/>
      <c r="AR358" s="22"/>
      <c r="AS358" s="22"/>
      <c r="AU358" s="35"/>
    </row>
    <row r="359" spans="1:47" s="20" customFormat="1">
      <c r="A359" s="20" t="s">
        <v>132</v>
      </c>
      <c r="B359" s="35">
        <v>3.3986755253037808</v>
      </c>
      <c r="C359" s="2" t="s">
        <v>22</v>
      </c>
      <c r="D359" s="35" t="s">
        <v>91</v>
      </c>
      <c r="E359" s="20">
        <v>400</v>
      </c>
      <c r="F359" s="36" t="s">
        <v>38</v>
      </c>
      <c r="G359" s="26">
        <f t="shared" si="244"/>
        <v>8.4966888132594516E-3</v>
      </c>
      <c r="H359" s="26"/>
      <c r="I359" s="26"/>
      <c r="J359" s="26"/>
      <c r="K359" s="26"/>
      <c r="L359" s="26"/>
      <c r="M359" s="26" t="s">
        <v>38</v>
      </c>
      <c r="N359" s="36" t="s">
        <v>38</v>
      </c>
      <c r="O359" s="36" t="s">
        <v>38</v>
      </c>
      <c r="P359" s="36" t="s">
        <v>38</v>
      </c>
      <c r="Q359" s="41"/>
      <c r="R359" s="36" t="s">
        <v>38</v>
      </c>
      <c r="S359" s="36" t="s">
        <v>38</v>
      </c>
      <c r="T359" s="36" t="s">
        <v>38</v>
      </c>
      <c r="U359" s="36" t="s">
        <v>38</v>
      </c>
      <c r="V359" s="36" t="s">
        <v>38</v>
      </c>
      <c r="W359" s="36" t="s">
        <v>38</v>
      </c>
      <c r="X359" s="36" t="s">
        <v>38</v>
      </c>
      <c r="Y359" s="36" t="s">
        <v>38</v>
      </c>
      <c r="Z359" s="36" t="s">
        <v>38</v>
      </c>
      <c r="AA359" s="36" t="s">
        <v>38</v>
      </c>
      <c r="AB359" s="36" t="s">
        <v>38</v>
      </c>
      <c r="AC359" s="36" t="s">
        <v>38</v>
      </c>
      <c r="AD359" s="36" t="s">
        <v>38</v>
      </c>
      <c r="AF359" s="20" t="s">
        <v>38</v>
      </c>
      <c r="AG359" s="20" t="s">
        <v>38</v>
      </c>
      <c r="AH359" s="36" t="s">
        <v>38</v>
      </c>
      <c r="AI359" s="36" t="s">
        <v>38</v>
      </c>
      <c r="AJ359" s="3"/>
      <c r="AK359" s="37"/>
      <c r="AL359" s="37" t="s">
        <v>173</v>
      </c>
      <c r="AM359" s="22"/>
      <c r="AN359" s="22"/>
      <c r="AO359" s="22"/>
      <c r="AP359" s="22"/>
      <c r="AQ359" s="22"/>
      <c r="AR359" s="22"/>
      <c r="AS359" s="22"/>
      <c r="AU359" s="35"/>
    </row>
    <row r="360" spans="1:47" s="20" customFormat="1">
      <c r="A360" s="20" t="s">
        <v>133</v>
      </c>
      <c r="B360" s="35">
        <v>3.1308218420402647</v>
      </c>
      <c r="C360" s="2" t="s">
        <v>22</v>
      </c>
      <c r="D360" s="35" t="s">
        <v>91</v>
      </c>
      <c r="E360" s="20">
        <v>400</v>
      </c>
      <c r="F360" s="29">
        <v>43977</v>
      </c>
      <c r="G360" s="26">
        <f t="shared" si="244"/>
        <v>7.8270546051006622E-3</v>
      </c>
      <c r="H360" s="26"/>
      <c r="I360" s="26"/>
      <c r="J360" s="26"/>
      <c r="K360" s="26"/>
      <c r="L360" s="26"/>
      <c r="M360" s="26" t="s">
        <v>174</v>
      </c>
      <c r="N360" s="7">
        <v>43984</v>
      </c>
      <c r="O360" s="36" t="s">
        <v>19</v>
      </c>
      <c r="P360" s="20">
        <v>2.5000000000000001E-2</v>
      </c>
      <c r="Q360" s="37"/>
      <c r="R360" s="20">
        <v>10</v>
      </c>
      <c r="S360" s="2">
        <f t="shared" si="245"/>
        <v>3.1940495194333041</v>
      </c>
      <c r="T360" s="2">
        <f t="shared" si="246"/>
        <v>1</v>
      </c>
      <c r="U360" s="2">
        <f t="shared" si="247"/>
        <v>0.33333333333333331</v>
      </c>
      <c r="V360" s="2">
        <f t="shared" si="248"/>
        <v>5.4726171472333629</v>
      </c>
      <c r="W360" s="5">
        <f t="shared" si="249"/>
        <v>10</v>
      </c>
      <c r="X360" s="22">
        <v>6</v>
      </c>
      <c r="Y360" s="2">
        <f t="shared" si="250"/>
        <v>19.164297116599826</v>
      </c>
      <c r="Z360" s="2">
        <f t="shared" si="251"/>
        <v>6</v>
      </c>
      <c r="AA360" s="2">
        <f t="shared" si="252"/>
        <v>2</v>
      </c>
      <c r="AB360" s="2">
        <f t="shared" si="253"/>
        <v>32.835702883400174</v>
      </c>
      <c r="AC360" s="2">
        <f t="shared" si="254"/>
        <v>60</v>
      </c>
      <c r="AD360" s="13">
        <f t="shared" si="255"/>
        <v>2.5000000000000005E-3</v>
      </c>
      <c r="AF360" s="20" t="s">
        <v>185</v>
      </c>
      <c r="AG360" s="20">
        <v>11</v>
      </c>
      <c r="AH360" s="20">
        <v>10</v>
      </c>
      <c r="AI360" s="2">
        <f t="shared" si="238"/>
        <v>3.1940495194333041</v>
      </c>
      <c r="AJ360" s="3">
        <f t="shared" si="256"/>
        <v>2.5000000000000005E-2</v>
      </c>
      <c r="AK360" s="37"/>
      <c r="AL360" s="37"/>
      <c r="AM360" s="22"/>
      <c r="AN360" s="22"/>
      <c r="AO360" s="22"/>
      <c r="AP360" s="22"/>
      <c r="AQ360" s="22"/>
      <c r="AR360" s="22"/>
      <c r="AS360" s="22"/>
      <c r="AU360" s="35"/>
    </row>
    <row r="361" spans="1:47" s="20" customFormat="1">
      <c r="A361" s="20" t="s">
        <v>134</v>
      </c>
      <c r="B361" s="35">
        <v>3.0224836627083196</v>
      </c>
      <c r="C361" s="2" t="s">
        <v>22</v>
      </c>
      <c r="D361" s="35" t="s">
        <v>91</v>
      </c>
      <c r="E361" s="20">
        <v>400</v>
      </c>
      <c r="F361" s="29">
        <v>43977</v>
      </c>
      <c r="G361" s="26">
        <f t="shared" si="244"/>
        <v>7.556209156770799E-3</v>
      </c>
      <c r="H361" s="26"/>
      <c r="I361" s="26"/>
      <c r="J361" s="26"/>
      <c r="K361" s="26"/>
      <c r="L361" s="26"/>
      <c r="M361" s="26" t="s">
        <v>174</v>
      </c>
      <c r="N361" s="7">
        <v>43984</v>
      </c>
      <c r="O361" s="36" t="s">
        <v>19</v>
      </c>
      <c r="P361" s="20">
        <v>2.5000000000000001E-2</v>
      </c>
      <c r="Q361" s="37"/>
      <c r="R361" s="20">
        <v>10</v>
      </c>
      <c r="S361" s="2">
        <f t="shared" si="245"/>
        <v>3.3085373209393709</v>
      </c>
      <c r="T361" s="2">
        <f t="shared" si="246"/>
        <v>1</v>
      </c>
      <c r="U361" s="2">
        <f t="shared" si="247"/>
        <v>0.33333333333333331</v>
      </c>
      <c r="V361" s="2">
        <f t="shared" si="248"/>
        <v>5.3581293457272965</v>
      </c>
      <c r="W361" s="5">
        <f t="shared" si="249"/>
        <v>10</v>
      </c>
      <c r="X361" s="22">
        <v>6</v>
      </c>
      <c r="Y361" s="2">
        <f t="shared" si="250"/>
        <v>19.851223925636226</v>
      </c>
      <c r="Z361" s="2">
        <f t="shared" si="251"/>
        <v>6</v>
      </c>
      <c r="AA361" s="2">
        <f t="shared" si="252"/>
        <v>2</v>
      </c>
      <c r="AB361" s="2">
        <f t="shared" si="253"/>
        <v>32.148776074363781</v>
      </c>
      <c r="AC361" s="2">
        <f t="shared" si="254"/>
        <v>60.000000000000007</v>
      </c>
      <c r="AD361" s="13">
        <f t="shared" si="255"/>
        <v>2.5000000000000001E-3</v>
      </c>
      <c r="AF361" s="20" t="s">
        <v>185</v>
      </c>
      <c r="AG361" s="20">
        <v>12</v>
      </c>
      <c r="AH361" s="20">
        <v>10</v>
      </c>
      <c r="AI361" s="2">
        <f t="shared" si="238"/>
        <v>3.3085373209393709</v>
      </c>
      <c r="AJ361" s="3">
        <f t="shared" si="256"/>
        <v>2.5000000000000001E-2</v>
      </c>
      <c r="AK361" s="37"/>
      <c r="AL361" s="37"/>
      <c r="AM361" s="22"/>
      <c r="AN361" s="22"/>
      <c r="AO361" s="22"/>
      <c r="AP361" s="22"/>
      <c r="AQ361" s="22"/>
      <c r="AR361" s="22"/>
      <c r="AS361" s="22"/>
      <c r="AU361" s="35"/>
    </row>
    <row r="362" spans="1:47" s="20" customFormat="1">
      <c r="A362" s="20" t="s">
        <v>133</v>
      </c>
      <c r="B362" s="35">
        <v>3.1308218420402647</v>
      </c>
      <c r="C362" s="2" t="s">
        <v>22</v>
      </c>
      <c r="D362" s="35" t="s">
        <v>91</v>
      </c>
      <c r="E362" s="20">
        <v>400</v>
      </c>
      <c r="F362" s="29">
        <v>43977</v>
      </c>
      <c r="G362" s="26">
        <f t="shared" si="244"/>
        <v>7.8270546051006622E-3</v>
      </c>
      <c r="H362" s="26"/>
      <c r="I362" s="26"/>
      <c r="J362" s="26"/>
      <c r="K362" s="26"/>
      <c r="L362" s="26"/>
      <c r="M362" s="26" t="s">
        <v>174</v>
      </c>
      <c r="N362" s="7">
        <v>43984</v>
      </c>
      <c r="O362" s="36" t="s">
        <v>19</v>
      </c>
      <c r="P362" s="20">
        <v>2.5000000000000001E-2</v>
      </c>
      <c r="Q362" s="37"/>
      <c r="R362" s="20">
        <v>10</v>
      </c>
      <c r="S362" s="2">
        <f t="shared" si="245"/>
        <v>3.1940495194333041</v>
      </c>
      <c r="T362" s="2">
        <f t="shared" si="246"/>
        <v>1</v>
      </c>
      <c r="U362" s="2">
        <f t="shared" si="247"/>
        <v>0.33333333333333331</v>
      </c>
      <c r="V362" s="2">
        <f t="shared" si="248"/>
        <v>5.4726171472333629</v>
      </c>
      <c r="W362" s="5">
        <f t="shared" si="249"/>
        <v>10</v>
      </c>
      <c r="X362" s="22">
        <v>6</v>
      </c>
      <c r="Y362" s="2">
        <f t="shared" si="250"/>
        <v>19.164297116599826</v>
      </c>
      <c r="Z362" s="2">
        <f t="shared" si="251"/>
        <v>6</v>
      </c>
      <c r="AA362" s="2">
        <f t="shared" si="252"/>
        <v>2</v>
      </c>
      <c r="AB362" s="2">
        <f t="shared" si="253"/>
        <v>32.835702883400174</v>
      </c>
      <c r="AC362" s="2">
        <f t="shared" si="254"/>
        <v>60</v>
      </c>
      <c r="AD362" s="13">
        <f t="shared" si="255"/>
        <v>2.5000000000000005E-3</v>
      </c>
      <c r="AF362" s="20" t="s">
        <v>183</v>
      </c>
      <c r="AG362" s="20">
        <v>11</v>
      </c>
      <c r="AH362" s="20">
        <v>10</v>
      </c>
      <c r="AI362" s="2">
        <f t="shared" si="238"/>
        <v>3.1940495194333041</v>
      </c>
      <c r="AJ362" s="3">
        <f t="shared" si="256"/>
        <v>2.5000000000000005E-2</v>
      </c>
      <c r="AK362" s="37"/>
      <c r="AL362" s="37"/>
      <c r="AM362" s="22"/>
      <c r="AN362" s="22"/>
      <c r="AO362" s="22"/>
      <c r="AP362" s="22"/>
      <c r="AQ362" s="22"/>
      <c r="AR362" s="22"/>
      <c r="AS362" s="22"/>
      <c r="AU362" s="35"/>
    </row>
    <row r="363" spans="1:47" s="20" customFormat="1">
      <c r="A363" s="20" t="s">
        <v>134</v>
      </c>
      <c r="B363" s="35">
        <v>3.0224836627083196</v>
      </c>
      <c r="C363" s="2" t="s">
        <v>22</v>
      </c>
      <c r="D363" s="35" t="s">
        <v>91</v>
      </c>
      <c r="E363" s="20">
        <v>400</v>
      </c>
      <c r="F363" s="29">
        <v>43977</v>
      </c>
      <c r="G363" s="26">
        <f t="shared" si="244"/>
        <v>7.556209156770799E-3</v>
      </c>
      <c r="H363" s="26"/>
      <c r="I363" s="26"/>
      <c r="J363" s="26"/>
      <c r="K363" s="26"/>
      <c r="L363" s="26"/>
      <c r="M363" s="26" t="s">
        <v>174</v>
      </c>
      <c r="N363" s="7">
        <v>43984</v>
      </c>
      <c r="O363" s="36" t="s">
        <v>19</v>
      </c>
      <c r="P363" s="20">
        <v>2.5000000000000001E-2</v>
      </c>
      <c r="Q363" s="37"/>
      <c r="R363" s="20">
        <v>10</v>
      </c>
      <c r="S363" s="2">
        <f t="shared" si="245"/>
        <v>3.3085373209393709</v>
      </c>
      <c r="T363" s="2">
        <f t="shared" si="246"/>
        <v>1</v>
      </c>
      <c r="U363" s="2">
        <f t="shared" si="247"/>
        <v>0.33333333333333331</v>
      </c>
      <c r="V363" s="2">
        <f t="shared" si="248"/>
        <v>5.3581293457272965</v>
      </c>
      <c r="W363" s="5">
        <f t="shared" si="249"/>
        <v>10</v>
      </c>
      <c r="X363" s="22">
        <v>6</v>
      </c>
      <c r="Y363" s="2">
        <f t="shared" si="250"/>
        <v>19.851223925636226</v>
      </c>
      <c r="Z363" s="2">
        <f t="shared" si="251"/>
        <v>6</v>
      </c>
      <c r="AA363" s="2">
        <f t="shared" si="252"/>
        <v>2</v>
      </c>
      <c r="AB363" s="2">
        <f t="shared" si="253"/>
        <v>32.148776074363781</v>
      </c>
      <c r="AC363" s="2">
        <f t="shared" si="254"/>
        <v>60.000000000000007</v>
      </c>
      <c r="AD363" s="13">
        <f t="shared" si="255"/>
        <v>2.5000000000000001E-3</v>
      </c>
      <c r="AF363" s="20" t="s">
        <v>183</v>
      </c>
      <c r="AG363" s="20">
        <v>12</v>
      </c>
      <c r="AH363" s="20">
        <v>10</v>
      </c>
      <c r="AI363" s="2">
        <f t="shared" si="238"/>
        <v>3.3085373209393709</v>
      </c>
      <c r="AJ363" s="3">
        <f t="shared" si="256"/>
        <v>2.5000000000000001E-2</v>
      </c>
      <c r="AK363" s="37"/>
      <c r="AL363" s="37"/>
      <c r="AM363" s="22"/>
      <c r="AN363" s="22"/>
      <c r="AO363" s="22"/>
      <c r="AP363" s="22"/>
      <c r="AQ363" s="22"/>
      <c r="AR363" s="22"/>
      <c r="AS363" s="22"/>
      <c r="AU363" s="35"/>
    </row>
    <row r="364" spans="1:47" s="20" customFormat="1">
      <c r="A364" s="20" t="s">
        <v>136</v>
      </c>
      <c r="B364" s="35">
        <v>2.8845523912102857</v>
      </c>
      <c r="C364" s="2" t="s">
        <v>22</v>
      </c>
      <c r="D364" s="35" t="s">
        <v>91</v>
      </c>
      <c r="E364" s="20">
        <v>400</v>
      </c>
      <c r="F364" s="29">
        <v>43977</v>
      </c>
      <c r="G364" s="26">
        <f t="shared" si="244"/>
        <v>7.2113809780257141E-3</v>
      </c>
      <c r="H364" s="26"/>
      <c r="I364" s="26"/>
      <c r="J364" s="26"/>
      <c r="K364" s="26"/>
      <c r="L364" s="26"/>
      <c r="M364" s="26" t="s">
        <v>174</v>
      </c>
      <c r="N364" s="7">
        <v>43984</v>
      </c>
      <c r="O364" s="36" t="s">
        <v>19</v>
      </c>
      <c r="P364" s="20">
        <v>2.5000000000000001E-2</v>
      </c>
      <c r="Q364" s="37"/>
      <c r="R364" s="20">
        <v>10</v>
      </c>
      <c r="S364" s="2">
        <f t="shared" si="245"/>
        <v>3.4667423723943012</v>
      </c>
      <c r="T364" s="2">
        <f t="shared" si="246"/>
        <v>1</v>
      </c>
      <c r="U364" s="2">
        <f t="shared" si="247"/>
        <v>0.33333333333333331</v>
      </c>
      <c r="V364" s="2">
        <f t="shared" si="248"/>
        <v>5.1999242942723658</v>
      </c>
      <c r="W364" s="5">
        <f t="shared" si="249"/>
        <v>10</v>
      </c>
      <c r="X364" s="22">
        <v>6</v>
      </c>
      <c r="Y364" s="2">
        <f t="shared" si="250"/>
        <v>20.800454234365809</v>
      </c>
      <c r="Z364" s="2">
        <f t="shared" si="251"/>
        <v>6</v>
      </c>
      <c r="AA364" s="2">
        <f t="shared" si="252"/>
        <v>2</v>
      </c>
      <c r="AB364" s="2">
        <f t="shared" si="253"/>
        <v>31.199545765634195</v>
      </c>
      <c r="AC364" s="2">
        <f t="shared" si="254"/>
        <v>60</v>
      </c>
      <c r="AD364" s="13">
        <f t="shared" si="255"/>
        <v>2.5000000000000005E-3</v>
      </c>
      <c r="AF364" s="20" t="s">
        <v>184</v>
      </c>
      <c r="AG364" s="20">
        <v>5</v>
      </c>
      <c r="AH364" s="20">
        <v>10</v>
      </c>
      <c r="AI364" s="2">
        <f t="shared" si="238"/>
        <v>3.4667423723943012</v>
      </c>
      <c r="AJ364" s="3">
        <f t="shared" si="256"/>
        <v>2.5000000000000005E-2</v>
      </c>
      <c r="AK364" s="37"/>
      <c r="AL364" s="37"/>
      <c r="AM364" s="22"/>
      <c r="AN364" s="22"/>
      <c r="AO364" s="22"/>
      <c r="AP364" s="22"/>
      <c r="AQ364" s="22"/>
      <c r="AR364" s="22"/>
      <c r="AS364" s="22"/>
      <c r="AU364" s="35"/>
    </row>
    <row r="365" spans="1:47" s="20" customFormat="1">
      <c r="A365" s="20" t="s">
        <v>137</v>
      </c>
      <c r="B365" s="35">
        <v>2.8390163884682527</v>
      </c>
      <c r="C365" s="2" t="s">
        <v>22</v>
      </c>
      <c r="D365" s="35" t="s">
        <v>91</v>
      </c>
      <c r="E365" s="20">
        <v>400</v>
      </c>
      <c r="F365" s="29">
        <v>43977</v>
      </c>
      <c r="G365" s="26">
        <f t="shared" si="244"/>
        <v>7.097540971170632E-3</v>
      </c>
      <c r="H365" s="26"/>
      <c r="I365" s="26"/>
      <c r="J365" s="26"/>
      <c r="K365" s="26"/>
      <c r="L365" s="26"/>
      <c r="M365" s="26" t="s">
        <v>174</v>
      </c>
      <c r="N365" s="7">
        <v>43984</v>
      </c>
      <c r="O365" s="36" t="s">
        <v>19</v>
      </c>
      <c r="P365" s="20">
        <v>2.5000000000000001E-2</v>
      </c>
      <c r="Q365" s="37"/>
      <c r="R365" s="20">
        <v>10</v>
      </c>
      <c r="S365" s="2">
        <f t="shared" si="245"/>
        <v>3.5223466974755104</v>
      </c>
      <c r="T365" s="2">
        <f t="shared" si="246"/>
        <v>1</v>
      </c>
      <c r="U365" s="2">
        <f t="shared" si="247"/>
        <v>0.33333333333333331</v>
      </c>
      <c r="V365" s="2">
        <f t="shared" si="248"/>
        <v>5.1443199691911561</v>
      </c>
      <c r="W365" s="5">
        <f t="shared" si="249"/>
        <v>10</v>
      </c>
      <c r="X365" s="22">
        <v>6</v>
      </c>
      <c r="Y365" s="2">
        <f t="shared" si="250"/>
        <v>21.134080184853062</v>
      </c>
      <c r="Z365" s="2">
        <f t="shared" si="251"/>
        <v>6</v>
      </c>
      <c r="AA365" s="2">
        <f t="shared" si="252"/>
        <v>2</v>
      </c>
      <c r="AB365" s="2">
        <f t="shared" si="253"/>
        <v>30.865919815146938</v>
      </c>
      <c r="AC365" s="2">
        <f t="shared" si="254"/>
        <v>60</v>
      </c>
      <c r="AD365" s="13">
        <f t="shared" si="255"/>
        <v>2.5000000000000005E-3</v>
      </c>
      <c r="AF365" s="20" t="s">
        <v>184</v>
      </c>
      <c r="AG365" s="20">
        <v>6</v>
      </c>
      <c r="AH365" s="20">
        <v>10</v>
      </c>
      <c r="AI365" s="2">
        <f t="shared" si="238"/>
        <v>3.52234669747551</v>
      </c>
      <c r="AJ365" s="3">
        <f t="shared" si="256"/>
        <v>2.5000000000000005E-2</v>
      </c>
      <c r="AK365" s="37"/>
      <c r="AL365" s="37"/>
      <c r="AM365" s="22"/>
      <c r="AN365" s="22"/>
      <c r="AO365" s="22"/>
      <c r="AP365" s="22"/>
      <c r="AQ365" s="22"/>
      <c r="AR365" s="22"/>
      <c r="AS365" s="22"/>
      <c r="AU365" s="35"/>
    </row>
    <row r="366" spans="1:47" s="20" customFormat="1">
      <c r="A366" s="20" t="s">
        <v>138</v>
      </c>
      <c r="B366" s="35">
        <v>2.9178257218188755</v>
      </c>
      <c r="C366" s="2" t="s">
        <v>22</v>
      </c>
      <c r="D366" s="35" t="s">
        <v>91</v>
      </c>
      <c r="E366" s="20">
        <v>400</v>
      </c>
      <c r="F366" s="29">
        <v>43977</v>
      </c>
      <c r="G366" s="26">
        <f t="shared" si="244"/>
        <v>7.2945643045471886E-3</v>
      </c>
      <c r="H366" s="26"/>
      <c r="I366" s="26"/>
      <c r="J366" s="26"/>
      <c r="K366" s="26"/>
      <c r="L366" s="26"/>
      <c r="M366" s="26" t="s">
        <v>174</v>
      </c>
      <c r="N366" s="7">
        <v>43984</v>
      </c>
      <c r="O366" s="36" t="s">
        <v>19</v>
      </c>
      <c r="P366" s="20">
        <v>2.5000000000000001E-2</v>
      </c>
      <c r="Q366" s="37"/>
      <c r="R366" s="20">
        <v>10</v>
      </c>
      <c r="S366" s="2">
        <f t="shared" si="245"/>
        <v>3.4272094886346856</v>
      </c>
      <c r="T366" s="2">
        <f t="shared" si="246"/>
        <v>1</v>
      </c>
      <c r="U366" s="2">
        <f t="shared" si="247"/>
        <v>0.33333333333333331</v>
      </c>
      <c r="V366" s="2">
        <f t="shared" si="248"/>
        <v>5.239457178031981</v>
      </c>
      <c r="W366" s="5">
        <f t="shared" si="249"/>
        <v>10</v>
      </c>
      <c r="X366" s="22">
        <v>6</v>
      </c>
      <c r="Y366" s="2">
        <f t="shared" si="250"/>
        <v>20.563256931808112</v>
      </c>
      <c r="Z366" s="2">
        <f t="shared" si="251"/>
        <v>6</v>
      </c>
      <c r="AA366" s="2">
        <f t="shared" si="252"/>
        <v>2</v>
      </c>
      <c r="AB366" s="2">
        <f t="shared" si="253"/>
        <v>31.436743068191888</v>
      </c>
      <c r="AC366" s="2">
        <f t="shared" si="254"/>
        <v>60</v>
      </c>
      <c r="AD366" s="13">
        <f t="shared" si="255"/>
        <v>2.5000000000000001E-3</v>
      </c>
      <c r="AF366" s="20" t="s">
        <v>184</v>
      </c>
      <c r="AG366" s="20">
        <v>7</v>
      </c>
      <c r="AH366" s="20">
        <v>10</v>
      </c>
      <c r="AI366" s="2">
        <f t="shared" si="238"/>
        <v>3.4272094886346851</v>
      </c>
      <c r="AJ366" s="3">
        <f t="shared" si="256"/>
        <v>2.5000000000000001E-2</v>
      </c>
      <c r="AK366" s="37"/>
      <c r="AL366" s="37"/>
      <c r="AM366" s="22"/>
      <c r="AN366" s="22"/>
      <c r="AO366" s="22"/>
      <c r="AP366" s="22"/>
      <c r="AQ366" s="22"/>
      <c r="AR366" s="22"/>
      <c r="AS366" s="22"/>
      <c r="AU366" s="35"/>
    </row>
    <row r="367" spans="1:47">
      <c r="M367" s="26"/>
    </row>
    <row r="368" spans="1:47" s="20" customFormat="1">
      <c r="A368" s="20" t="s">
        <v>100</v>
      </c>
      <c r="B368" s="35">
        <v>7.0752274514467128</v>
      </c>
      <c r="C368" s="2" t="s">
        <v>22</v>
      </c>
      <c r="D368" s="35" t="s">
        <v>91</v>
      </c>
      <c r="E368" s="20">
        <v>400</v>
      </c>
      <c r="F368" s="7">
        <v>43983</v>
      </c>
      <c r="G368" s="26">
        <f t="shared" si="244"/>
        <v>1.7688068628616781E-2</v>
      </c>
      <c r="H368" s="26"/>
      <c r="I368" s="26"/>
      <c r="J368" s="26"/>
      <c r="K368" s="26"/>
      <c r="L368" s="26"/>
      <c r="M368" s="26" t="s">
        <v>186</v>
      </c>
      <c r="N368" s="7">
        <v>43990</v>
      </c>
      <c r="O368" s="36" t="s">
        <v>19</v>
      </c>
      <c r="P368" s="20">
        <v>0.25</v>
      </c>
      <c r="Q368" s="37"/>
      <c r="R368" s="20">
        <v>20</v>
      </c>
      <c r="S368" s="2">
        <f t="shared" si="245"/>
        <v>14.133821235605991</v>
      </c>
      <c r="T368" s="2">
        <f t="shared" si="246"/>
        <v>2</v>
      </c>
      <c r="U368" s="2">
        <f t="shared" si="247"/>
        <v>0.66666666666666663</v>
      </c>
      <c r="V368" s="2">
        <f t="shared" si="248"/>
        <v>3.1995120977273395</v>
      </c>
      <c r="W368" s="5">
        <f t="shared" si="249"/>
        <v>20</v>
      </c>
      <c r="X368" s="22">
        <v>1.5</v>
      </c>
      <c r="Y368" s="2">
        <f t="shared" si="250"/>
        <v>21.200731853408985</v>
      </c>
      <c r="Z368" s="2">
        <f t="shared" si="251"/>
        <v>3</v>
      </c>
      <c r="AA368" s="2">
        <f t="shared" si="252"/>
        <v>1</v>
      </c>
      <c r="AB368" s="2">
        <f t="shared" si="253"/>
        <v>4.7992681465910092</v>
      </c>
      <c r="AC368" s="2">
        <f t="shared" si="254"/>
        <v>29.999999999999993</v>
      </c>
      <c r="AD368" s="13">
        <f t="shared" si="255"/>
        <v>1.2500000000000002E-2</v>
      </c>
      <c r="AF368" s="20" t="s">
        <v>219</v>
      </c>
      <c r="AG368" s="20">
        <v>1</v>
      </c>
      <c r="AH368" s="20">
        <v>20</v>
      </c>
      <c r="AI368" s="2">
        <f t="shared" si="238"/>
        <v>14.133821235605994</v>
      </c>
      <c r="AJ368" s="3">
        <f>$AD368*$AH368</f>
        <v>0.25000000000000006</v>
      </c>
      <c r="AK368" s="37"/>
      <c r="AL368" s="37"/>
      <c r="AM368" s="22" t="s">
        <v>188</v>
      </c>
      <c r="AN368" s="22"/>
      <c r="AO368" s="22"/>
      <c r="AP368" s="22"/>
      <c r="AQ368" s="22"/>
      <c r="AR368" s="22"/>
      <c r="AS368" s="22"/>
      <c r="AU368" s="35"/>
    </row>
    <row r="369" spans="1:47" s="20" customFormat="1">
      <c r="A369" s="20" t="s">
        <v>101</v>
      </c>
      <c r="B369" s="35">
        <v>7.6318176491229615</v>
      </c>
      <c r="C369" s="2" t="s">
        <v>22</v>
      </c>
      <c r="D369" s="35" t="s">
        <v>91</v>
      </c>
      <c r="E369" s="20">
        <v>400</v>
      </c>
      <c r="F369" s="7">
        <v>43983</v>
      </c>
      <c r="G369" s="26">
        <f t="shared" si="244"/>
        <v>1.9079544122807404E-2</v>
      </c>
      <c r="H369" s="26"/>
      <c r="I369" s="26"/>
      <c r="J369" s="26"/>
      <c r="K369" s="26"/>
      <c r="L369" s="26"/>
      <c r="M369" s="26" t="s">
        <v>186</v>
      </c>
      <c r="N369" s="7">
        <v>43990</v>
      </c>
      <c r="O369" s="36" t="s">
        <v>19</v>
      </c>
      <c r="P369" s="20">
        <v>0.25</v>
      </c>
      <c r="Q369" s="37"/>
      <c r="R369" s="20">
        <v>20</v>
      </c>
      <c r="S369" s="2">
        <f t="shared" si="245"/>
        <v>13.103038436917039</v>
      </c>
      <c r="T369" s="2">
        <f t="shared" si="246"/>
        <v>2</v>
      </c>
      <c r="U369" s="2">
        <f t="shared" si="247"/>
        <v>0.66666666666666663</v>
      </c>
      <c r="V369" s="2">
        <f t="shared" si="248"/>
        <v>4.2302948964162947</v>
      </c>
      <c r="W369" s="5">
        <f t="shared" si="249"/>
        <v>20</v>
      </c>
      <c r="X369" s="22">
        <v>1.5</v>
      </c>
      <c r="Y369" s="2">
        <f t="shared" si="250"/>
        <v>19.654557655375559</v>
      </c>
      <c r="Z369" s="2">
        <f t="shared" si="251"/>
        <v>3</v>
      </c>
      <c r="AA369" s="2">
        <f t="shared" si="252"/>
        <v>1</v>
      </c>
      <c r="AB369" s="2">
        <f t="shared" si="253"/>
        <v>6.3454423446244421</v>
      </c>
      <c r="AC369" s="2">
        <f t="shared" si="254"/>
        <v>30</v>
      </c>
      <c r="AD369" s="13">
        <f t="shared" si="255"/>
        <v>1.2500000000000001E-2</v>
      </c>
      <c r="AF369" s="20" t="s">
        <v>219</v>
      </c>
      <c r="AG369" s="20">
        <v>2</v>
      </c>
      <c r="AH369" s="20">
        <v>20</v>
      </c>
      <c r="AI369" s="2">
        <f t="shared" si="238"/>
        <v>13.103038436917039</v>
      </c>
      <c r="AJ369" s="3">
        <f t="shared" ref="AJ369:AJ379" si="257">$AD369*$AH369</f>
        <v>0.25</v>
      </c>
      <c r="AK369" s="37"/>
      <c r="AL369" s="37"/>
      <c r="AM369" s="22" t="s">
        <v>188</v>
      </c>
      <c r="AN369" s="22"/>
      <c r="AO369" s="22"/>
      <c r="AP369" s="22"/>
      <c r="AQ369" s="22"/>
      <c r="AR369" s="22"/>
      <c r="AS369" s="22"/>
      <c r="AU369" s="35"/>
    </row>
    <row r="370" spans="1:47" s="20" customFormat="1">
      <c r="A370" s="20" t="s">
        <v>102</v>
      </c>
      <c r="B370" s="35">
        <v>7.5182295820377778</v>
      </c>
      <c r="C370" s="2" t="s">
        <v>22</v>
      </c>
      <c r="D370" s="35" t="s">
        <v>91</v>
      </c>
      <c r="E370" s="20">
        <v>400</v>
      </c>
      <c r="F370" s="7">
        <v>43983</v>
      </c>
      <c r="G370" s="26">
        <f>$B370/$E370</f>
        <v>1.8795573955094444E-2</v>
      </c>
      <c r="H370" s="26"/>
      <c r="I370" s="26"/>
      <c r="J370" s="26"/>
      <c r="K370" s="26"/>
      <c r="L370" s="26"/>
      <c r="M370" s="26" t="s">
        <v>186</v>
      </c>
      <c r="N370" s="7">
        <v>43990</v>
      </c>
      <c r="O370" s="36" t="s">
        <v>19</v>
      </c>
      <c r="P370" s="20">
        <v>0.25</v>
      </c>
      <c r="Q370" s="37"/>
      <c r="R370" s="20">
        <v>20</v>
      </c>
      <c r="S370" s="2">
        <f>($P370/$G370)</f>
        <v>13.301003768083325</v>
      </c>
      <c r="T370" s="2">
        <f t="shared" si="246"/>
        <v>2</v>
      </c>
      <c r="U370" s="2">
        <f t="shared" si="247"/>
        <v>0.66666666666666663</v>
      </c>
      <c r="V370" s="2">
        <f t="shared" si="248"/>
        <v>4.0323295652500093</v>
      </c>
      <c r="W370" s="5">
        <f t="shared" si="249"/>
        <v>20</v>
      </c>
      <c r="X370" s="22">
        <v>1.5</v>
      </c>
      <c r="Y370" s="2">
        <f t="shared" si="250"/>
        <v>19.951505652124986</v>
      </c>
      <c r="Z370" s="2">
        <f t="shared" si="251"/>
        <v>3</v>
      </c>
      <c r="AA370" s="2">
        <f t="shared" si="252"/>
        <v>1</v>
      </c>
      <c r="AB370" s="2">
        <f t="shared" si="253"/>
        <v>6.0484943478750139</v>
      </c>
      <c r="AC370" s="2">
        <f t="shared" si="254"/>
        <v>30</v>
      </c>
      <c r="AD370" s="13">
        <f t="shared" si="255"/>
        <v>1.2500000000000001E-2</v>
      </c>
      <c r="AF370" s="20" t="s">
        <v>219</v>
      </c>
      <c r="AG370" s="20">
        <v>3</v>
      </c>
      <c r="AH370" s="20">
        <v>20</v>
      </c>
      <c r="AI370" s="2">
        <f t="shared" si="238"/>
        <v>13.301003768083323</v>
      </c>
      <c r="AJ370" s="3">
        <f t="shared" si="257"/>
        <v>0.25</v>
      </c>
      <c r="AK370" s="37"/>
      <c r="AL370" s="37"/>
      <c r="AM370" s="22" t="s">
        <v>188</v>
      </c>
      <c r="AN370" s="22"/>
      <c r="AO370" s="22"/>
      <c r="AP370" s="22"/>
      <c r="AQ370" s="22"/>
      <c r="AR370" s="22"/>
      <c r="AS370" s="22"/>
      <c r="AU370" s="35"/>
    </row>
    <row r="371" spans="1:47" s="20" customFormat="1">
      <c r="A371" s="20" t="s">
        <v>104</v>
      </c>
      <c r="B371" s="35">
        <v>6.7477972348945769</v>
      </c>
      <c r="C371" s="2" t="s">
        <v>22</v>
      </c>
      <c r="D371" s="35" t="s">
        <v>91</v>
      </c>
      <c r="E371" s="20">
        <v>400</v>
      </c>
      <c r="F371" s="7">
        <v>43983</v>
      </c>
      <c r="G371" s="26">
        <f t="shared" si="244"/>
        <v>1.6869493087236443E-2</v>
      </c>
      <c r="H371" s="26"/>
      <c r="I371" s="26"/>
      <c r="J371" s="26"/>
      <c r="K371" s="26"/>
      <c r="L371" s="26"/>
      <c r="M371" s="26" t="s">
        <v>186</v>
      </c>
      <c r="N371" s="7">
        <v>43990</v>
      </c>
      <c r="O371" s="36" t="s">
        <v>19</v>
      </c>
      <c r="P371" s="20">
        <v>0.25</v>
      </c>
      <c r="Q371" s="37"/>
      <c r="R371" s="20">
        <v>20</v>
      </c>
      <c r="S371" s="2">
        <f t="shared" si="245"/>
        <v>14.819650994086565</v>
      </c>
      <c r="T371" s="2">
        <f t="shared" si="246"/>
        <v>2</v>
      </c>
      <c r="U371" s="2">
        <f t="shared" si="247"/>
        <v>0.66666666666666663</v>
      </c>
      <c r="V371" s="2">
        <f t="shared" si="248"/>
        <v>2.5136823392467669</v>
      </c>
      <c r="W371" s="5">
        <f t="shared" si="249"/>
        <v>20</v>
      </c>
      <c r="X371" s="22">
        <v>1.5</v>
      </c>
      <c r="Y371" s="2">
        <f t="shared" si="250"/>
        <v>22.229476491129848</v>
      </c>
      <c r="Z371" s="2">
        <f t="shared" si="251"/>
        <v>3</v>
      </c>
      <c r="AA371" s="2">
        <f t="shared" si="252"/>
        <v>1</v>
      </c>
      <c r="AB371" s="2">
        <f t="shared" si="253"/>
        <v>3.7705235088701503</v>
      </c>
      <c r="AC371" s="2">
        <f t="shared" si="254"/>
        <v>30</v>
      </c>
      <c r="AD371" s="13">
        <f t="shared" si="255"/>
        <v>1.2500000000000001E-2</v>
      </c>
      <c r="AF371" s="20" t="s">
        <v>219</v>
      </c>
      <c r="AG371" s="20">
        <v>7</v>
      </c>
      <c r="AH371" s="20">
        <v>20</v>
      </c>
      <c r="AI371" s="2">
        <f t="shared" si="238"/>
        <v>14.819650994086565</v>
      </c>
      <c r="AJ371" s="3">
        <f t="shared" si="257"/>
        <v>0.25</v>
      </c>
      <c r="AK371" s="37"/>
      <c r="AL371" s="37"/>
      <c r="AM371" s="22" t="s">
        <v>188</v>
      </c>
      <c r="AN371" s="22"/>
      <c r="AO371" s="22"/>
      <c r="AP371" s="22"/>
      <c r="AQ371" s="22"/>
      <c r="AR371" s="22"/>
      <c r="AS371" s="22"/>
      <c r="AU371" s="35"/>
    </row>
    <row r="372" spans="1:47" s="20" customFormat="1">
      <c r="A372" s="20" t="s">
        <v>105</v>
      </c>
      <c r="B372" s="35">
        <v>6.7359596499208072</v>
      </c>
      <c r="C372" s="2" t="s">
        <v>22</v>
      </c>
      <c r="D372" s="35" t="s">
        <v>91</v>
      </c>
      <c r="E372" s="20">
        <v>400</v>
      </c>
      <c r="F372" s="7">
        <v>43983</v>
      </c>
      <c r="G372" s="26">
        <f t="shared" si="244"/>
        <v>1.6839899124802018E-2</v>
      </c>
      <c r="H372" s="26"/>
      <c r="I372" s="26"/>
      <c r="J372" s="26"/>
      <c r="K372" s="26"/>
      <c r="L372" s="26"/>
      <c r="M372" s="26" t="s">
        <v>186</v>
      </c>
      <c r="N372" s="7">
        <v>43990</v>
      </c>
      <c r="O372" s="36" t="s">
        <v>19</v>
      </c>
      <c r="P372" s="20">
        <v>0.25</v>
      </c>
      <c r="Q372" s="37"/>
      <c r="R372" s="20">
        <v>20</v>
      </c>
      <c r="S372" s="2">
        <f t="shared" si="245"/>
        <v>14.845694629595306</v>
      </c>
      <c r="T372" s="2">
        <f t="shared" si="246"/>
        <v>2</v>
      </c>
      <c r="U372" s="2">
        <f t="shared" si="247"/>
        <v>0.66666666666666663</v>
      </c>
      <c r="V372" s="2">
        <f t="shared" si="248"/>
        <v>2.4876387037380248</v>
      </c>
      <c r="W372" s="5">
        <f t="shared" si="249"/>
        <v>20</v>
      </c>
      <c r="X372" s="22">
        <v>1.5</v>
      </c>
      <c r="Y372" s="2">
        <f t="shared" si="250"/>
        <v>22.268541944392958</v>
      </c>
      <c r="Z372" s="2">
        <f t="shared" si="251"/>
        <v>3</v>
      </c>
      <c r="AA372" s="2">
        <f t="shared" si="252"/>
        <v>1</v>
      </c>
      <c r="AB372" s="2">
        <f t="shared" si="253"/>
        <v>3.7314580556070371</v>
      </c>
      <c r="AC372" s="2">
        <f t="shared" si="254"/>
        <v>29.999999999999993</v>
      </c>
      <c r="AD372" s="13">
        <f t="shared" si="255"/>
        <v>1.2500000000000002E-2</v>
      </c>
      <c r="AF372" s="20" t="s">
        <v>219</v>
      </c>
      <c r="AG372" s="20">
        <v>8</v>
      </c>
      <c r="AH372" s="20">
        <v>20</v>
      </c>
      <c r="AI372" s="2">
        <f t="shared" si="238"/>
        <v>14.845694629595309</v>
      </c>
      <c r="AJ372" s="3">
        <f t="shared" si="257"/>
        <v>0.25000000000000006</v>
      </c>
      <c r="AK372" s="37"/>
      <c r="AL372" s="37"/>
      <c r="AM372" s="22" t="s">
        <v>188</v>
      </c>
      <c r="AN372" s="22"/>
      <c r="AO372" s="22"/>
      <c r="AP372" s="22"/>
      <c r="AQ372" s="22"/>
      <c r="AR372" s="22"/>
      <c r="AS372" s="22"/>
      <c r="AU372" s="35"/>
    </row>
    <row r="373" spans="1:47" s="20" customFormat="1">
      <c r="A373" s="20" t="s">
        <v>106</v>
      </c>
      <c r="B373" s="35">
        <v>6.8889344516746238</v>
      </c>
      <c r="C373" s="2" t="s">
        <v>22</v>
      </c>
      <c r="D373" s="35" t="s">
        <v>91</v>
      </c>
      <c r="E373" s="20">
        <v>400</v>
      </c>
      <c r="F373" s="7">
        <v>43983</v>
      </c>
      <c r="G373" s="26">
        <f t="shared" si="244"/>
        <v>1.7222336129186559E-2</v>
      </c>
      <c r="H373" s="26"/>
      <c r="I373" s="26"/>
      <c r="J373" s="26"/>
      <c r="K373" s="26"/>
      <c r="L373" s="26"/>
      <c r="M373" s="26" t="s">
        <v>186</v>
      </c>
      <c r="N373" s="7">
        <v>43990</v>
      </c>
      <c r="O373" s="36" t="s">
        <v>19</v>
      </c>
      <c r="P373" s="20">
        <v>0.25</v>
      </c>
      <c r="Q373" s="37"/>
      <c r="R373" s="20">
        <v>20</v>
      </c>
      <c r="S373" s="2">
        <f t="shared" si="245"/>
        <v>14.516033023901267</v>
      </c>
      <c r="T373" s="2">
        <f t="shared" si="246"/>
        <v>2</v>
      </c>
      <c r="U373" s="2">
        <f t="shared" si="247"/>
        <v>0.66666666666666663</v>
      </c>
      <c r="V373" s="2">
        <f t="shared" si="248"/>
        <v>2.817300309432067</v>
      </c>
      <c r="W373" s="5">
        <f t="shared" si="249"/>
        <v>20</v>
      </c>
      <c r="X373" s="22">
        <v>1.5</v>
      </c>
      <c r="Y373" s="2">
        <f t="shared" si="250"/>
        <v>21.774049535851901</v>
      </c>
      <c r="Z373" s="2">
        <f t="shared" si="251"/>
        <v>3</v>
      </c>
      <c r="AA373" s="2">
        <f t="shared" si="252"/>
        <v>1</v>
      </c>
      <c r="AB373" s="2">
        <f t="shared" si="253"/>
        <v>4.2259504641481005</v>
      </c>
      <c r="AC373" s="2">
        <f t="shared" si="254"/>
        <v>30</v>
      </c>
      <c r="AD373" s="13">
        <f t="shared" si="255"/>
        <v>1.2500000000000001E-2</v>
      </c>
      <c r="AF373" s="20" t="s">
        <v>219</v>
      </c>
      <c r="AG373" s="20">
        <v>9</v>
      </c>
      <c r="AH373" s="20">
        <v>20</v>
      </c>
      <c r="AI373" s="2">
        <f t="shared" si="238"/>
        <v>14.516033023901267</v>
      </c>
      <c r="AJ373" s="3">
        <f t="shared" si="257"/>
        <v>0.25</v>
      </c>
      <c r="AK373" s="37"/>
      <c r="AL373" s="37"/>
      <c r="AM373" s="22" t="s">
        <v>188</v>
      </c>
      <c r="AN373" s="22"/>
      <c r="AO373" s="22"/>
      <c r="AP373" s="22"/>
      <c r="AQ373" s="22"/>
      <c r="AR373" s="22"/>
      <c r="AS373" s="22"/>
      <c r="AU373" s="35"/>
    </row>
    <row r="374" spans="1:47" s="20" customFormat="1">
      <c r="A374" s="20" t="s">
        <v>108</v>
      </c>
      <c r="B374" s="35">
        <v>2.7091595715146628</v>
      </c>
      <c r="C374" s="2" t="s">
        <v>22</v>
      </c>
      <c r="D374" s="35" t="s">
        <v>91</v>
      </c>
      <c r="E374" s="20">
        <v>400</v>
      </c>
      <c r="F374" s="7">
        <v>43983</v>
      </c>
      <c r="G374" s="26">
        <f t="shared" si="244"/>
        <v>6.7728989287866572E-3</v>
      </c>
      <c r="H374" s="26"/>
      <c r="I374" s="26"/>
      <c r="J374" s="26"/>
      <c r="K374" s="26"/>
      <c r="L374" s="26"/>
      <c r="M374" s="26" t="s">
        <v>186</v>
      </c>
      <c r="N374" s="7">
        <v>43990</v>
      </c>
      <c r="O374" s="36" t="s">
        <v>19</v>
      </c>
      <c r="Q374" s="37"/>
      <c r="R374" s="20">
        <v>30</v>
      </c>
      <c r="S374" s="2">
        <v>26</v>
      </c>
      <c r="T374" s="2">
        <f t="shared" si="246"/>
        <v>3</v>
      </c>
      <c r="U374" s="2">
        <f t="shared" si="247"/>
        <v>1</v>
      </c>
      <c r="V374" s="2">
        <f t="shared" si="248"/>
        <v>0</v>
      </c>
      <c r="W374" s="5">
        <f t="shared" si="249"/>
        <v>30</v>
      </c>
      <c r="X374" s="22">
        <v>1.1000000000000001</v>
      </c>
      <c r="Y374" s="2">
        <f t="shared" si="250"/>
        <v>28.6</v>
      </c>
      <c r="Z374" s="2">
        <f t="shared" si="251"/>
        <v>3.3000000000000003</v>
      </c>
      <c r="AA374" s="2">
        <f t="shared" si="252"/>
        <v>1.1000000000000001</v>
      </c>
      <c r="AB374" s="2">
        <f t="shared" si="253"/>
        <v>0</v>
      </c>
      <c r="AC374" s="2">
        <f t="shared" si="254"/>
        <v>33</v>
      </c>
      <c r="AD374" s="13">
        <f t="shared" si="255"/>
        <v>5.8698457382817693E-3</v>
      </c>
      <c r="AF374" s="20" t="s">
        <v>219</v>
      </c>
      <c r="AG374" s="20">
        <v>4</v>
      </c>
      <c r="AH374" s="20">
        <v>30</v>
      </c>
      <c r="AI374" s="2">
        <f t="shared" si="238"/>
        <v>26</v>
      </c>
      <c r="AJ374" s="3">
        <f t="shared" si="257"/>
        <v>0.17609537214845308</v>
      </c>
      <c r="AK374" s="37"/>
      <c r="AL374" s="37" t="s">
        <v>224</v>
      </c>
      <c r="AM374" s="22" t="s">
        <v>188</v>
      </c>
      <c r="AN374" s="22"/>
      <c r="AO374" s="22"/>
      <c r="AP374" s="22"/>
      <c r="AQ374" s="22"/>
      <c r="AR374" s="22"/>
      <c r="AS374" s="22"/>
      <c r="AU374" s="35"/>
    </row>
    <row r="375" spans="1:47" s="20" customFormat="1">
      <c r="A375" s="20" t="s">
        <v>109</v>
      </c>
      <c r="B375" s="35">
        <v>2.8282938151628869</v>
      </c>
      <c r="C375" s="2" t="s">
        <v>22</v>
      </c>
      <c r="D375" s="35" t="s">
        <v>91</v>
      </c>
      <c r="E375" s="20">
        <v>400</v>
      </c>
      <c r="F375" s="7">
        <v>43983</v>
      </c>
      <c r="G375" s="26">
        <f t="shared" si="244"/>
        <v>7.0707345379072174E-3</v>
      </c>
      <c r="H375" s="26"/>
      <c r="I375" s="26"/>
      <c r="J375" s="26"/>
      <c r="K375" s="26"/>
      <c r="L375" s="26"/>
      <c r="M375" s="26" t="s">
        <v>186</v>
      </c>
      <c r="N375" s="7">
        <v>43990</v>
      </c>
      <c r="O375" s="36" t="s">
        <v>19</v>
      </c>
      <c r="Q375" s="37"/>
      <c r="R375" s="20">
        <v>30</v>
      </c>
      <c r="S375" s="2">
        <v>26</v>
      </c>
      <c r="T375" s="2">
        <f t="shared" si="246"/>
        <v>3</v>
      </c>
      <c r="U375" s="2">
        <f t="shared" si="247"/>
        <v>1</v>
      </c>
      <c r="V375" s="2">
        <f t="shared" si="248"/>
        <v>0</v>
      </c>
      <c r="W375" s="5">
        <f t="shared" si="249"/>
        <v>30</v>
      </c>
      <c r="X375" s="22">
        <v>1.1000000000000001</v>
      </c>
      <c r="Y375" s="2">
        <f t="shared" si="250"/>
        <v>28.6</v>
      </c>
      <c r="Z375" s="2">
        <f t="shared" si="251"/>
        <v>3.3000000000000003</v>
      </c>
      <c r="AA375" s="2">
        <f t="shared" si="252"/>
        <v>1.1000000000000001</v>
      </c>
      <c r="AB375" s="2">
        <f t="shared" si="253"/>
        <v>0</v>
      </c>
      <c r="AC375" s="2">
        <f t="shared" si="254"/>
        <v>33</v>
      </c>
      <c r="AD375" s="13">
        <f t="shared" si="255"/>
        <v>6.1279699328529221E-3</v>
      </c>
      <c r="AF375" s="20" t="s">
        <v>219</v>
      </c>
      <c r="AG375" s="20">
        <v>5</v>
      </c>
      <c r="AH375" s="20">
        <v>30</v>
      </c>
      <c r="AI375" s="2">
        <f t="shared" si="238"/>
        <v>26</v>
      </c>
      <c r="AJ375" s="3">
        <f t="shared" si="257"/>
        <v>0.18383909798558767</v>
      </c>
      <c r="AK375" s="37"/>
      <c r="AL375" s="37" t="s">
        <v>224</v>
      </c>
      <c r="AM375" s="22" t="s">
        <v>188</v>
      </c>
      <c r="AN375" s="22"/>
      <c r="AO375" s="22"/>
      <c r="AP375" s="22"/>
      <c r="AQ375" s="22"/>
      <c r="AR375" s="22"/>
      <c r="AS375" s="22"/>
      <c r="AU375" s="35"/>
    </row>
    <row r="376" spans="1:47" s="20" customFormat="1">
      <c r="A376" s="20" t="s">
        <v>110</v>
      </c>
      <c r="B376" s="35">
        <v>2.6555104627842003</v>
      </c>
      <c r="C376" s="2" t="s">
        <v>22</v>
      </c>
      <c r="D376" s="35" t="s">
        <v>91</v>
      </c>
      <c r="E376" s="20">
        <v>400</v>
      </c>
      <c r="F376" s="7">
        <v>43983</v>
      </c>
      <c r="G376" s="26">
        <f t="shared" si="244"/>
        <v>6.6387761569605009E-3</v>
      </c>
      <c r="H376" s="26"/>
      <c r="I376" s="26"/>
      <c r="J376" s="26"/>
      <c r="K376" s="26"/>
      <c r="L376" s="26"/>
      <c r="M376" s="26" t="s">
        <v>186</v>
      </c>
      <c r="N376" s="7">
        <v>43990</v>
      </c>
      <c r="O376" s="36" t="s">
        <v>19</v>
      </c>
      <c r="Q376" s="37"/>
      <c r="R376" s="20">
        <v>30</v>
      </c>
      <c r="S376" s="2">
        <v>26</v>
      </c>
      <c r="T376" s="2">
        <f t="shared" si="246"/>
        <v>3</v>
      </c>
      <c r="U376" s="2">
        <f t="shared" si="247"/>
        <v>1</v>
      </c>
      <c r="V376" s="2">
        <f t="shared" si="248"/>
        <v>0</v>
      </c>
      <c r="W376" s="5">
        <f t="shared" si="249"/>
        <v>30</v>
      </c>
      <c r="X376" s="22">
        <v>1.1000000000000001</v>
      </c>
      <c r="Y376" s="2">
        <f t="shared" si="250"/>
        <v>28.6</v>
      </c>
      <c r="Z376" s="2">
        <f t="shared" si="251"/>
        <v>3.3000000000000003</v>
      </c>
      <c r="AA376" s="2">
        <f t="shared" si="252"/>
        <v>1.1000000000000001</v>
      </c>
      <c r="AB376" s="2">
        <f t="shared" si="253"/>
        <v>0</v>
      </c>
      <c r="AC376" s="2">
        <f t="shared" si="254"/>
        <v>33</v>
      </c>
      <c r="AD376" s="13">
        <f t="shared" si="255"/>
        <v>5.753606002699101E-3</v>
      </c>
      <c r="AF376" s="20" t="s">
        <v>219</v>
      </c>
      <c r="AG376" s="20">
        <v>6</v>
      </c>
      <c r="AH376" s="20">
        <v>30</v>
      </c>
      <c r="AI376" s="2">
        <f t="shared" si="238"/>
        <v>26</v>
      </c>
      <c r="AJ376" s="3">
        <f t="shared" si="257"/>
        <v>0.17260818008097303</v>
      </c>
      <c r="AK376" s="37"/>
      <c r="AL376" s="37" t="s">
        <v>224</v>
      </c>
      <c r="AM376" s="22" t="s">
        <v>188</v>
      </c>
      <c r="AN376" s="22"/>
      <c r="AO376" s="22"/>
      <c r="AP376" s="22"/>
      <c r="AQ376" s="22"/>
      <c r="AR376" s="22"/>
      <c r="AS376" s="22"/>
      <c r="AU376" s="35"/>
    </row>
    <row r="377" spans="1:47" s="20" customFormat="1">
      <c r="A377" s="20" t="s">
        <v>112</v>
      </c>
      <c r="B377" s="35">
        <v>3.6900163303585791</v>
      </c>
      <c r="C377" s="2" t="s">
        <v>22</v>
      </c>
      <c r="D377" s="35" t="s">
        <v>91</v>
      </c>
      <c r="E377" s="20">
        <v>400</v>
      </c>
      <c r="F377" s="7">
        <v>43983</v>
      </c>
      <c r="G377" s="26">
        <f t="shared" si="244"/>
        <v>9.225040825896447E-3</v>
      </c>
      <c r="H377" s="26"/>
      <c r="I377" s="26"/>
      <c r="J377" s="26"/>
      <c r="K377" s="26"/>
      <c r="L377" s="26"/>
      <c r="M377" s="26" t="s">
        <v>186</v>
      </c>
      <c r="N377" s="7">
        <v>43990</v>
      </c>
      <c r="O377" s="36" t="s">
        <v>19</v>
      </c>
      <c r="Q377" s="37"/>
      <c r="R377" s="20">
        <v>30</v>
      </c>
      <c r="S377" s="2">
        <v>26</v>
      </c>
      <c r="T377" s="2">
        <f t="shared" si="246"/>
        <v>3</v>
      </c>
      <c r="U377" s="2">
        <f t="shared" si="247"/>
        <v>1</v>
      </c>
      <c r="V377" s="2">
        <f t="shared" si="248"/>
        <v>0</v>
      </c>
      <c r="W377" s="5">
        <f t="shared" si="249"/>
        <v>30</v>
      </c>
      <c r="X377" s="22">
        <v>1.1000000000000001</v>
      </c>
      <c r="Y377" s="2">
        <f t="shared" si="250"/>
        <v>28.6</v>
      </c>
      <c r="Z377" s="2">
        <f t="shared" si="251"/>
        <v>3.3000000000000003</v>
      </c>
      <c r="AA377" s="2">
        <f t="shared" si="252"/>
        <v>1.1000000000000001</v>
      </c>
      <c r="AB377" s="2">
        <f t="shared" si="253"/>
        <v>0</v>
      </c>
      <c r="AC377" s="2">
        <f t="shared" si="254"/>
        <v>33</v>
      </c>
      <c r="AD377" s="13">
        <f t="shared" si="255"/>
        <v>7.9950353824435882E-3</v>
      </c>
      <c r="AF377" s="20" t="s">
        <v>219</v>
      </c>
      <c r="AG377" s="20">
        <v>10</v>
      </c>
      <c r="AH377" s="20">
        <v>30</v>
      </c>
      <c r="AI377" s="2">
        <f t="shared" si="238"/>
        <v>26</v>
      </c>
      <c r="AJ377" s="3">
        <f t="shared" si="257"/>
        <v>0.23985106147330765</v>
      </c>
      <c r="AK377" s="37"/>
      <c r="AL377" s="37" t="s">
        <v>224</v>
      </c>
      <c r="AM377" s="22" t="s">
        <v>188</v>
      </c>
      <c r="AN377" s="22"/>
      <c r="AO377" s="22"/>
      <c r="AP377" s="22"/>
      <c r="AQ377" s="22"/>
      <c r="AR377" s="22"/>
      <c r="AS377" s="22"/>
      <c r="AU377" s="35"/>
    </row>
    <row r="378" spans="1:47" s="20" customFormat="1">
      <c r="A378" s="20" t="s">
        <v>113</v>
      </c>
      <c r="B378" s="35">
        <v>3.5830731122660531</v>
      </c>
      <c r="C378" s="2" t="s">
        <v>22</v>
      </c>
      <c r="D378" s="35" t="s">
        <v>91</v>
      </c>
      <c r="E378" s="20">
        <v>400</v>
      </c>
      <c r="F378" s="7">
        <v>43983</v>
      </c>
      <c r="G378" s="26">
        <f t="shared" si="244"/>
        <v>8.957682780665133E-3</v>
      </c>
      <c r="H378" s="26"/>
      <c r="I378" s="26"/>
      <c r="J378" s="26"/>
      <c r="K378" s="26"/>
      <c r="L378" s="26"/>
      <c r="M378" s="26" t="s">
        <v>186</v>
      </c>
      <c r="N378" s="7">
        <v>43990</v>
      </c>
      <c r="O378" s="36" t="s">
        <v>19</v>
      </c>
      <c r="Q378" s="37"/>
      <c r="R378" s="20">
        <v>30</v>
      </c>
      <c r="S378" s="2">
        <v>26</v>
      </c>
      <c r="T378" s="2">
        <f t="shared" si="246"/>
        <v>3</v>
      </c>
      <c r="U378" s="2">
        <f t="shared" si="247"/>
        <v>1</v>
      </c>
      <c r="V378" s="2">
        <f t="shared" si="248"/>
        <v>0</v>
      </c>
      <c r="W378" s="5">
        <f t="shared" si="249"/>
        <v>30</v>
      </c>
      <c r="X378" s="22">
        <v>1.1000000000000001</v>
      </c>
      <c r="Y378" s="2">
        <f t="shared" si="250"/>
        <v>28.6</v>
      </c>
      <c r="Z378" s="2">
        <f t="shared" si="251"/>
        <v>3.3000000000000003</v>
      </c>
      <c r="AA378" s="2">
        <f t="shared" si="252"/>
        <v>1.1000000000000001</v>
      </c>
      <c r="AB378" s="2">
        <f t="shared" si="253"/>
        <v>0</v>
      </c>
      <c r="AC378" s="2">
        <f t="shared" si="254"/>
        <v>33</v>
      </c>
      <c r="AD378" s="13">
        <f t="shared" si="255"/>
        <v>7.763325076576448E-3</v>
      </c>
      <c r="AF378" s="20" t="s">
        <v>219</v>
      </c>
      <c r="AG378" s="20">
        <v>11</v>
      </c>
      <c r="AH378" s="20">
        <v>30</v>
      </c>
      <c r="AI378" s="2">
        <f t="shared" si="238"/>
        <v>26</v>
      </c>
      <c r="AJ378" s="3">
        <f t="shared" si="257"/>
        <v>0.23289975229729343</v>
      </c>
      <c r="AK378" s="37"/>
      <c r="AL378" s="37" t="s">
        <v>224</v>
      </c>
      <c r="AM378" s="22" t="s">
        <v>188</v>
      </c>
      <c r="AN378" s="22"/>
      <c r="AO378" s="22"/>
      <c r="AP378" s="22"/>
      <c r="AQ378" s="22"/>
      <c r="AR378" s="22"/>
      <c r="AS378" s="22"/>
      <c r="AU378" s="35"/>
    </row>
    <row r="379" spans="1:47" s="20" customFormat="1">
      <c r="A379" s="20" t="s">
        <v>114</v>
      </c>
      <c r="B379" s="35">
        <v>3.5724765942489727</v>
      </c>
      <c r="C379" s="2" t="s">
        <v>22</v>
      </c>
      <c r="D379" s="35" t="s">
        <v>91</v>
      </c>
      <c r="E379" s="20">
        <v>400</v>
      </c>
      <c r="F379" s="7">
        <v>43983</v>
      </c>
      <c r="G379" s="26">
        <f t="shared" si="244"/>
        <v>8.9311914856224309E-3</v>
      </c>
      <c r="H379" s="26"/>
      <c r="I379" s="26"/>
      <c r="J379" s="26"/>
      <c r="K379" s="26"/>
      <c r="L379" s="26"/>
      <c r="M379" s="26" t="s">
        <v>186</v>
      </c>
      <c r="N379" s="7">
        <v>43990</v>
      </c>
      <c r="O379" s="36" t="s">
        <v>19</v>
      </c>
      <c r="Q379" s="37"/>
      <c r="R379" s="20">
        <v>30</v>
      </c>
      <c r="S379" s="2">
        <v>26</v>
      </c>
      <c r="T379" s="2">
        <f t="shared" si="246"/>
        <v>3</v>
      </c>
      <c r="U379" s="2">
        <f t="shared" si="247"/>
        <v>1</v>
      </c>
      <c r="V379" s="2">
        <f t="shared" si="248"/>
        <v>0</v>
      </c>
      <c r="W379" s="5">
        <f t="shared" si="249"/>
        <v>30</v>
      </c>
      <c r="X379" s="22">
        <v>1.1000000000000001</v>
      </c>
      <c r="Y379" s="2">
        <f t="shared" si="250"/>
        <v>28.6</v>
      </c>
      <c r="Z379" s="2">
        <f t="shared" si="251"/>
        <v>3.3000000000000003</v>
      </c>
      <c r="AA379" s="2">
        <f t="shared" si="252"/>
        <v>1.1000000000000001</v>
      </c>
      <c r="AB379" s="2">
        <f t="shared" si="253"/>
        <v>0</v>
      </c>
      <c r="AC379" s="2">
        <f t="shared" si="254"/>
        <v>33</v>
      </c>
      <c r="AD379" s="13">
        <f t="shared" si="255"/>
        <v>7.7403659542061081E-3</v>
      </c>
      <c r="AF379" s="20" t="s">
        <v>219</v>
      </c>
      <c r="AG379" s="20">
        <v>12</v>
      </c>
      <c r="AH379" s="20">
        <v>30</v>
      </c>
      <c r="AI379" s="2">
        <f t="shared" si="238"/>
        <v>26</v>
      </c>
      <c r="AJ379" s="3">
        <f t="shared" si="257"/>
        <v>0.23221097862618326</v>
      </c>
      <c r="AK379" s="37"/>
      <c r="AL379" s="37" t="s">
        <v>224</v>
      </c>
      <c r="AM379" s="22" t="s">
        <v>188</v>
      </c>
      <c r="AN379" s="22"/>
      <c r="AO379" s="22"/>
      <c r="AP379" s="22"/>
      <c r="AQ379" s="22"/>
      <c r="AR379" s="22"/>
      <c r="AS379" s="22"/>
      <c r="AU379" s="35"/>
    </row>
    <row r="381" spans="1:47" s="20" customFormat="1">
      <c r="A381" s="20" t="s">
        <v>100</v>
      </c>
      <c r="B381" s="35">
        <v>7.0752274514467128</v>
      </c>
      <c r="C381" s="2" t="s">
        <v>22</v>
      </c>
      <c r="D381" s="35" t="s">
        <v>91</v>
      </c>
      <c r="E381" s="20">
        <v>400</v>
      </c>
      <c r="F381" s="7">
        <v>43983</v>
      </c>
      <c r="G381" s="26">
        <f t="shared" si="244"/>
        <v>1.7688068628616781E-2</v>
      </c>
      <c r="H381" s="26"/>
      <c r="I381" s="26"/>
      <c r="J381" s="26"/>
      <c r="K381" s="26"/>
      <c r="L381" s="26"/>
      <c r="M381" s="26" t="s">
        <v>189</v>
      </c>
      <c r="N381" s="7">
        <v>43993</v>
      </c>
      <c r="O381" s="36" t="s">
        <v>19</v>
      </c>
      <c r="P381" s="20">
        <v>0.3</v>
      </c>
      <c r="Q381" s="37"/>
      <c r="R381" s="20">
        <v>25</v>
      </c>
      <c r="S381" s="2">
        <f t="shared" ref="S381:S386" si="258">($P381/$G381)</f>
        <v>16.96058548272719</v>
      </c>
      <c r="T381" s="2">
        <f t="shared" si="246"/>
        <v>2.5</v>
      </c>
      <c r="U381" s="2">
        <f t="shared" si="247"/>
        <v>0.83333333333333337</v>
      </c>
      <c r="V381" s="2">
        <f t="shared" si="248"/>
        <v>4.7060811839394781</v>
      </c>
      <c r="W381" s="5">
        <f t="shared" si="249"/>
        <v>25</v>
      </c>
      <c r="X381" s="22">
        <v>1.1000000000000001</v>
      </c>
      <c r="Y381" s="2">
        <f t="shared" si="250"/>
        <v>18.65664403099991</v>
      </c>
      <c r="Z381" s="2">
        <f t="shared" si="251"/>
        <v>2.75</v>
      </c>
      <c r="AA381" s="2">
        <f t="shared" si="252"/>
        <v>0.91666666666666674</v>
      </c>
      <c r="AB381" s="2">
        <f t="shared" si="253"/>
        <v>5.1766893023334264</v>
      </c>
      <c r="AC381" s="2">
        <f t="shared" si="254"/>
        <v>27.500000000000004</v>
      </c>
      <c r="AD381" s="13">
        <f t="shared" si="255"/>
        <v>1.1999999999999999E-2</v>
      </c>
      <c r="AF381" s="20" t="s">
        <v>220</v>
      </c>
      <c r="AG381" s="20">
        <v>6</v>
      </c>
      <c r="AH381" s="20">
        <v>25</v>
      </c>
      <c r="AI381" s="2">
        <f t="shared" si="238"/>
        <v>16.96058548272719</v>
      </c>
      <c r="AJ381" s="3">
        <f>$AD381*$AH381</f>
        <v>0.3</v>
      </c>
      <c r="AK381" s="37"/>
      <c r="AL381" s="37"/>
      <c r="AM381" s="22"/>
      <c r="AN381" s="22"/>
      <c r="AO381" s="22"/>
      <c r="AP381" s="22"/>
      <c r="AQ381" s="22"/>
      <c r="AR381" s="22"/>
      <c r="AS381" s="22"/>
      <c r="AU381" s="35"/>
    </row>
    <row r="382" spans="1:47" s="20" customFormat="1">
      <c r="A382" s="20" t="s">
        <v>101</v>
      </c>
      <c r="B382" s="35">
        <v>7.6318176491229615</v>
      </c>
      <c r="C382" s="2" t="s">
        <v>22</v>
      </c>
      <c r="D382" s="35" t="s">
        <v>91</v>
      </c>
      <c r="E382" s="20">
        <v>400</v>
      </c>
      <c r="F382" s="7">
        <v>43983</v>
      </c>
      <c r="G382" s="26">
        <f t="shared" si="244"/>
        <v>1.9079544122807404E-2</v>
      </c>
      <c r="H382" s="26"/>
      <c r="I382" s="26"/>
      <c r="J382" s="26"/>
      <c r="K382" s="26"/>
      <c r="L382" s="26"/>
      <c r="M382" s="26" t="s">
        <v>189</v>
      </c>
      <c r="N382" s="7">
        <v>43993</v>
      </c>
      <c r="O382" s="36" t="s">
        <v>19</v>
      </c>
      <c r="P382" s="20">
        <v>0.3</v>
      </c>
      <c r="Q382" s="37"/>
      <c r="R382" s="20">
        <v>25</v>
      </c>
      <c r="S382" s="2">
        <f t="shared" si="258"/>
        <v>15.723646124300446</v>
      </c>
      <c r="T382" s="2">
        <f t="shared" si="246"/>
        <v>2.5</v>
      </c>
      <c r="U382" s="2">
        <f t="shared" si="247"/>
        <v>0.83333333333333337</v>
      </c>
      <c r="V382" s="2">
        <f t="shared" si="248"/>
        <v>5.9430205423662237</v>
      </c>
      <c r="W382" s="5">
        <f t="shared" si="249"/>
        <v>25</v>
      </c>
      <c r="X382" s="22">
        <v>1.1000000000000001</v>
      </c>
      <c r="Y382" s="2">
        <f t="shared" si="250"/>
        <v>17.296010736730491</v>
      </c>
      <c r="Z382" s="2">
        <f t="shared" si="251"/>
        <v>2.75</v>
      </c>
      <c r="AA382" s="2">
        <f t="shared" si="252"/>
        <v>0.91666666666666674</v>
      </c>
      <c r="AB382" s="2">
        <f t="shared" si="253"/>
        <v>6.5373225966028468</v>
      </c>
      <c r="AC382" s="2">
        <f t="shared" si="254"/>
        <v>27.500000000000007</v>
      </c>
      <c r="AD382" s="13">
        <f t="shared" si="255"/>
        <v>1.1999999999999995E-2</v>
      </c>
      <c r="AF382" s="20" t="s">
        <v>220</v>
      </c>
      <c r="AG382" s="20">
        <v>7</v>
      </c>
      <c r="AH382" s="20">
        <v>25</v>
      </c>
      <c r="AI382" s="2">
        <f t="shared" ref="AI382:AI392" si="259">$Y382*($AH382/$AC382)</f>
        <v>15.723646124300442</v>
      </c>
      <c r="AJ382" s="3">
        <f t="shared" ref="AJ382:AJ392" si="260">$AD382*$AH382</f>
        <v>0.29999999999999988</v>
      </c>
      <c r="AK382" s="37"/>
      <c r="AL382" s="37"/>
      <c r="AM382" s="22" t="s">
        <v>216</v>
      </c>
      <c r="AN382" s="22"/>
      <c r="AO382" s="22"/>
      <c r="AP382" s="22"/>
      <c r="AQ382" s="22"/>
      <c r="AR382" s="22"/>
      <c r="AS382" s="22"/>
      <c r="AU382" s="35"/>
    </row>
    <row r="383" spans="1:47" s="20" customFormat="1">
      <c r="A383" s="20" t="s">
        <v>102</v>
      </c>
      <c r="B383" s="35">
        <v>7.5182295820377778</v>
      </c>
      <c r="C383" s="2" t="s">
        <v>22</v>
      </c>
      <c r="D383" s="35" t="s">
        <v>91</v>
      </c>
      <c r="E383" s="20">
        <v>400</v>
      </c>
      <c r="F383" s="7">
        <v>43983</v>
      </c>
      <c r="G383" s="26">
        <f>$B383/$E383</f>
        <v>1.8795573955094444E-2</v>
      </c>
      <c r="H383" s="26"/>
      <c r="I383" s="26"/>
      <c r="J383" s="26"/>
      <c r="K383" s="26"/>
      <c r="L383" s="26"/>
      <c r="M383" s="26" t="s">
        <v>189</v>
      </c>
      <c r="N383" s="7">
        <v>43993</v>
      </c>
      <c r="O383" s="36" t="s">
        <v>19</v>
      </c>
      <c r="P383" s="20">
        <v>0.3</v>
      </c>
      <c r="Q383" s="37"/>
      <c r="R383" s="20">
        <v>25</v>
      </c>
      <c r="S383" s="2">
        <f>($P383/$G383)</f>
        <v>15.961204521699988</v>
      </c>
      <c r="T383" s="2">
        <f t="shared" si="246"/>
        <v>2.5</v>
      </c>
      <c r="U383" s="2">
        <f t="shared" si="247"/>
        <v>0.83333333333333337</v>
      </c>
      <c r="V383" s="2">
        <f t="shared" si="248"/>
        <v>5.7054621449666776</v>
      </c>
      <c r="W383" s="5">
        <f t="shared" si="249"/>
        <v>25</v>
      </c>
      <c r="X383" s="22">
        <v>1.1000000000000001</v>
      </c>
      <c r="Y383" s="2">
        <f t="shared" si="250"/>
        <v>17.557324973869989</v>
      </c>
      <c r="Z383" s="2">
        <f t="shared" si="251"/>
        <v>2.75</v>
      </c>
      <c r="AA383" s="2">
        <f t="shared" si="252"/>
        <v>0.91666666666666674</v>
      </c>
      <c r="AB383" s="2">
        <f t="shared" si="253"/>
        <v>6.2760083594633462</v>
      </c>
      <c r="AC383" s="2">
        <f t="shared" si="254"/>
        <v>27.500000000000004</v>
      </c>
      <c r="AD383" s="13">
        <f t="shared" si="255"/>
        <v>1.1999999999999999E-2</v>
      </c>
      <c r="AF383" s="20" t="s">
        <v>220</v>
      </c>
      <c r="AG383" s="20">
        <v>8</v>
      </c>
      <c r="AH383" s="20">
        <v>25</v>
      </c>
      <c r="AI383" s="2">
        <f t="shared" si="259"/>
        <v>15.961204521699987</v>
      </c>
      <c r="AJ383" s="3">
        <f t="shared" si="260"/>
        <v>0.3</v>
      </c>
      <c r="AK383" s="37"/>
      <c r="AL383" s="37"/>
      <c r="AM383" s="22" t="s">
        <v>216</v>
      </c>
      <c r="AN383" s="22"/>
      <c r="AO383" s="22"/>
      <c r="AP383" s="22"/>
      <c r="AQ383" s="22"/>
      <c r="AR383" s="22"/>
      <c r="AS383" s="22"/>
      <c r="AU383" s="35"/>
    </row>
    <row r="384" spans="1:47" s="20" customFormat="1">
      <c r="A384" s="20" t="s">
        <v>104</v>
      </c>
      <c r="B384" s="35">
        <v>6.7477972348945769</v>
      </c>
      <c r="C384" s="2" t="s">
        <v>22</v>
      </c>
      <c r="D384" s="35" t="s">
        <v>91</v>
      </c>
      <c r="E384" s="20">
        <v>400</v>
      </c>
      <c r="F384" s="7">
        <v>43983</v>
      </c>
      <c r="G384" s="26">
        <f t="shared" si="244"/>
        <v>1.6869493087236443E-2</v>
      </c>
      <c r="H384" s="26"/>
      <c r="I384" s="26"/>
      <c r="J384" s="26"/>
      <c r="K384" s="26"/>
      <c r="L384" s="26"/>
      <c r="M384" s="26" t="s">
        <v>189</v>
      </c>
      <c r="N384" s="7">
        <v>43993</v>
      </c>
      <c r="O384" s="36" t="s">
        <v>19</v>
      </c>
      <c r="P384" s="20">
        <v>0.3</v>
      </c>
      <c r="Q384" s="37"/>
      <c r="R384" s="20">
        <v>25</v>
      </c>
      <c r="S384" s="2">
        <f t="shared" si="258"/>
        <v>17.783581192903878</v>
      </c>
      <c r="T384" s="2">
        <f t="shared" si="246"/>
        <v>2.5</v>
      </c>
      <c r="U384" s="2">
        <f t="shared" si="247"/>
        <v>0.83333333333333337</v>
      </c>
      <c r="V384" s="2">
        <f t="shared" si="248"/>
        <v>3.8830854737627902</v>
      </c>
      <c r="W384" s="5">
        <f t="shared" si="249"/>
        <v>25</v>
      </c>
      <c r="X384" s="22">
        <v>1.1000000000000001</v>
      </c>
      <c r="Y384" s="2">
        <f t="shared" si="250"/>
        <v>19.561939312194266</v>
      </c>
      <c r="Z384" s="2">
        <f t="shared" si="251"/>
        <v>2.75</v>
      </c>
      <c r="AA384" s="2">
        <f t="shared" si="252"/>
        <v>0.91666666666666674</v>
      </c>
      <c r="AB384" s="2">
        <f t="shared" si="253"/>
        <v>4.27139402113907</v>
      </c>
      <c r="AC384" s="2">
        <f t="shared" si="254"/>
        <v>27.500000000000004</v>
      </c>
      <c r="AD384" s="13">
        <f t="shared" si="255"/>
        <v>1.1999999999999997E-2</v>
      </c>
      <c r="AF384" s="20" t="s">
        <v>221</v>
      </c>
      <c r="AG384" s="20">
        <v>4</v>
      </c>
      <c r="AH384" s="20">
        <v>25</v>
      </c>
      <c r="AI384" s="2">
        <f t="shared" si="259"/>
        <v>17.783581192903874</v>
      </c>
      <c r="AJ384" s="3">
        <f t="shared" si="260"/>
        <v>0.29999999999999993</v>
      </c>
      <c r="AK384" s="37"/>
      <c r="AL384" s="37"/>
      <c r="AM384" s="22"/>
      <c r="AN384" s="22"/>
      <c r="AO384" s="22"/>
      <c r="AP384" s="22"/>
      <c r="AQ384" s="22"/>
      <c r="AR384" s="22"/>
      <c r="AS384" s="22"/>
      <c r="AU384" s="35"/>
    </row>
    <row r="385" spans="1:47" s="20" customFormat="1">
      <c r="A385" s="20" t="s">
        <v>105</v>
      </c>
      <c r="B385" s="35">
        <v>6.7359596499208072</v>
      </c>
      <c r="C385" s="2" t="s">
        <v>22</v>
      </c>
      <c r="D385" s="35" t="s">
        <v>91</v>
      </c>
      <c r="E385" s="20">
        <v>400</v>
      </c>
      <c r="F385" s="7">
        <v>43983</v>
      </c>
      <c r="G385" s="26">
        <f t="shared" si="244"/>
        <v>1.6839899124802018E-2</v>
      </c>
      <c r="H385" s="26"/>
      <c r="I385" s="26"/>
      <c r="J385" s="26"/>
      <c r="K385" s="26"/>
      <c r="L385" s="26"/>
      <c r="M385" s="26" t="s">
        <v>189</v>
      </c>
      <c r="N385" s="7">
        <v>43993</v>
      </c>
      <c r="O385" s="36" t="s">
        <v>19</v>
      </c>
      <c r="P385" s="20">
        <v>0.3</v>
      </c>
      <c r="Q385" s="37"/>
      <c r="R385" s="20">
        <v>25</v>
      </c>
      <c r="S385" s="2">
        <f t="shared" si="258"/>
        <v>17.814833555514365</v>
      </c>
      <c r="T385" s="2">
        <f t="shared" si="246"/>
        <v>2.5</v>
      </c>
      <c r="U385" s="2">
        <f t="shared" si="247"/>
        <v>0.83333333333333337</v>
      </c>
      <c r="V385" s="2">
        <f t="shared" si="248"/>
        <v>3.8518331111523025</v>
      </c>
      <c r="W385" s="5">
        <f t="shared" si="249"/>
        <v>25</v>
      </c>
      <c r="X385" s="22">
        <v>1.1000000000000001</v>
      </c>
      <c r="Y385" s="2">
        <f t="shared" si="250"/>
        <v>19.596316911065802</v>
      </c>
      <c r="Z385" s="2">
        <f t="shared" si="251"/>
        <v>2.75</v>
      </c>
      <c r="AA385" s="2">
        <f t="shared" si="252"/>
        <v>0.91666666666666674</v>
      </c>
      <c r="AB385" s="2">
        <f t="shared" si="253"/>
        <v>4.2370164222675335</v>
      </c>
      <c r="AC385" s="2">
        <f t="shared" si="254"/>
        <v>27.500000000000004</v>
      </c>
      <c r="AD385" s="13">
        <f t="shared" si="255"/>
        <v>1.1999999999999997E-2</v>
      </c>
      <c r="AF385" s="20" t="s">
        <v>221</v>
      </c>
      <c r="AG385" s="20">
        <v>5</v>
      </c>
      <c r="AH385" s="20">
        <v>25</v>
      </c>
      <c r="AI385" s="2">
        <f t="shared" si="259"/>
        <v>17.814833555514362</v>
      </c>
      <c r="AJ385" s="3">
        <f t="shared" si="260"/>
        <v>0.29999999999999993</v>
      </c>
      <c r="AK385" s="37"/>
      <c r="AL385" s="37"/>
      <c r="AM385" s="22"/>
      <c r="AN385" s="22"/>
      <c r="AO385" s="22"/>
      <c r="AP385" s="22"/>
      <c r="AQ385" s="22"/>
      <c r="AR385" s="22"/>
      <c r="AS385" s="22"/>
      <c r="AU385" s="35"/>
    </row>
    <row r="386" spans="1:47" s="20" customFormat="1">
      <c r="A386" s="20" t="s">
        <v>106</v>
      </c>
      <c r="B386" s="35">
        <v>6.8889344516746238</v>
      </c>
      <c r="C386" s="2" t="s">
        <v>22</v>
      </c>
      <c r="D386" s="35" t="s">
        <v>91</v>
      </c>
      <c r="E386" s="20">
        <v>400</v>
      </c>
      <c r="F386" s="7">
        <v>43983</v>
      </c>
      <c r="G386" s="26">
        <f t="shared" si="244"/>
        <v>1.7222336129186559E-2</v>
      </c>
      <c r="H386" s="26"/>
      <c r="I386" s="26"/>
      <c r="J386" s="26"/>
      <c r="K386" s="26"/>
      <c r="L386" s="26"/>
      <c r="M386" s="26" t="s">
        <v>189</v>
      </c>
      <c r="N386" s="7">
        <v>43993</v>
      </c>
      <c r="O386" s="36" t="s">
        <v>19</v>
      </c>
      <c r="P386" s="20">
        <v>0.3</v>
      </c>
      <c r="Q386" s="37"/>
      <c r="R386" s="20">
        <v>25</v>
      </c>
      <c r="S386" s="2">
        <f t="shared" si="258"/>
        <v>17.41923962868152</v>
      </c>
      <c r="T386" s="2">
        <f t="shared" si="246"/>
        <v>2.5</v>
      </c>
      <c r="U386" s="2">
        <f t="shared" si="247"/>
        <v>0.83333333333333337</v>
      </c>
      <c r="V386" s="2">
        <f t="shared" si="248"/>
        <v>4.2474270379851475</v>
      </c>
      <c r="W386" s="5">
        <f t="shared" si="249"/>
        <v>25</v>
      </c>
      <c r="X386" s="22">
        <v>1.1000000000000001</v>
      </c>
      <c r="Y386" s="2">
        <f t="shared" si="250"/>
        <v>19.161163591549673</v>
      </c>
      <c r="Z386" s="2">
        <f t="shared" si="251"/>
        <v>2.75</v>
      </c>
      <c r="AA386" s="2">
        <f t="shared" si="252"/>
        <v>0.91666666666666674</v>
      </c>
      <c r="AB386" s="2">
        <f t="shared" si="253"/>
        <v>4.6721697417836623</v>
      </c>
      <c r="AC386" s="2">
        <f t="shared" si="254"/>
        <v>27.500000000000004</v>
      </c>
      <c r="AD386" s="13">
        <f t="shared" si="255"/>
        <v>1.1999999999999999E-2</v>
      </c>
      <c r="AF386" s="20" t="s">
        <v>221</v>
      </c>
      <c r="AG386" s="20">
        <v>6</v>
      </c>
      <c r="AH386" s="20">
        <v>25</v>
      </c>
      <c r="AI386" s="2">
        <f t="shared" si="259"/>
        <v>17.41923962868152</v>
      </c>
      <c r="AJ386" s="3">
        <f t="shared" si="260"/>
        <v>0.3</v>
      </c>
      <c r="AK386" s="37"/>
      <c r="AL386" s="37"/>
      <c r="AM386" s="22"/>
      <c r="AN386" s="22"/>
      <c r="AO386" s="22"/>
      <c r="AP386" s="22"/>
      <c r="AQ386" s="22"/>
      <c r="AR386" s="22"/>
      <c r="AS386" s="22"/>
      <c r="AU386" s="35"/>
    </row>
    <row r="387" spans="1:47" s="20" customFormat="1">
      <c r="A387" s="20" t="s">
        <v>108</v>
      </c>
      <c r="B387" s="35">
        <v>2.7091595715146628</v>
      </c>
      <c r="C387" s="2" t="s">
        <v>22</v>
      </c>
      <c r="D387" s="35" t="s">
        <v>91</v>
      </c>
      <c r="E387" s="20">
        <v>400</v>
      </c>
      <c r="F387" s="7">
        <v>43983</v>
      </c>
      <c r="G387" s="26">
        <f t="shared" si="244"/>
        <v>6.7728989287866572E-3</v>
      </c>
      <c r="H387" s="26"/>
      <c r="I387" s="26"/>
      <c r="J387" s="26"/>
      <c r="K387" s="26"/>
      <c r="L387" s="26"/>
      <c r="M387" s="26" t="s">
        <v>189</v>
      </c>
      <c r="N387" s="7">
        <v>43993</v>
      </c>
      <c r="O387" s="36" t="s">
        <v>19</v>
      </c>
      <c r="Q387" s="37"/>
      <c r="R387" s="20">
        <v>30</v>
      </c>
      <c r="S387" s="2">
        <v>26</v>
      </c>
      <c r="T387" s="2">
        <f t="shared" si="246"/>
        <v>3</v>
      </c>
      <c r="U387" s="2">
        <f t="shared" si="247"/>
        <v>1</v>
      </c>
      <c r="V387" s="2">
        <f t="shared" si="248"/>
        <v>0</v>
      </c>
      <c r="W387" s="5">
        <f t="shared" si="249"/>
        <v>30</v>
      </c>
      <c r="X387" s="22">
        <v>1.1000000000000001</v>
      </c>
      <c r="Y387" s="2">
        <f t="shared" si="250"/>
        <v>28.6</v>
      </c>
      <c r="Z387" s="2">
        <f t="shared" si="251"/>
        <v>3.3000000000000003</v>
      </c>
      <c r="AA387" s="2">
        <f t="shared" si="252"/>
        <v>1.1000000000000001</v>
      </c>
      <c r="AB387" s="2">
        <f t="shared" si="253"/>
        <v>0</v>
      </c>
      <c r="AC387" s="2">
        <f t="shared" si="254"/>
        <v>33</v>
      </c>
      <c r="AD387" s="13">
        <f t="shared" si="255"/>
        <v>5.8698457382817693E-3</v>
      </c>
      <c r="AF387" s="20" t="s">
        <v>220</v>
      </c>
      <c r="AG387" s="20">
        <v>9</v>
      </c>
      <c r="AH387" s="20">
        <v>30</v>
      </c>
      <c r="AI387" s="2">
        <f t="shared" si="259"/>
        <v>26</v>
      </c>
      <c r="AJ387" s="3">
        <f t="shared" si="260"/>
        <v>0.17609537214845308</v>
      </c>
      <c r="AK387" s="37"/>
      <c r="AL387" s="37" t="s">
        <v>224</v>
      </c>
      <c r="AM387" s="22"/>
      <c r="AN387" s="22"/>
      <c r="AO387" s="22"/>
      <c r="AP387" s="22"/>
      <c r="AQ387" s="22"/>
      <c r="AR387" s="22"/>
      <c r="AS387" s="22"/>
      <c r="AU387" s="35"/>
    </row>
    <row r="388" spans="1:47" s="20" customFormat="1">
      <c r="A388" s="20" t="s">
        <v>109</v>
      </c>
      <c r="B388" s="35">
        <v>2.8282938151628869</v>
      </c>
      <c r="C388" s="2" t="s">
        <v>22</v>
      </c>
      <c r="D388" s="35" t="s">
        <v>91</v>
      </c>
      <c r="E388" s="20">
        <v>400</v>
      </c>
      <c r="F388" s="7">
        <v>43983</v>
      </c>
      <c r="G388" s="26">
        <f t="shared" si="244"/>
        <v>7.0707345379072174E-3</v>
      </c>
      <c r="H388" s="26"/>
      <c r="I388" s="26"/>
      <c r="J388" s="26"/>
      <c r="K388" s="26"/>
      <c r="L388" s="26"/>
      <c r="M388" s="26" t="s">
        <v>189</v>
      </c>
      <c r="N388" s="7">
        <v>43993</v>
      </c>
      <c r="O388" s="36" t="s">
        <v>19</v>
      </c>
      <c r="Q388" s="37"/>
      <c r="R388" s="20">
        <v>30</v>
      </c>
      <c r="S388" s="2">
        <v>26</v>
      </c>
      <c r="T388" s="2">
        <f t="shared" si="246"/>
        <v>3</v>
      </c>
      <c r="U388" s="2">
        <f t="shared" si="247"/>
        <v>1</v>
      </c>
      <c r="V388" s="2">
        <f t="shared" si="248"/>
        <v>0</v>
      </c>
      <c r="W388" s="5">
        <f t="shared" si="249"/>
        <v>30</v>
      </c>
      <c r="X388" s="22">
        <v>1.1000000000000001</v>
      </c>
      <c r="Y388" s="2">
        <f t="shared" si="250"/>
        <v>28.6</v>
      </c>
      <c r="Z388" s="2">
        <f t="shared" si="251"/>
        <v>3.3000000000000003</v>
      </c>
      <c r="AA388" s="2">
        <f t="shared" si="252"/>
        <v>1.1000000000000001</v>
      </c>
      <c r="AB388" s="2">
        <f t="shared" si="253"/>
        <v>0</v>
      </c>
      <c r="AC388" s="2">
        <f t="shared" si="254"/>
        <v>33</v>
      </c>
      <c r="AD388" s="13">
        <f t="shared" si="255"/>
        <v>6.1279699328529221E-3</v>
      </c>
      <c r="AF388" s="20" t="s">
        <v>220</v>
      </c>
      <c r="AG388" s="20">
        <v>10</v>
      </c>
      <c r="AH388" s="20">
        <v>30</v>
      </c>
      <c r="AI388" s="2">
        <f t="shared" si="259"/>
        <v>26</v>
      </c>
      <c r="AJ388" s="3">
        <f t="shared" si="260"/>
        <v>0.18383909798558767</v>
      </c>
      <c r="AK388" s="37"/>
      <c r="AL388" s="37" t="s">
        <v>224</v>
      </c>
      <c r="AM388" s="22"/>
      <c r="AN388" s="22"/>
      <c r="AO388" s="22"/>
      <c r="AP388" s="22"/>
      <c r="AQ388" s="22"/>
      <c r="AR388" s="22"/>
      <c r="AS388" s="22"/>
      <c r="AU388" s="35"/>
    </row>
    <row r="389" spans="1:47" s="20" customFormat="1">
      <c r="A389" s="20" t="s">
        <v>110</v>
      </c>
      <c r="B389" s="35">
        <v>2.6555104627842003</v>
      </c>
      <c r="C389" s="2" t="s">
        <v>22</v>
      </c>
      <c r="D389" s="35" t="s">
        <v>91</v>
      </c>
      <c r="E389" s="20">
        <v>400</v>
      </c>
      <c r="F389" s="7">
        <v>43983</v>
      </c>
      <c r="G389" s="26">
        <f t="shared" si="244"/>
        <v>6.6387761569605009E-3</v>
      </c>
      <c r="H389" s="26"/>
      <c r="I389" s="26"/>
      <c r="J389" s="26"/>
      <c r="K389" s="26"/>
      <c r="L389" s="26"/>
      <c r="M389" s="26" t="s">
        <v>189</v>
      </c>
      <c r="N389" s="7">
        <v>43993</v>
      </c>
      <c r="O389" s="36" t="s">
        <v>19</v>
      </c>
      <c r="Q389" s="37"/>
      <c r="R389" s="20">
        <v>30</v>
      </c>
      <c r="S389" s="2">
        <v>26</v>
      </c>
      <c r="T389" s="2">
        <f t="shared" si="246"/>
        <v>3</v>
      </c>
      <c r="U389" s="2">
        <f t="shared" si="247"/>
        <v>1</v>
      </c>
      <c r="V389" s="2">
        <f t="shared" si="248"/>
        <v>0</v>
      </c>
      <c r="W389" s="5">
        <f t="shared" si="249"/>
        <v>30</v>
      </c>
      <c r="X389" s="22">
        <v>1.1000000000000001</v>
      </c>
      <c r="Y389" s="2">
        <f t="shared" si="250"/>
        <v>28.6</v>
      </c>
      <c r="Z389" s="2">
        <f t="shared" si="251"/>
        <v>3.3000000000000003</v>
      </c>
      <c r="AA389" s="2">
        <f t="shared" si="252"/>
        <v>1.1000000000000001</v>
      </c>
      <c r="AB389" s="2">
        <f t="shared" si="253"/>
        <v>0</v>
      </c>
      <c r="AC389" s="2">
        <f t="shared" si="254"/>
        <v>33</v>
      </c>
      <c r="AD389" s="13">
        <f t="shared" si="255"/>
        <v>5.753606002699101E-3</v>
      </c>
      <c r="AF389" s="20" t="s">
        <v>220</v>
      </c>
      <c r="AG389" s="20">
        <v>11</v>
      </c>
      <c r="AH389" s="20">
        <v>30</v>
      </c>
      <c r="AI389" s="2">
        <f t="shared" si="259"/>
        <v>26</v>
      </c>
      <c r="AJ389" s="3">
        <f t="shared" si="260"/>
        <v>0.17260818008097303</v>
      </c>
      <c r="AK389" s="37"/>
      <c r="AL389" s="37" t="s">
        <v>224</v>
      </c>
      <c r="AM389" s="22" t="s">
        <v>216</v>
      </c>
      <c r="AN389" s="22"/>
      <c r="AO389" s="22"/>
      <c r="AP389" s="22"/>
      <c r="AQ389" s="22"/>
      <c r="AR389" s="22"/>
      <c r="AS389" s="22"/>
      <c r="AU389" s="35"/>
    </row>
    <row r="390" spans="1:47" s="20" customFormat="1">
      <c r="A390" s="20" t="s">
        <v>112</v>
      </c>
      <c r="B390" s="35">
        <v>3.6900163303585791</v>
      </c>
      <c r="C390" s="2" t="s">
        <v>22</v>
      </c>
      <c r="D390" s="35" t="s">
        <v>91</v>
      </c>
      <c r="E390" s="20">
        <v>400</v>
      </c>
      <c r="F390" s="7">
        <v>43983</v>
      </c>
      <c r="G390" s="26">
        <f t="shared" ref="G390:G392" si="261">$B390/$E390</f>
        <v>9.225040825896447E-3</v>
      </c>
      <c r="H390" s="26"/>
      <c r="I390" s="26"/>
      <c r="J390" s="26"/>
      <c r="K390" s="26"/>
      <c r="L390" s="26"/>
      <c r="M390" s="26" t="s">
        <v>189</v>
      </c>
      <c r="N390" s="7">
        <v>43993</v>
      </c>
      <c r="O390" s="36" t="s">
        <v>19</v>
      </c>
      <c r="Q390" s="37"/>
      <c r="R390" s="20">
        <v>30</v>
      </c>
      <c r="S390" s="2">
        <v>26</v>
      </c>
      <c r="T390" s="2">
        <f t="shared" ref="T390:T392" si="262">$R390*0.1</f>
        <v>3</v>
      </c>
      <c r="U390" s="2">
        <f t="shared" ref="U390:U392" si="263">$T390/3</f>
        <v>1</v>
      </c>
      <c r="V390" s="2">
        <f t="shared" ref="V390:V392" si="264">$R390-($S390+$T390+$U390)</f>
        <v>0</v>
      </c>
      <c r="W390" s="5">
        <f t="shared" ref="W390:W392" si="265">SUM($S390:$V390)</f>
        <v>30</v>
      </c>
      <c r="X390" s="22">
        <v>1.1000000000000001</v>
      </c>
      <c r="Y390" s="2">
        <f t="shared" ref="Y390:Y392" si="266">$S390*$X390</f>
        <v>28.6</v>
      </c>
      <c r="Z390" s="2">
        <f t="shared" ref="Z390:Z392" si="267">$T390*$X390</f>
        <v>3.3000000000000003</v>
      </c>
      <c r="AA390" s="2">
        <f t="shared" ref="AA390:AA392" si="268">$U390*$X390</f>
        <v>1.1000000000000001</v>
      </c>
      <c r="AB390" s="2">
        <f t="shared" ref="AB390:AB392" si="269">$V390*$X390</f>
        <v>0</v>
      </c>
      <c r="AC390" s="2">
        <f t="shared" ref="AC390:AC392" si="270">SUM($Y390:$AB390)</f>
        <v>33</v>
      </c>
      <c r="AD390" s="13">
        <f t="shared" ref="AD390:AD392" si="271">$G390*$Y390/$AC390</f>
        <v>7.9950353824435882E-3</v>
      </c>
      <c r="AF390" s="20" t="s">
        <v>221</v>
      </c>
      <c r="AG390" s="20">
        <v>7</v>
      </c>
      <c r="AH390" s="20">
        <v>30</v>
      </c>
      <c r="AI390" s="2">
        <f t="shared" si="259"/>
        <v>26</v>
      </c>
      <c r="AJ390" s="3">
        <f t="shared" si="260"/>
        <v>0.23985106147330765</v>
      </c>
      <c r="AK390" s="37"/>
      <c r="AL390" s="37" t="s">
        <v>224</v>
      </c>
      <c r="AM390" s="22"/>
      <c r="AN390" s="22"/>
      <c r="AO390" s="22"/>
      <c r="AP390" s="22"/>
      <c r="AQ390" s="22"/>
      <c r="AR390" s="22"/>
      <c r="AS390" s="22"/>
      <c r="AU390" s="35"/>
    </row>
    <row r="391" spans="1:47" s="20" customFormat="1">
      <c r="A391" s="20" t="s">
        <v>113</v>
      </c>
      <c r="B391" s="35">
        <v>3.5830731122660531</v>
      </c>
      <c r="C391" s="2" t="s">
        <v>22</v>
      </c>
      <c r="D391" s="35" t="s">
        <v>91</v>
      </c>
      <c r="E391" s="20">
        <v>400</v>
      </c>
      <c r="F391" s="7">
        <v>43983</v>
      </c>
      <c r="G391" s="26">
        <f t="shared" si="261"/>
        <v>8.957682780665133E-3</v>
      </c>
      <c r="H391" s="26"/>
      <c r="I391" s="26"/>
      <c r="J391" s="26"/>
      <c r="K391" s="26"/>
      <c r="L391" s="26"/>
      <c r="M391" s="26" t="s">
        <v>189</v>
      </c>
      <c r="N391" s="7">
        <v>43993</v>
      </c>
      <c r="O391" s="36" t="s">
        <v>19</v>
      </c>
      <c r="Q391" s="37"/>
      <c r="R391" s="20">
        <v>30</v>
      </c>
      <c r="S391" s="2">
        <v>26</v>
      </c>
      <c r="T391" s="2">
        <f t="shared" si="262"/>
        <v>3</v>
      </c>
      <c r="U391" s="2">
        <f t="shared" si="263"/>
        <v>1</v>
      </c>
      <c r="V391" s="2">
        <f t="shared" si="264"/>
        <v>0</v>
      </c>
      <c r="W391" s="5">
        <f t="shared" si="265"/>
        <v>30</v>
      </c>
      <c r="X391" s="22">
        <v>1.1000000000000001</v>
      </c>
      <c r="Y391" s="2">
        <f t="shared" si="266"/>
        <v>28.6</v>
      </c>
      <c r="Z391" s="2">
        <f t="shared" si="267"/>
        <v>3.3000000000000003</v>
      </c>
      <c r="AA391" s="2">
        <f t="shared" si="268"/>
        <v>1.1000000000000001</v>
      </c>
      <c r="AB391" s="2">
        <f t="shared" si="269"/>
        <v>0</v>
      </c>
      <c r="AC391" s="2">
        <f t="shared" si="270"/>
        <v>33</v>
      </c>
      <c r="AD391" s="13">
        <f t="shared" si="271"/>
        <v>7.763325076576448E-3</v>
      </c>
      <c r="AF391" s="20" t="s">
        <v>221</v>
      </c>
      <c r="AG391" s="20">
        <v>8</v>
      </c>
      <c r="AH391" s="20">
        <v>30</v>
      </c>
      <c r="AI391" s="2">
        <f t="shared" si="259"/>
        <v>26</v>
      </c>
      <c r="AJ391" s="3">
        <f t="shared" si="260"/>
        <v>0.23289975229729343</v>
      </c>
      <c r="AK391" s="37"/>
      <c r="AL391" s="37" t="s">
        <v>224</v>
      </c>
      <c r="AM391" s="22"/>
      <c r="AN391" s="22"/>
      <c r="AO391" s="22"/>
      <c r="AP391" s="22"/>
      <c r="AQ391" s="22"/>
      <c r="AR391" s="22"/>
      <c r="AS391" s="22"/>
      <c r="AU391" s="35"/>
    </row>
    <row r="392" spans="1:47" s="20" customFormat="1">
      <c r="A392" s="20" t="s">
        <v>114</v>
      </c>
      <c r="B392" s="35">
        <v>3.5724765942489727</v>
      </c>
      <c r="C392" s="2" t="s">
        <v>22</v>
      </c>
      <c r="D392" s="35" t="s">
        <v>91</v>
      </c>
      <c r="E392" s="20">
        <v>400</v>
      </c>
      <c r="F392" s="7">
        <v>43983</v>
      </c>
      <c r="G392" s="26">
        <f t="shared" si="261"/>
        <v>8.9311914856224309E-3</v>
      </c>
      <c r="H392" s="26"/>
      <c r="I392" s="26"/>
      <c r="J392" s="26"/>
      <c r="K392" s="26"/>
      <c r="L392" s="26"/>
      <c r="M392" s="26" t="s">
        <v>189</v>
      </c>
      <c r="N392" s="7">
        <v>43993</v>
      </c>
      <c r="O392" s="36" t="s">
        <v>19</v>
      </c>
      <c r="Q392" s="37"/>
      <c r="R392" s="20">
        <v>30</v>
      </c>
      <c r="S392" s="2">
        <v>26</v>
      </c>
      <c r="T392" s="2">
        <f t="shared" si="262"/>
        <v>3</v>
      </c>
      <c r="U392" s="2">
        <f t="shared" si="263"/>
        <v>1</v>
      </c>
      <c r="V392" s="2">
        <f t="shared" si="264"/>
        <v>0</v>
      </c>
      <c r="W392" s="5">
        <f t="shared" si="265"/>
        <v>30</v>
      </c>
      <c r="X392" s="22">
        <v>1.1000000000000001</v>
      </c>
      <c r="Y392" s="2">
        <f t="shared" si="266"/>
        <v>28.6</v>
      </c>
      <c r="Z392" s="2">
        <f t="shared" si="267"/>
        <v>3.3000000000000003</v>
      </c>
      <c r="AA392" s="2">
        <f t="shared" si="268"/>
        <v>1.1000000000000001</v>
      </c>
      <c r="AB392" s="2">
        <f t="shared" si="269"/>
        <v>0</v>
      </c>
      <c r="AC392" s="2">
        <f t="shared" si="270"/>
        <v>33</v>
      </c>
      <c r="AD392" s="13">
        <f t="shared" si="271"/>
        <v>7.7403659542061081E-3</v>
      </c>
      <c r="AF392" s="20" t="s">
        <v>221</v>
      </c>
      <c r="AG392" s="20">
        <v>9</v>
      </c>
      <c r="AH392" s="20">
        <v>30</v>
      </c>
      <c r="AI392" s="2">
        <f t="shared" si="259"/>
        <v>26</v>
      </c>
      <c r="AJ392" s="3">
        <f t="shared" si="260"/>
        <v>0.23221097862618326</v>
      </c>
      <c r="AK392" s="37"/>
      <c r="AL392" s="37" t="s">
        <v>224</v>
      </c>
      <c r="AM392" s="22"/>
      <c r="AN392" s="22"/>
      <c r="AO392" s="22"/>
      <c r="AP392" s="22"/>
      <c r="AQ392" s="22"/>
      <c r="AR392" s="22"/>
      <c r="AS392" s="22"/>
      <c r="AU392" s="35"/>
    </row>
    <row r="394" spans="1:47" s="20" customFormat="1">
      <c r="A394" s="20" t="s">
        <v>92</v>
      </c>
      <c r="B394" s="35">
        <v>1.8863002706189953</v>
      </c>
      <c r="C394" s="2" t="s">
        <v>22</v>
      </c>
      <c r="D394" s="35" t="s">
        <v>91</v>
      </c>
      <c r="E394" s="20">
        <v>400</v>
      </c>
      <c r="F394" s="7">
        <v>43983</v>
      </c>
      <c r="G394" s="26">
        <f t="shared" ref="G394:G457" si="272">$B394/$E394</f>
        <v>4.7157506765474885E-3</v>
      </c>
      <c r="H394" s="26"/>
      <c r="I394" s="26"/>
      <c r="J394" s="26"/>
      <c r="K394" s="26"/>
      <c r="L394" s="26"/>
      <c r="M394" s="26" t="s">
        <v>190</v>
      </c>
      <c r="N394" s="7">
        <v>43993</v>
      </c>
      <c r="O394" s="36" t="s">
        <v>18</v>
      </c>
      <c r="Q394" s="37"/>
      <c r="R394" s="20">
        <v>30</v>
      </c>
      <c r="S394" s="2">
        <v>26</v>
      </c>
      <c r="T394" s="2">
        <f t="shared" ref="T394:T417" si="273">$R394*0.1</f>
        <v>3</v>
      </c>
      <c r="U394" s="2">
        <f t="shared" ref="U394:U417" si="274">$T394/3</f>
        <v>1</v>
      </c>
      <c r="V394" s="2">
        <f t="shared" ref="V394:V417" si="275">$R394-($S394+$T394+$U394)</f>
        <v>0</v>
      </c>
      <c r="W394" s="5">
        <f t="shared" ref="W394:W457" si="276">SUM($S394:$V394)</f>
        <v>30</v>
      </c>
      <c r="X394" s="22">
        <v>1.1000000000000001</v>
      </c>
      <c r="Y394" s="2">
        <f t="shared" ref="Y394:Y457" si="277">$S394*$X394</f>
        <v>28.6</v>
      </c>
      <c r="Z394" s="2">
        <f t="shared" ref="Z394:Z457" si="278">$T394*$X394</f>
        <v>3.3000000000000003</v>
      </c>
      <c r="AA394" s="2">
        <f t="shared" ref="AA394:AA457" si="279">$U394*$X394</f>
        <v>1.1000000000000001</v>
      </c>
      <c r="AB394" s="2">
        <f t="shared" ref="AB394:AB457" si="280">$V394*$X394</f>
        <v>0</v>
      </c>
      <c r="AC394" s="2">
        <f t="shared" ref="AC394:AC457" si="281">SUM($Y394:$AB394)</f>
        <v>33</v>
      </c>
      <c r="AD394" s="13">
        <f t="shared" ref="AD394:AD457" si="282">$G394*$Y394/$AC394</f>
        <v>4.08698391967449E-3</v>
      </c>
      <c r="AF394" s="20" t="s">
        <v>222</v>
      </c>
      <c r="AG394" s="20">
        <v>4</v>
      </c>
      <c r="AH394" s="20">
        <v>27</v>
      </c>
      <c r="AI394" s="2">
        <f t="shared" ref="AI394:AI456" si="283">$Y394*($AH394/$AC394)</f>
        <v>23.400000000000002</v>
      </c>
      <c r="AJ394" s="3">
        <f t="shared" ref="AJ394:AJ457" si="284">$AD394*$AH394</f>
        <v>0.11034856583121123</v>
      </c>
      <c r="AK394" s="28">
        <f t="shared" ref="AK394:AK416" si="285">$AE394*$AH394</f>
        <v>0</v>
      </c>
      <c r="AL394" s="37"/>
      <c r="AM394" s="22"/>
      <c r="AN394" s="22"/>
      <c r="AO394" s="22"/>
      <c r="AP394" s="22"/>
      <c r="AQ394" s="22"/>
      <c r="AR394" s="22"/>
      <c r="AS394" s="22"/>
      <c r="AU394" s="35"/>
    </row>
    <row r="395" spans="1:47" s="20" customFormat="1">
      <c r="A395" s="20" t="s">
        <v>93</v>
      </c>
      <c r="B395" s="35">
        <v>1.8525615365766397</v>
      </c>
      <c r="C395" s="2" t="s">
        <v>22</v>
      </c>
      <c r="D395" s="35" t="s">
        <v>91</v>
      </c>
      <c r="E395" s="20">
        <v>400</v>
      </c>
      <c r="F395" s="7">
        <v>43983</v>
      </c>
      <c r="G395" s="26">
        <f t="shared" si="272"/>
        <v>4.6314038414415996E-3</v>
      </c>
      <c r="H395" s="26"/>
      <c r="I395" s="26"/>
      <c r="J395" s="26"/>
      <c r="K395" s="26"/>
      <c r="L395" s="26"/>
      <c r="M395" s="26" t="s">
        <v>190</v>
      </c>
      <c r="N395" s="7">
        <v>43993</v>
      </c>
      <c r="O395" s="36" t="s">
        <v>18</v>
      </c>
      <c r="Q395" s="37"/>
      <c r="R395" s="20">
        <v>30</v>
      </c>
      <c r="S395" s="2">
        <v>26</v>
      </c>
      <c r="T395" s="2">
        <f t="shared" si="273"/>
        <v>3</v>
      </c>
      <c r="U395" s="2">
        <f t="shared" si="274"/>
        <v>1</v>
      </c>
      <c r="V395" s="2">
        <f t="shared" si="275"/>
        <v>0</v>
      </c>
      <c r="W395" s="5">
        <f t="shared" si="276"/>
        <v>30</v>
      </c>
      <c r="X395" s="22">
        <v>1.1000000000000001</v>
      </c>
      <c r="Y395" s="2">
        <f t="shared" si="277"/>
        <v>28.6</v>
      </c>
      <c r="Z395" s="2">
        <f t="shared" si="278"/>
        <v>3.3000000000000003</v>
      </c>
      <c r="AA395" s="2">
        <f t="shared" si="279"/>
        <v>1.1000000000000001</v>
      </c>
      <c r="AB395" s="2">
        <f t="shared" si="280"/>
        <v>0</v>
      </c>
      <c r="AC395" s="2">
        <f t="shared" si="281"/>
        <v>33</v>
      </c>
      <c r="AD395" s="13">
        <f t="shared" si="282"/>
        <v>4.0138833292493866E-3</v>
      </c>
      <c r="AF395" s="20" t="s">
        <v>222</v>
      </c>
      <c r="AG395" s="20">
        <v>5</v>
      </c>
      <c r="AH395" s="20">
        <v>30</v>
      </c>
      <c r="AI395" s="2">
        <f t="shared" si="283"/>
        <v>26</v>
      </c>
      <c r="AJ395" s="3">
        <f t="shared" si="284"/>
        <v>0.1204164998774816</v>
      </c>
      <c r="AK395" s="28">
        <f t="shared" si="285"/>
        <v>0</v>
      </c>
      <c r="AL395" s="37" t="s">
        <v>224</v>
      </c>
      <c r="AM395" s="22"/>
      <c r="AN395" s="22"/>
      <c r="AO395" s="22"/>
      <c r="AP395" s="22"/>
      <c r="AQ395" s="22"/>
      <c r="AR395" s="22"/>
      <c r="AS395" s="22"/>
      <c r="AU395" s="35"/>
    </row>
    <row r="396" spans="1:47" s="20" customFormat="1">
      <c r="A396" s="20" t="s">
        <v>94</v>
      </c>
      <c r="B396" s="35">
        <v>2.2747034205912242</v>
      </c>
      <c r="C396" s="2" t="s">
        <v>22</v>
      </c>
      <c r="D396" s="35" t="s">
        <v>91</v>
      </c>
      <c r="E396" s="20">
        <v>400</v>
      </c>
      <c r="F396" s="7">
        <v>43983</v>
      </c>
      <c r="G396" s="26">
        <f t="shared" si="272"/>
        <v>5.6867585514780604E-3</v>
      </c>
      <c r="H396" s="26"/>
      <c r="I396" s="26"/>
      <c r="J396" s="26"/>
      <c r="K396" s="26"/>
      <c r="L396" s="26"/>
      <c r="M396" s="26" t="s">
        <v>190</v>
      </c>
      <c r="N396" s="7">
        <v>43993</v>
      </c>
      <c r="O396" s="36" t="s">
        <v>18</v>
      </c>
      <c r="P396" s="20">
        <v>0.11375</v>
      </c>
      <c r="Q396" s="37"/>
      <c r="R396" s="20">
        <v>30</v>
      </c>
      <c r="S396" s="2">
        <f t="shared" ref="S396" si="286">($P396/$G396)</f>
        <v>20.002607631448488</v>
      </c>
      <c r="T396" s="2">
        <f t="shared" si="273"/>
        <v>3</v>
      </c>
      <c r="U396" s="2">
        <f t="shared" si="274"/>
        <v>1</v>
      </c>
      <c r="V396" s="2">
        <f t="shared" si="275"/>
        <v>5.9973923685515125</v>
      </c>
      <c r="W396" s="5">
        <v>30</v>
      </c>
      <c r="X396" s="22">
        <v>1.1000000000000001</v>
      </c>
      <c r="Y396" s="2">
        <f t="shared" si="277"/>
        <v>22.002868394593339</v>
      </c>
      <c r="Z396" s="2">
        <f t="shared" si="278"/>
        <v>3.3000000000000003</v>
      </c>
      <c r="AA396" s="2">
        <f t="shared" si="279"/>
        <v>1.1000000000000001</v>
      </c>
      <c r="AB396" s="2">
        <f t="shared" si="280"/>
        <v>6.5971316054066644</v>
      </c>
      <c r="AC396" s="2">
        <f t="shared" si="281"/>
        <v>33.000000000000007</v>
      </c>
      <c r="AD396" s="13">
        <f t="shared" si="282"/>
        <v>3.7916666666666663E-3</v>
      </c>
      <c r="AF396" s="20" t="s">
        <v>222</v>
      </c>
      <c r="AG396" s="20">
        <v>6</v>
      </c>
      <c r="AH396" s="20">
        <v>30</v>
      </c>
      <c r="AI396" s="2">
        <f t="shared" si="283"/>
        <v>20.002607631448488</v>
      </c>
      <c r="AJ396" s="3">
        <f t="shared" si="284"/>
        <v>0.11374999999999999</v>
      </c>
      <c r="AK396" s="28">
        <f t="shared" si="285"/>
        <v>0</v>
      </c>
      <c r="AL396" s="37" t="s">
        <v>226</v>
      </c>
      <c r="AM396" s="22"/>
      <c r="AN396" s="22"/>
      <c r="AO396" s="22"/>
      <c r="AP396" s="22"/>
      <c r="AQ396" s="22"/>
      <c r="AR396" s="22"/>
      <c r="AS396" s="22"/>
      <c r="AU396" s="35"/>
    </row>
    <row r="397" spans="1:47" s="20" customFormat="1">
      <c r="A397" s="20" t="s">
        <v>95</v>
      </c>
      <c r="B397" s="35">
        <v>2.2907886489546812</v>
      </c>
      <c r="C397" s="2" t="s">
        <v>22</v>
      </c>
      <c r="D397" s="35" t="s">
        <v>91</v>
      </c>
      <c r="E397" s="20">
        <v>400</v>
      </c>
      <c r="F397" s="7">
        <v>43983</v>
      </c>
      <c r="G397" s="26">
        <f t="shared" si="272"/>
        <v>5.7269716223867029E-3</v>
      </c>
      <c r="H397" s="26"/>
      <c r="I397" s="26"/>
      <c r="J397" s="26"/>
      <c r="K397" s="26"/>
      <c r="L397" s="26"/>
      <c r="M397" s="26" t="s">
        <v>190</v>
      </c>
      <c r="N397" s="7">
        <v>43993</v>
      </c>
      <c r="O397" s="36" t="s">
        <v>18</v>
      </c>
      <c r="Q397" s="37"/>
      <c r="R397" s="20">
        <v>30</v>
      </c>
      <c r="S397" s="2">
        <v>26</v>
      </c>
      <c r="T397" s="2">
        <f t="shared" si="273"/>
        <v>3</v>
      </c>
      <c r="U397" s="2">
        <f t="shared" si="274"/>
        <v>1</v>
      </c>
      <c r="V397" s="2">
        <f t="shared" si="275"/>
        <v>0</v>
      </c>
      <c r="W397" s="5">
        <f t="shared" si="276"/>
        <v>30</v>
      </c>
      <c r="X397" s="22">
        <v>1.1000000000000001</v>
      </c>
      <c r="Y397" s="2">
        <f t="shared" si="277"/>
        <v>28.6</v>
      </c>
      <c r="Z397" s="2">
        <f t="shared" si="278"/>
        <v>3.3000000000000003</v>
      </c>
      <c r="AA397" s="2">
        <f t="shared" si="279"/>
        <v>1.1000000000000001</v>
      </c>
      <c r="AB397" s="2">
        <f t="shared" si="280"/>
        <v>0</v>
      </c>
      <c r="AC397" s="2">
        <f t="shared" si="281"/>
        <v>33</v>
      </c>
      <c r="AD397" s="13">
        <f t="shared" si="282"/>
        <v>4.9633754060684765E-3</v>
      </c>
      <c r="AF397" s="20" t="s">
        <v>222</v>
      </c>
      <c r="AG397" s="20">
        <v>7</v>
      </c>
      <c r="AH397" s="20">
        <v>30</v>
      </c>
      <c r="AI397" s="2">
        <f t="shared" si="283"/>
        <v>26</v>
      </c>
      <c r="AJ397" s="3">
        <f t="shared" si="284"/>
        <v>0.14890126218205429</v>
      </c>
      <c r="AK397" s="28">
        <f t="shared" si="285"/>
        <v>0</v>
      </c>
      <c r="AL397" s="37" t="s">
        <v>224</v>
      </c>
      <c r="AM397" s="22"/>
      <c r="AN397" s="22"/>
      <c r="AO397" s="22"/>
      <c r="AP397" s="22"/>
      <c r="AQ397" s="22"/>
      <c r="AR397" s="22"/>
      <c r="AS397" s="22"/>
      <c r="AU397" s="35"/>
    </row>
    <row r="398" spans="1:47" s="20" customFormat="1">
      <c r="A398" s="20" t="s">
        <v>96</v>
      </c>
      <c r="B398" s="35">
        <v>2.9607417259492408</v>
      </c>
      <c r="C398" s="2" t="s">
        <v>22</v>
      </c>
      <c r="D398" s="35" t="s">
        <v>91</v>
      </c>
      <c r="E398" s="20">
        <v>400</v>
      </c>
      <c r="F398" s="7">
        <v>43983</v>
      </c>
      <c r="G398" s="26">
        <f t="shared" si="272"/>
        <v>7.4018543148731018E-3</v>
      </c>
      <c r="H398" s="26"/>
      <c r="I398" s="26"/>
      <c r="J398" s="26"/>
      <c r="K398" s="26"/>
      <c r="L398" s="26"/>
      <c r="M398" s="26" t="s">
        <v>190</v>
      </c>
      <c r="N398" s="7">
        <v>43993</v>
      </c>
      <c r="O398" s="36" t="s">
        <v>18</v>
      </c>
      <c r="Q398" s="37"/>
      <c r="R398" s="20">
        <v>30</v>
      </c>
      <c r="S398" s="2">
        <v>26</v>
      </c>
      <c r="T398" s="2">
        <f t="shared" si="273"/>
        <v>3</v>
      </c>
      <c r="U398" s="2">
        <f t="shared" si="274"/>
        <v>1</v>
      </c>
      <c r="V398" s="2">
        <f t="shared" si="275"/>
        <v>0</v>
      </c>
      <c r="W398" s="5">
        <f t="shared" si="276"/>
        <v>30</v>
      </c>
      <c r="X398" s="22">
        <v>1.1000000000000001</v>
      </c>
      <c r="Y398" s="2">
        <f t="shared" si="277"/>
        <v>28.6</v>
      </c>
      <c r="Z398" s="2">
        <f t="shared" si="278"/>
        <v>3.3000000000000003</v>
      </c>
      <c r="AA398" s="2">
        <f t="shared" si="279"/>
        <v>1.1000000000000001</v>
      </c>
      <c r="AB398" s="2">
        <f t="shared" si="280"/>
        <v>0</v>
      </c>
      <c r="AC398" s="2">
        <f t="shared" si="281"/>
        <v>33</v>
      </c>
      <c r="AD398" s="13">
        <f t="shared" si="282"/>
        <v>6.4149404062233545E-3</v>
      </c>
      <c r="AF398" s="20" t="s">
        <v>223</v>
      </c>
      <c r="AG398" s="20">
        <v>1</v>
      </c>
      <c r="AH398" s="20">
        <v>30</v>
      </c>
      <c r="AI398" s="2">
        <f t="shared" si="283"/>
        <v>26</v>
      </c>
      <c r="AJ398" s="3">
        <f t="shared" si="284"/>
        <v>0.19244821218670063</v>
      </c>
      <c r="AK398" s="28">
        <f t="shared" si="285"/>
        <v>0</v>
      </c>
      <c r="AL398" s="37" t="s">
        <v>224</v>
      </c>
      <c r="AM398" s="22"/>
      <c r="AN398" s="22"/>
      <c r="AO398" s="22"/>
      <c r="AP398" s="22"/>
      <c r="AQ398" s="22"/>
      <c r="AR398" s="22"/>
      <c r="AS398" s="22"/>
      <c r="AU398" s="35"/>
    </row>
    <row r="399" spans="1:47" s="20" customFormat="1">
      <c r="A399" s="20" t="s">
        <v>97</v>
      </c>
      <c r="B399" s="35">
        <v>2.9108072475790658</v>
      </c>
      <c r="C399" s="2" t="s">
        <v>22</v>
      </c>
      <c r="D399" s="35" t="s">
        <v>91</v>
      </c>
      <c r="E399" s="20">
        <v>400</v>
      </c>
      <c r="F399" s="7">
        <v>43983</v>
      </c>
      <c r="G399" s="26">
        <f t="shared" si="272"/>
        <v>7.2770181189476648E-3</v>
      </c>
      <c r="H399" s="26"/>
      <c r="I399" s="26"/>
      <c r="J399" s="26"/>
      <c r="K399" s="26"/>
      <c r="L399" s="26"/>
      <c r="M399" s="26" t="s">
        <v>190</v>
      </c>
      <c r="N399" s="7">
        <v>43993</v>
      </c>
      <c r="O399" s="36" t="s">
        <v>18</v>
      </c>
      <c r="Q399" s="37"/>
      <c r="R399" s="20">
        <v>30</v>
      </c>
      <c r="S399" s="2">
        <v>26</v>
      </c>
      <c r="T399" s="2">
        <f t="shared" si="273"/>
        <v>3</v>
      </c>
      <c r="U399" s="2">
        <f t="shared" si="274"/>
        <v>1</v>
      </c>
      <c r="V399" s="2">
        <f t="shared" si="275"/>
        <v>0</v>
      </c>
      <c r="W399" s="5">
        <f t="shared" si="276"/>
        <v>30</v>
      </c>
      <c r="X399" s="22">
        <v>1.1000000000000001</v>
      </c>
      <c r="Y399" s="2">
        <f t="shared" si="277"/>
        <v>28.6</v>
      </c>
      <c r="Z399" s="2">
        <f t="shared" si="278"/>
        <v>3.3000000000000003</v>
      </c>
      <c r="AA399" s="2">
        <f t="shared" si="279"/>
        <v>1.1000000000000001</v>
      </c>
      <c r="AB399" s="2">
        <f t="shared" si="280"/>
        <v>0</v>
      </c>
      <c r="AC399" s="2">
        <f t="shared" si="281"/>
        <v>33</v>
      </c>
      <c r="AD399" s="13">
        <f t="shared" si="282"/>
        <v>6.3067490364213099E-3</v>
      </c>
      <c r="AF399" s="20" t="s">
        <v>223</v>
      </c>
      <c r="AG399" s="20">
        <v>2</v>
      </c>
      <c r="AH399" s="20">
        <v>30</v>
      </c>
      <c r="AI399" s="2">
        <f t="shared" si="283"/>
        <v>26</v>
      </c>
      <c r="AJ399" s="3">
        <f t="shared" si="284"/>
        <v>0.1892024710926393</v>
      </c>
      <c r="AK399" s="28">
        <f t="shared" si="285"/>
        <v>0</v>
      </c>
      <c r="AL399" s="37" t="s">
        <v>224</v>
      </c>
      <c r="AM399" s="22"/>
      <c r="AN399" s="22"/>
      <c r="AO399" s="22"/>
      <c r="AP399" s="22"/>
      <c r="AQ399" s="22"/>
      <c r="AR399" s="22"/>
      <c r="AS399" s="22"/>
      <c r="AU399" s="35"/>
    </row>
    <row r="400" spans="1:47" s="20" customFormat="1">
      <c r="A400" s="20" t="s">
        <v>98</v>
      </c>
      <c r="B400" s="35">
        <v>2.9854316637605613</v>
      </c>
      <c r="C400" s="2" t="s">
        <v>22</v>
      </c>
      <c r="D400" s="35" t="s">
        <v>91</v>
      </c>
      <c r="E400" s="20">
        <v>400</v>
      </c>
      <c r="F400" s="7">
        <v>43983</v>
      </c>
      <c r="G400" s="26">
        <f t="shared" si="272"/>
        <v>7.4635791594014032E-3</v>
      </c>
      <c r="H400" s="26"/>
      <c r="I400" s="26"/>
      <c r="J400" s="26"/>
      <c r="K400" s="26"/>
      <c r="L400" s="26"/>
      <c r="M400" s="26" t="s">
        <v>190</v>
      </c>
      <c r="N400" s="7">
        <v>43993</v>
      </c>
      <c r="O400" s="36" t="s">
        <v>18</v>
      </c>
      <c r="Q400" s="37"/>
      <c r="R400" s="20">
        <v>30</v>
      </c>
      <c r="S400" s="2">
        <v>26</v>
      </c>
      <c r="T400" s="2">
        <f t="shared" si="273"/>
        <v>3</v>
      </c>
      <c r="U400" s="2">
        <f t="shared" si="274"/>
        <v>1</v>
      </c>
      <c r="V400" s="2">
        <f t="shared" si="275"/>
        <v>0</v>
      </c>
      <c r="W400" s="5">
        <f t="shared" si="276"/>
        <v>30</v>
      </c>
      <c r="X400" s="22">
        <v>1.1000000000000001</v>
      </c>
      <c r="Y400" s="2">
        <f t="shared" si="277"/>
        <v>28.6</v>
      </c>
      <c r="Z400" s="2">
        <f t="shared" si="278"/>
        <v>3.3000000000000003</v>
      </c>
      <c r="AA400" s="2">
        <f t="shared" si="279"/>
        <v>1.1000000000000001</v>
      </c>
      <c r="AB400" s="2">
        <f t="shared" si="280"/>
        <v>0</v>
      </c>
      <c r="AC400" s="2">
        <f t="shared" si="281"/>
        <v>33</v>
      </c>
      <c r="AD400" s="13">
        <f t="shared" si="282"/>
        <v>6.4684352714812167E-3</v>
      </c>
      <c r="AF400" s="20" t="s">
        <v>223</v>
      </c>
      <c r="AG400" s="20">
        <v>3</v>
      </c>
      <c r="AH400" s="20">
        <v>30</v>
      </c>
      <c r="AI400" s="2">
        <f t="shared" si="283"/>
        <v>26</v>
      </c>
      <c r="AJ400" s="3">
        <f t="shared" si="284"/>
        <v>0.19405305814443649</v>
      </c>
      <c r="AK400" s="28">
        <f t="shared" si="285"/>
        <v>0</v>
      </c>
      <c r="AL400" s="37" t="s">
        <v>224</v>
      </c>
      <c r="AM400" s="22"/>
      <c r="AN400" s="22"/>
      <c r="AO400" s="22"/>
      <c r="AP400" s="22"/>
      <c r="AQ400" s="22"/>
      <c r="AR400" s="22"/>
      <c r="AS400" s="22"/>
      <c r="AU400" s="35"/>
    </row>
    <row r="401" spans="1:47" s="20" customFormat="1">
      <c r="A401" s="20" t="s">
        <v>99</v>
      </c>
      <c r="B401" s="35">
        <v>2.880866253750797</v>
      </c>
      <c r="C401" s="2" t="s">
        <v>22</v>
      </c>
      <c r="D401" s="35" t="s">
        <v>91</v>
      </c>
      <c r="E401" s="20">
        <v>400</v>
      </c>
      <c r="F401" s="7">
        <v>43983</v>
      </c>
      <c r="G401" s="26">
        <f t="shared" si="272"/>
        <v>7.2021656343769927E-3</v>
      </c>
      <c r="H401" s="26"/>
      <c r="I401" s="26"/>
      <c r="J401" s="26"/>
      <c r="K401" s="26"/>
      <c r="L401" s="26"/>
      <c r="M401" s="26" t="s">
        <v>190</v>
      </c>
      <c r="N401" s="7">
        <v>43993</v>
      </c>
      <c r="O401" s="36" t="s">
        <v>18</v>
      </c>
      <c r="Q401" s="37"/>
      <c r="R401" s="20">
        <v>30</v>
      </c>
      <c r="S401" s="2">
        <v>26</v>
      </c>
      <c r="T401" s="2">
        <f t="shared" si="273"/>
        <v>3</v>
      </c>
      <c r="U401" s="2">
        <f t="shared" si="274"/>
        <v>1</v>
      </c>
      <c r="V401" s="2">
        <f t="shared" si="275"/>
        <v>0</v>
      </c>
      <c r="W401" s="5">
        <f t="shared" si="276"/>
        <v>30</v>
      </c>
      <c r="X401" s="22">
        <v>1.1000000000000001</v>
      </c>
      <c r="Y401" s="2">
        <f t="shared" si="277"/>
        <v>28.6</v>
      </c>
      <c r="Z401" s="2">
        <f t="shared" si="278"/>
        <v>3.3000000000000003</v>
      </c>
      <c r="AA401" s="2">
        <f t="shared" si="279"/>
        <v>1.1000000000000001</v>
      </c>
      <c r="AB401" s="2">
        <f t="shared" si="280"/>
        <v>0</v>
      </c>
      <c r="AC401" s="2">
        <f t="shared" si="281"/>
        <v>33</v>
      </c>
      <c r="AD401" s="13">
        <f t="shared" si="282"/>
        <v>6.2418768831267275E-3</v>
      </c>
      <c r="AF401" s="20" t="s">
        <v>223</v>
      </c>
      <c r="AG401" s="20">
        <v>4</v>
      </c>
      <c r="AH401" s="20">
        <v>30</v>
      </c>
      <c r="AI401" s="2">
        <f t="shared" si="283"/>
        <v>26</v>
      </c>
      <c r="AJ401" s="3">
        <f t="shared" si="284"/>
        <v>0.18725630649380182</v>
      </c>
      <c r="AK401" s="28">
        <f t="shared" si="285"/>
        <v>0</v>
      </c>
      <c r="AL401" s="37" t="s">
        <v>224</v>
      </c>
      <c r="AM401" s="22"/>
      <c r="AN401" s="22"/>
      <c r="AO401" s="22"/>
      <c r="AP401" s="22"/>
      <c r="AQ401" s="22"/>
      <c r="AR401" s="22"/>
      <c r="AS401" s="22"/>
      <c r="AU401" s="35"/>
    </row>
    <row r="402" spans="1:47" s="20" customFormat="1">
      <c r="A402" s="20" t="s">
        <v>100</v>
      </c>
      <c r="B402" s="35">
        <v>7.0752274514467128</v>
      </c>
      <c r="C402" s="2" t="s">
        <v>22</v>
      </c>
      <c r="D402" s="35" t="s">
        <v>91</v>
      </c>
      <c r="E402" s="20">
        <v>400</v>
      </c>
      <c r="F402" s="7">
        <v>43983</v>
      </c>
      <c r="G402" s="26">
        <f t="shared" si="272"/>
        <v>1.7688068628616781E-2</v>
      </c>
      <c r="H402" s="26"/>
      <c r="I402" s="26"/>
      <c r="J402" s="26"/>
      <c r="K402" s="26"/>
      <c r="L402" s="26"/>
      <c r="M402" s="26" t="s">
        <v>190</v>
      </c>
      <c r="N402" s="7">
        <v>43993</v>
      </c>
      <c r="O402" s="36" t="s">
        <v>18</v>
      </c>
      <c r="Q402" s="37"/>
      <c r="R402" s="20">
        <v>30</v>
      </c>
      <c r="S402" s="2">
        <v>26</v>
      </c>
      <c r="T402" s="2">
        <f t="shared" si="273"/>
        <v>3</v>
      </c>
      <c r="U402" s="2">
        <f t="shared" si="274"/>
        <v>1</v>
      </c>
      <c r="V402" s="2">
        <f t="shared" si="275"/>
        <v>0</v>
      </c>
      <c r="W402" s="5">
        <f t="shared" si="276"/>
        <v>30</v>
      </c>
      <c r="X402" s="22">
        <v>1.1000000000000001</v>
      </c>
      <c r="Y402" s="2">
        <f t="shared" si="277"/>
        <v>28.6</v>
      </c>
      <c r="Z402" s="2">
        <f t="shared" si="278"/>
        <v>3.3000000000000003</v>
      </c>
      <c r="AA402" s="2">
        <f t="shared" si="279"/>
        <v>1.1000000000000001</v>
      </c>
      <c r="AB402" s="2">
        <f t="shared" si="280"/>
        <v>0</v>
      </c>
      <c r="AC402" s="2">
        <f t="shared" si="281"/>
        <v>33</v>
      </c>
      <c r="AD402" s="13">
        <f t="shared" si="282"/>
        <v>1.5329659478134547E-2</v>
      </c>
      <c r="AF402" s="20" t="s">
        <v>223</v>
      </c>
      <c r="AG402" s="20">
        <v>5</v>
      </c>
      <c r="AH402" s="20">
        <v>30</v>
      </c>
      <c r="AI402" s="2">
        <f t="shared" si="283"/>
        <v>26</v>
      </c>
      <c r="AJ402" s="3">
        <f t="shared" si="284"/>
        <v>0.45988978434403638</v>
      </c>
      <c r="AK402" s="28">
        <f t="shared" si="285"/>
        <v>0</v>
      </c>
      <c r="AL402" s="37" t="s">
        <v>224</v>
      </c>
      <c r="AM402" s="22"/>
      <c r="AN402" s="22"/>
      <c r="AO402" s="22"/>
      <c r="AP402" s="22"/>
      <c r="AQ402" s="22"/>
      <c r="AR402" s="22"/>
      <c r="AS402" s="22"/>
      <c r="AU402" s="35"/>
    </row>
    <row r="403" spans="1:47" s="20" customFormat="1">
      <c r="A403" s="20" t="s">
        <v>101</v>
      </c>
      <c r="B403" s="35">
        <v>7.6318176491229615</v>
      </c>
      <c r="C403" s="2" t="s">
        <v>22</v>
      </c>
      <c r="D403" s="35" t="s">
        <v>91</v>
      </c>
      <c r="E403" s="20">
        <v>400</v>
      </c>
      <c r="F403" s="7">
        <v>43983</v>
      </c>
      <c r="G403" s="26">
        <f t="shared" si="272"/>
        <v>1.9079544122807404E-2</v>
      </c>
      <c r="H403" s="26"/>
      <c r="I403" s="26"/>
      <c r="J403" s="26"/>
      <c r="K403" s="26"/>
      <c r="L403" s="26"/>
      <c r="M403" s="26" t="s">
        <v>190</v>
      </c>
      <c r="N403" s="7">
        <v>43993</v>
      </c>
      <c r="O403" s="36" t="s">
        <v>18</v>
      </c>
      <c r="Q403" s="37"/>
      <c r="R403" s="20">
        <v>30</v>
      </c>
      <c r="S403" s="2">
        <v>26</v>
      </c>
      <c r="T403" s="2">
        <f t="shared" si="273"/>
        <v>3</v>
      </c>
      <c r="U403" s="2">
        <f t="shared" si="274"/>
        <v>1</v>
      </c>
      <c r="V403" s="2">
        <f t="shared" si="275"/>
        <v>0</v>
      </c>
      <c r="W403" s="5">
        <f t="shared" si="276"/>
        <v>30</v>
      </c>
      <c r="X403" s="22">
        <v>1.1000000000000001</v>
      </c>
      <c r="Y403" s="2">
        <f t="shared" si="277"/>
        <v>28.6</v>
      </c>
      <c r="Z403" s="2">
        <f t="shared" si="278"/>
        <v>3.3000000000000003</v>
      </c>
      <c r="AA403" s="2">
        <f t="shared" si="279"/>
        <v>1.1000000000000001</v>
      </c>
      <c r="AB403" s="2">
        <f t="shared" si="280"/>
        <v>0</v>
      </c>
      <c r="AC403" s="2">
        <f t="shared" si="281"/>
        <v>33</v>
      </c>
      <c r="AD403" s="13">
        <f t="shared" si="282"/>
        <v>1.6535604906433084E-2</v>
      </c>
      <c r="AF403" s="20" t="s">
        <v>223</v>
      </c>
      <c r="AG403" s="20">
        <v>6</v>
      </c>
      <c r="AH403" s="20">
        <v>30</v>
      </c>
      <c r="AI403" s="2">
        <f t="shared" si="283"/>
        <v>26</v>
      </c>
      <c r="AJ403" s="3">
        <f t="shared" si="284"/>
        <v>0.49606814719299253</v>
      </c>
      <c r="AK403" s="28">
        <f t="shared" si="285"/>
        <v>0</v>
      </c>
      <c r="AL403" s="37" t="s">
        <v>224</v>
      </c>
      <c r="AM403" s="22"/>
      <c r="AN403" s="22"/>
      <c r="AO403" s="22"/>
      <c r="AP403" s="22"/>
      <c r="AQ403" s="22"/>
      <c r="AR403" s="22"/>
      <c r="AS403" s="22"/>
      <c r="AU403" s="35"/>
    </row>
    <row r="404" spans="1:47" s="20" customFormat="1">
      <c r="A404" s="20" t="s">
        <v>102</v>
      </c>
      <c r="B404" s="35">
        <v>7.5182295820377778</v>
      </c>
      <c r="C404" s="2" t="s">
        <v>22</v>
      </c>
      <c r="D404" s="35" t="s">
        <v>91</v>
      </c>
      <c r="E404" s="20">
        <v>400</v>
      </c>
      <c r="F404" s="7">
        <v>43983</v>
      </c>
      <c r="G404" s="26">
        <f t="shared" si="272"/>
        <v>1.8795573955094444E-2</v>
      </c>
      <c r="H404" s="26"/>
      <c r="I404" s="26"/>
      <c r="J404" s="26"/>
      <c r="K404" s="26"/>
      <c r="L404" s="26"/>
      <c r="M404" s="26" t="s">
        <v>190</v>
      </c>
      <c r="N404" s="7">
        <v>43993</v>
      </c>
      <c r="O404" s="36" t="s">
        <v>18</v>
      </c>
      <c r="Q404" s="37"/>
      <c r="R404" s="20">
        <v>30</v>
      </c>
      <c r="S404" s="2">
        <v>26</v>
      </c>
      <c r="T404" s="2">
        <f t="shared" si="273"/>
        <v>3</v>
      </c>
      <c r="U404" s="2">
        <f t="shared" si="274"/>
        <v>1</v>
      </c>
      <c r="V404" s="2">
        <f t="shared" si="275"/>
        <v>0</v>
      </c>
      <c r="W404" s="5">
        <f t="shared" si="276"/>
        <v>30</v>
      </c>
      <c r="X404" s="22">
        <v>1.1000000000000001</v>
      </c>
      <c r="Y404" s="2">
        <f t="shared" si="277"/>
        <v>28.6</v>
      </c>
      <c r="Z404" s="2">
        <f t="shared" si="278"/>
        <v>3.3000000000000003</v>
      </c>
      <c r="AA404" s="2">
        <f t="shared" si="279"/>
        <v>1.1000000000000001</v>
      </c>
      <c r="AB404" s="2">
        <f t="shared" si="280"/>
        <v>0</v>
      </c>
      <c r="AC404" s="2">
        <f t="shared" si="281"/>
        <v>33</v>
      </c>
      <c r="AD404" s="13">
        <f t="shared" si="282"/>
        <v>1.6289497427748517E-2</v>
      </c>
      <c r="AF404" s="20" t="s">
        <v>223</v>
      </c>
      <c r="AG404" s="20">
        <v>7</v>
      </c>
      <c r="AH404" s="20">
        <v>30</v>
      </c>
      <c r="AI404" s="2">
        <f t="shared" si="283"/>
        <v>26</v>
      </c>
      <c r="AJ404" s="3">
        <f t="shared" si="284"/>
        <v>0.48868492283245551</v>
      </c>
      <c r="AK404" s="28">
        <f t="shared" si="285"/>
        <v>0</v>
      </c>
      <c r="AL404" s="37" t="s">
        <v>224</v>
      </c>
      <c r="AM404" s="22"/>
      <c r="AN404" s="22"/>
      <c r="AO404" s="22"/>
      <c r="AP404" s="22"/>
      <c r="AQ404" s="22"/>
      <c r="AR404" s="22"/>
      <c r="AS404" s="22"/>
      <c r="AU404" s="35"/>
    </row>
    <row r="405" spans="1:47" s="20" customFormat="1">
      <c r="A405" s="20" t="s">
        <v>103</v>
      </c>
      <c r="B405" s="35">
        <v>7.8679125978966233</v>
      </c>
      <c r="C405" s="2" t="s">
        <v>22</v>
      </c>
      <c r="D405" s="35" t="s">
        <v>91</v>
      </c>
      <c r="E405" s="20">
        <v>400</v>
      </c>
      <c r="F405" s="7">
        <v>43983</v>
      </c>
      <c r="G405" s="26">
        <f t="shared" si="272"/>
        <v>1.9669781494741558E-2</v>
      </c>
      <c r="H405" s="26"/>
      <c r="I405" s="26"/>
      <c r="J405" s="26"/>
      <c r="K405" s="26"/>
      <c r="L405" s="26"/>
      <c r="M405" s="26" t="s">
        <v>190</v>
      </c>
      <c r="N405" s="7">
        <v>43993</v>
      </c>
      <c r="O405" s="36" t="s">
        <v>18</v>
      </c>
      <c r="Q405" s="37"/>
      <c r="R405" s="20">
        <v>30</v>
      </c>
      <c r="S405" s="2">
        <v>26</v>
      </c>
      <c r="T405" s="2">
        <f t="shared" si="273"/>
        <v>3</v>
      </c>
      <c r="U405" s="2">
        <f t="shared" si="274"/>
        <v>1</v>
      </c>
      <c r="V405" s="2">
        <f t="shared" si="275"/>
        <v>0</v>
      </c>
      <c r="W405" s="5">
        <f t="shared" si="276"/>
        <v>30</v>
      </c>
      <c r="X405" s="22">
        <v>1.1000000000000001</v>
      </c>
      <c r="Y405" s="2">
        <f t="shared" si="277"/>
        <v>28.6</v>
      </c>
      <c r="Z405" s="2">
        <f t="shared" si="278"/>
        <v>3.3000000000000003</v>
      </c>
      <c r="AA405" s="2">
        <f t="shared" si="279"/>
        <v>1.1000000000000001</v>
      </c>
      <c r="AB405" s="2">
        <f t="shared" si="280"/>
        <v>0</v>
      </c>
      <c r="AC405" s="2">
        <f t="shared" si="281"/>
        <v>33</v>
      </c>
      <c r="AD405" s="13">
        <f t="shared" si="282"/>
        <v>1.7047143962109351E-2</v>
      </c>
      <c r="AF405" s="20" t="s">
        <v>223</v>
      </c>
      <c r="AG405" s="20">
        <v>8</v>
      </c>
      <c r="AH405" s="20">
        <v>30</v>
      </c>
      <c r="AI405" s="2">
        <f t="shared" si="283"/>
        <v>26</v>
      </c>
      <c r="AJ405" s="3">
        <f t="shared" si="284"/>
        <v>0.51141431886328048</v>
      </c>
      <c r="AK405" s="28">
        <f t="shared" si="285"/>
        <v>0</v>
      </c>
      <c r="AL405" s="37" t="s">
        <v>224</v>
      </c>
      <c r="AM405" s="22"/>
      <c r="AN405" s="22"/>
      <c r="AO405" s="22"/>
      <c r="AP405" s="22"/>
      <c r="AQ405" s="22"/>
      <c r="AR405" s="22"/>
      <c r="AS405" s="22"/>
      <c r="AU405" s="35"/>
    </row>
    <row r="406" spans="1:47" s="20" customFormat="1">
      <c r="A406" s="20" t="s">
        <v>104</v>
      </c>
      <c r="B406" s="35">
        <v>6.7477972348945769</v>
      </c>
      <c r="C406" s="2" t="s">
        <v>22</v>
      </c>
      <c r="D406" s="35" t="s">
        <v>91</v>
      </c>
      <c r="E406" s="20">
        <v>400</v>
      </c>
      <c r="F406" s="7">
        <v>43983</v>
      </c>
      <c r="G406" s="26">
        <f t="shared" si="272"/>
        <v>1.6869493087236443E-2</v>
      </c>
      <c r="H406" s="26"/>
      <c r="I406" s="26"/>
      <c r="J406" s="26"/>
      <c r="K406" s="26"/>
      <c r="L406" s="26"/>
      <c r="M406" s="26" t="s">
        <v>190</v>
      </c>
      <c r="N406" s="7">
        <v>43993</v>
      </c>
      <c r="O406" s="36" t="s">
        <v>18</v>
      </c>
      <c r="P406" s="20">
        <v>0.25</v>
      </c>
      <c r="Q406" s="37"/>
      <c r="R406" s="20">
        <v>20</v>
      </c>
      <c r="S406" s="2">
        <f t="shared" ref="S406:S417" si="287">($P406/$G406)</f>
        <v>14.819650994086565</v>
      </c>
      <c r="T406" s="2">
        <f t="shared" si="273"/>
        <v>2</v>
      </c>
      <c r="U406" s="2">
        <f t="shared" si="274"/>
        <v>0.66666666666666663</v>
      </c>
      <c r="V406" s="2">
        <f t="shared" si="275"/>
        <v>2.5136823392467669</v>
      </c>
      <c r="W406" s="5">
        <f t="shared" si="276"/>
        <v>20</v>
      </c>
      <c r="X406" s="22">
        <v>1.1000000000000001</v>
      </c>
      <c r="Y406" s="2">
        <f t="shared" si="277"/>
        <v>16.301616093495223</v>
      </c>
      <c r="Z406" s="2">
        <f t="shared" si="278"/>
        <v>2.2000000000000002</v>
      </c>
      <c r="AA406" s="2">
        <f t="shared" si="279"/>
        <v>0.73333333333333339</v>
      </c>
      <c r="AB406" s="2">
        <f t="shared" si="280"/>
        <v>2.7650505731714436</v>
      </c>
      <c r="AC406" s="2">
        <f t="shared" si="281"/>
        <v>22</v>
      </c>
      <c r="AD406" s="13">
        <f t="shared" si="282"/>
        <v>1.2500000000000001E-2</v>
      </c>
      <c r="AF406" s="20" t="s">
        <v>222</v>
      </c>
      <c r="AG406" s="20">
        <v>8</v>
      </c>
      <c r="AH406" s="20">
        <v>20</v>
      </c>
      <c r="AI406" s="2">
        <f t="shared" si="283"/>
        <v>14.819650994086565</v>
      </c>
      <c r="AJ406" s="3">
        <f t="shared" si="284"/>
        <v>0.25</v>
      </c>
      <c r="AK406" s="28">
        <f t="shared" si="285"/>
        <v>0</v>
      </c>
      <c r="AL406" s="37"/>
      <c r="AM406" s="22"/>
      <c r="AN406" s="22"/>
      <c r="AO406" s="22"/>
      <c r="AP406" s="22"/>
      <c r="AQ406" s="22"/>
      <c r="AR406" s="22"/>
      <c r="AS406" s="22"/>
      <c r="AU406" s="35"/>
    </row>
    <row r="407" spans="1:47" s="20" customFormat="1">
      <c r="A407" s="20" t="s">
        <v>105</v>
      </c>
      <c r="B407" s="35">
        <v>6.7359596499208072</v>
      </c>
      <c r="C407" s="2" t="s">
        <v>22</v>
      </c>
      <c r="D407" s="35" t="s">
        <v>91</v>
      </c>
      <c r="E407" s="20">
        <v>400</v>
      </c>
      <c r="F407" s="7">
        <v>43983</v>
      </c>
      <c r="G407" s="26">
        <f t="shared" si="272"/>
        <v>1.6839899124802018E-2</v>
      </c>
      <c r="H407" s="26"/>
      <c r="I407" s="26"/>
      <c r="J407" s="26"/>
      <c r="K407" s="26"/>
      <c r="L407" s="26"/>
      <c r="M407" s="26" t="s">
        <v>190</v>
      </c>
      <c r="N407" s="7">
        <v>43993</v>
      </c>
      <c r="O407" s="36" t="s">
        <v>18</v>
      </c>
      <c r="P407" s="20">
        <v>0.25</v>
      </c>
      <c r="Q407" s="37"/>
      <c r="R407" s="20">
        <v>20</v>
      </c>
      <c r="S407" s="2">
        <f t="shared" si="287"/>
        <v>14.845694629595306</v>
      </c>
      <c r="T407" s="2">
        <f t="shared" si="273"/>
        <v>2</v>
      </c>
      <c r="U407" s="2">
        <f t="shared" si="274"/>
        <v>0.66666666666666663</v>
      </c>
      <c r="V407" s="2">
        <f t="shared" si="275"/>
        <v>2.4876387037380248</v>
      </c>
      <c r="W407" s="5">
        <f t="shared" si="276"/>
        <v>20</v>
      </c>
      <c r="X407" s="22">
        <v>1.1000000000000001</v>
      </c>
      <c r="Y407" s="2">
        <f t="shared" si="277"/>
        <v>16.330264092554838</v>
      </c>
      <c r="Z407" s="2">
        <f t="shared" si="278"/>
        <v>2.2000000000000002</v>
      </c>
      <c r="AA407" s="2">
        <f t="shared" si="279"/>
        <v>0.73333333333333339</v>
      </c>
      <c r="AB407" s="2">
        <f t="shared" si="280"/>
        <v>2.7364025741118274</v>
      </c>
      <c r="AC407" s="2">
        <f t="shared" si="281"/>
        <v>22</v>
      </c>
      <c r="AD407" s="13">
        <f t="shared" si="282"/>
        <v>1.2500000000000001E-2</v>
      </c>
      <c r="AF407" s="20" t="s">
        <v>222</v>
      </c>
      <c r="AG407" s="20">
        <v>9</v>
      </c>
      <c r="AH407" s="20">
        <v>20</v>
      </c>
      <c r="AI407" s="2">
        <f t="shared" si="283"/>
        <v>14.845694629595307</v>
      </c>
      <c r="AJ407" s="3">
        <f t="shared" si="284"/>
        <v>0.25</v>
      </c>
      <c r="AK407" s="28">
        <f t="shared" si="285"/>
        <v>0</v>
      </c>
      <c r="AL407" s="37"/>
      <c r="AM407" s="22"/>
      <c r="AN407" s="22"/>
      <c r="AO407" s="22"/>
      <c r="AP407" s="22"/>
      <c r="AQ407" s="22"/>
      <c r="AR407" s="22"/>
      <c r="AS407" s="22"/>
      <c r="AU407" s="35"/>
    </row>
    <row r="408" spans="1:47" s="20" customFormat="1">
      <c r="A408" s="20" t="s">
        <v>106</v>
      </c>
      <c r="B408" s="35">
        <v>6.8889344516746238</v>
      </c>
      <c r="C408" s="2" t="s">
        <v>22</v>
      </c>
      <c r="D408" s="35" t="s">
        <v>91</v>
      </c>
      <c r="E408" s="20">
        <v>400</v>
      </c>
      <c r="F408" s="7">
        <v>43983</v>
      </c>
      <c r="G408" s="26">
        <f t="shared" si="272"/>
        <v>1.7222336129186559E-2</v>
      </c>
      <c r="H408" s="26"/>
      <c r="I408" s="26"/>
      <c r="J408" s="26"/>
      <c r="K408" s="26"/>
      <c r="L408" s="26"/>
      <c r="M408" s="26" t="s">
        <v>190</v>
      </c>
      <c r="N408" s="7">
        <v>43993</v>
      </c>
      <c r="O408" s="36" t="s">
        <v>18</v>
      </c>
      <c r="P408" s="20">
        <v>0.25</v>
      </c>
      <c r="Q408" s="37"/>
      <c r="R408" s="20">
        <v>20</v>
      </c>
      <c r="S408" s="2">
        <f t="shared" si="287"/>
        <v>14.516033023901267</v>
      </c>
      <c r="T408" s="2">
        <f t="shared" si="273"/>
        <v>2</v>
      </c>
      <c r="U408" s="2">
        <f t="shared" si="274"/>
        <v>0.66666666666666663</v>
      </c>
      <c r="V408" s="2">
        <f t="shared" si="275"/>
        <v>2.817300309432067</v>
      </c>
      <c r="W408" s="5">
        <f t="shared" si="276"/>
        <v>20</v>
      </c>
      <c r="X408" s="22">
        <v>1.1000000000000001</v>
      </c>
      <c r="Y408" s="2">
        <f t="shared" si="277"/>
        <v>15.967636326291395</v>
      </c>
      <c r="Z408" s="2">
        <f t="shared" si="278"/>
        <v>2.2000000000000002</v>
      </c>
      <c r="AA408" s="2">
        <f t="shared" si="279"/>
        <v>0.73333333333333339</v>
      </c>
      <c r="AB408" s="2">
        <f t="shared" si="280"/>
        <v>3.0990303403752741</v>
      </c>
      <c r="AC408" s="2">
        <f t="shared" si="281"/>
        <v>22.000000000000004</v>
      </c>
      <c r="AD408" s="13">
        <f t="shared" si="282"/>
        <v>1.2499999999999999E-2</v>
      </c>
      <c r="AF408" s="20" t="s">
        <v>222</v>
      </c>
      <c r="AG408" s="20">
        <v>10</v>
      </c>
      <c r="AH408" s="20">
        <v>20</v>
      </c>
      <c r="AI408" s="2">
        <f t="shared" si="283"/>
        <v>14.516033023901265</v>
      </c>
      <c r="AJ408" s="3">
        <f t="shared" si="284"/>
        <v>0.24999999999999997</v>
      </c>
      <c r="AK408" s="28">
        <f t="shared" si="285"/>
        <v>0</v>
      </c>
      <c r="AL408" s="37"/>
      <c r="AM408" s="22"/>
      <c r="AN408" s="22"/>
      <c r="AO408" s="22"/>
      <c r="AP408" s="22"/>
      <c r="AQ408" s="22"/>
      <c r="AR408" s="22"/>
      <c r="AS408" s="22"/>
      <c r="AU408" s="35"/>
    </row>
    <row r="409" spans="1:47" s="20" customFormat="1">
      <c r="A409" s="20" t="s">
        <v>107</v>
      </c>
      <c r="B409" s="35">
        <v>6.8283688761872874</v>
      </c>
      <c r="C409" s="2" t="s">
        <v>22</v>
      </c>
      <c r="D409" s="35" t="s">
        <v>91</v>
      </c>
      <c r="E409" s="20">
        <v>400</v>
      </c>
      <c r="F409" s="7">
        <v>43983</v>
      </c>
      <c r="G409" s="26">
        <f t="shared" si="272"/>
        <v>1.707092219046822E-2</v>
      </c>
      <c r="H409" s="26"/>
      <c r="I409" s="26"/>
      <c r="J409" s="26"/>
      <c r="K409" s="26"/>
      <c r="L409" s="26"/>
      <c r="M409" s="26" t="s">
        <v>190</v>
      </c>
      <c r="N409" s="7">
        <v>43993</v>
      </c>
      <c r="O409" s="36" t="s">
        <v>18</v>
      </c>
      <c r="P409" s="20">
        <v>0.25</v>
      </c>
      <c r="Q409" s="37"/>
      <c r="R409" s="20">
        <v>20</v>
      </c>
      <c r="S409" s="2">
        <f t="shared" si="287"/>
        <v>14.644785865147396</v>
      </c>
      <c r="T409" s="2">
        <f t="shared" si="273"/>
        <v>2</v>
      </c>
      <c r="U409" s="2">
        <f t="shared" si="274"/>
        <v>0.66666666666666663</v>
      </c>
      <c r="V409" s="2">
        <f t="shared" si="275"/>
        <v>2.6885474681859343</v>
      </c>
      <c r="W409" s="5">
        <f t="shared" si="276"/>
        <v>20</v>
      </c>
      <c r="X409" s="22">
        <v>1.1000000000000001</v>
      </c>
      <c r="Y409" s="2">
        <f t="shared" si="277"/>
        <v>16.109264451662138</v>
      </c>
      <c r="Z409" s="2">
        <f t="shared" si="278"/>
        <v>2.2000000000000002</v>
      </c>
      <c r="AA409" s="2">
        <f t="shared" si="279"/>
        <v>0.73333333333333339</v>
      </c>
      <c r="AB409" s="2">
        <f t="shared" si="280"/>
        <v>2.957402215004528</v>
      </c>
      <c r="AC409" s="2">
        <f t="shared" si="281"/>
        <v>22</v>
      </c>
      <c r="AD409" s="13">
        <f t="shared" si="282"/>
        <v>1.2500000000000004E-2</v>
      </c>
      <c r="AF409" s="20" t="s">
        <v>222</v>
      </c>
      <c r="AG409" s="20">
        <v>11</v>
      </c>
      <c r="AH409" s="20">
        <v>20</v>
      </c>
      <c r="AI409" s="2">
        <f t="shared" si="283"/>
        <v>14.644785865147398</v>
      </c>
      <c r="AJ409" s="3">
        <f t="shared" si="284"/>
        <v>0.25000000000000011</v>
      </c>
      <c r="AK409" s="28">
        <f t="shared" si="285"/>
        <v>0</v>
      </c>
      <c r="AL409" s="37"/>
      <c r="AM409" s="22"/>
      <c r="AN409" s="22"/>
      <c r="AO409" s="22"/>
      <c r="AP409" s="22"/>
      <c r="AQ409" s="22"/>
      <c r="AR409" s="22"/>
      <c r="AS409" s="22"/>
      <c r="AU409" s="35"/>
    </row>
    <row r="410" spans="1:47" s="20" customFormat="1">
      <c r="A410" s="20" t="s">
        <v>108</v>
      </c>
      <c r="B410" s="35">
        <v>2.7091595715146628</v>
      </c>
      <c r="C410" s="2" t="s">
        <v>22</v>
      </c>
      <c r="D410" s="35" t="s">
        <v>91</v>
      </c>
      <c r="E410" s="20">
        <v>400</v>
      </c>
      <c r="F410" s="7">
        <v>43983</v>
      </c>
      <c r="G410" s="26">
        <f t="shared" si="272"/>
        <v>6.7728989287866572E-3</v>
      </c>
      <c r="H410" s="26"/>
      <c r="I410" s="26"/>
      <c r="J410" s="26"/>
      <c r="K410" s="26"/>
      <c r="L410" s="26"/>
      <c r="M410" s="26" t="s">
        <v>190</v>
      </c>
      <c r="N410" s="7">
        <v>43993</v>
      </c>
      <c r="O410" s="36" t="s">
        <v>18</v>
      </c>
      <c r="P410" s="20">
        <v>0.125</v>
      </c>
      <c r="Q410" s="37"/>
      <c r="R410" s="20">
        <v>25</v>
      </c>
      <c r="S410" s="2">
        <f t="shared" si="287"/>
        <v>18.455908070429945</v>
      </c>
      <c r="T410" s="2">
        <f t="shared" si="273"/>
        <v>2.5</v>
      </c>
      <c r="U410" s="2">
        <f t="shared" si="274"/>
        <v>0.83333333333333337</v>
      </c>
      <c r="V410" s="2">
        <f t="shared" si="275"/>
        <v>3.2107585962367224</v>
      </c>
      <c r="W410" s="5">
        <f t="shared" si="276"/>
        <v>25</v>
      </c>
      <c r="X410" s="22">
        <v>1.1000000000000001</v>
      </c>
      <c r="Y410" s="2">
        <f t="shared" si="277"/>
        <v>20.301498877472941</v>
      </c>
      <c r="Z410" s="2">
        <f t="shared" si="278"/>
        <v>2.75</v>
      </c>
      <c r="AA410" s="2">
        <f t="shared" si="279"/>
        <v>0.91666666666666674</v>
      </c>
      <c r="AB410" s="2">
        <f t="shared" si="280"/>
        <v>3.5318344558603951</v>
      </c>
      <c r="AC410" s="2">
        <f t="shared" si="281"/>
        <v>27.500000000000004</v>
      </c>
      <c r="AD410" s="13">
        <f t="shared" si="282"/>
        <v>5.0000000000000001E-3</v>
      </c>
      <c r="AF410" s="20" t="s">
        <v>223</v>
      </c>
      <c r="AG410" s="20">
        <v>9</v>
      </c>
      <c r="AH410" s="20">
        <v>25</v>
      </c>
      <c r="AI410" s="2">
        <f t="shared" si="283"/>
        <v>18.455908070429942</v>
      </c>
      <c r="AJ410" s="3">
        <f t="shared" si="284"/>
        <v>0.125</v>
      </c>
      <c r="AK410" s="28">
        <f t="shared" si="285"/>
        <v>0</v>
      </c>
      <c r="AL410" s="37"/>
      <c r="AM410" s="22"/>
      <c r="AN410" s="22"/>
      <c r="AO410" s="22"/>
      <c r="AP410" s="22"/>
      <c r="AQ410" s="22"/>
      <c r="AR410" s="22"/>
      <c r="AS410" s="22"/>
      <c r="AU410" s="35"/>
    </row>
    <row r="411" spans="1:47" s="20" customFormat="1">
      <c r="A411" s="20" t="s">
        <v>109</v>
      </c>
      <c r="B411" s="35">
        <v>2.8282938151628869</v>
      </c>
      <c r="C411" s="2" t="s">
        <v>22</v>
      </c>
      <c r="D411" s="35" t="s">
        <v>91</v>
      </c>
      <c r="E411" s="20">
        <v>400</v>
      </c>
      <c r="F411" s="7">
        <v>43983</v>
      </c>
      <c r="G411" s="26">
        <f t="shared" si="272"/>
        <v>7.0707345379072174E-3</v>
      </c>
      <c r="H411" s="26"/>
      <c r="I411" s="26"/>
      <c r="J411" s="26"/>
      <c r="K411" s="26"/>
      <c r="L411" s="26"/>
      <c r="M411" s="26" t="s">
        <v>190</v>
      </c>
      <c r="N411" s="7">
        <v>43993</v>
      </c>
      <c r="O411" s="36" t="s">
        <v>18</v>
      </c>
      <c r="P411" s="20">
        <v>0.125</v>
      </c>
      <c r="Q411" s="37"/>
      <c r="R411" s="20">
        <v>25</v>
      </c>
      <c r="S411" s="2">
        <f t="shared" si="287"/>
        <v>17.678502753830902</v>
      </c>
      <c r="T411" s="2">
        <f t="shared" si="273"/>
        <v>2.5</v>
      </c>
      <c r="U411" s="2">
        <f t="shared" si="274"/>
        <v>0.83333333333333337</v>
      </c>
      <c r="V411" s="2">
        <f t="shared" si="275"/>
        <v>3.9881639128357662</v>
      </c>
      <c r="W411" s="5">
        <f t="shared" si="276"/>
        <v>25</v>
      </c>
      <c r="X411" s="22">
        <v>1.1000000000000001</v>
      </c>
      <c r="Y411" s="2">
        <f t="shared" si="277"/>
        <v>19.446353029213995</v>
      </c>
      <c r="Z411" s="2">
        <f t="shared" si="278"/>
        <v>2.75</v>
      </c>
      <c r="AA411" s="2">
        <f t="shared" si="279"/>
        <v>0.91666666666666674</v>
      </c>
      <c r="AB411" s="2">
        <f t="shared" si="280"/>
        <v>4.3869803041193434</v>
      </c>
      <c r="AC411" s="2">
        <f t="shared" si="281"/>
        <v>27.500000000000007</v>
      </c>
      <c r="AD411" s="13">
        <f t="shared" si="282"/>
        <v>5.0000000000000001E-3</v>
      </c>
      <c r="AF411" s="20" t="s">
        <v>223</v>
      </c>
      <c r="AG411" s="20">
        <v>10</v>
      </c>
      <c r="AH411" s="20">
        <v>25</v>
      </c>
      <c r="AI411" s="2">
        <f t="shared" si="283"/>
        <v>17.678502753830898</v>
      </c>
      <c r="AJ411" s="3">
        <f t="shared" si="284"/>
        <v>0.125</v>
      </c>
      <c r="AK411" s="28">
        <f t="shared" si="285"/>
        <v>0</v>
      </c>
      <c r="AL411" s="37"/>
      <c r="AM411" s="22"/>
      <c r="AN411" s="22"/>
      <c r="AO411" s="22"/>
      <c r="AP411" s="22"/>
      <c r="AQ411" s="22"/>
      <c r="AR411" s="22"/>
      <c r="AS411" s="22"/>
      <c r="AU411" s="35"/>
    </row>
    <row r="412" spans="1:47" s="20" customFormat="1">
      <c r="A412" s="20" t="s">
        <v>110</v>
      </c>
      <c r="B412" s="35">
        <v>2.6555104627842003</v>
      </c>
      <c r="C412" s="2" t="s">
        <v>22</v>
      </c>
      <c r="D412" s="35" t="s">
        <v>91</v>
      </c>
      <c r="E412" s="20">
        <v>400</v>
      </c>
      <c r="F412" s="7">
        <v>43983</v>
      </c>
      <c r="G412" s="26">
        <f t="shared" si="272"/>
        <v>6.6387761569605009E-3</v>
      </c>
      <c r="H412" s="26"/>
      <c r="I412" s="26"/>
      <c r="J412" s="26"/>
      <c r="K412" s="26"/>
      <c r="L412" s="26"/>
      <c r="M412" s="26" t="s">
        <v>190</v>
      </c>
      <c r="N412" s="7">
        <v>43993</v>
      </c>
      <c r="O412" s="36" t="s">
        <v>18</v>
      </c>
      <c r="P412" s="20">
        <v>0.125</v>
      </c>
      <c r="Q412" s="37"/>
      <c r="R412" s="20">
        <v>25</v>
      </c>
      <c r="S412" s="2">
        <f t="shared" si="287"/>
        <v>18.828771605583103</v>
      </c>
      <c r="T412" s="2">
        <f t="shared" si="273"/>
        <v>2.5</v>
      </c>
      <c r="U412" s="2">
        <f t="shared" si="274"/>
        <v>0.83333333333333337</v>
      </c>
      <c r="V412" s="2">
        <f t="shared" si="275"/>
        <v>2.8378950610835645</v>
      </c>
      <c r="W412" s="5">
        <f t="shared" si="276"/>
        <v>25</v>
      </c>
      <c r="X412" s="22">
        <v>1.1000000000000001</v>
      </c>
      <c r="Y412" s="2">
        <f t="shared" si="277"/>
        <v>20.711648766141415</v>
      </c>
      <c r="Z412" s="2">
        <f t="shared" si="278"/>
        <v>2.75</v>
      </c>
      <c r="AA412" s="2">
        <f t="shared" si="279"/>
        <v>0.91666666666666674</v>
      </c>
      <c r="AB412" s="2">
        <f t="shared" si="280"/>
        <v>3.1216845671919211</v>
      </c>
      <c r="AC412" s="2">
        <f t="shared" si="281"/>
        <v>27.500000000000004</v>
      </c>
      <c r="AD412" s="13">
        <f t="shared" si="282"/>
        <v>5.0000000000000001E-3</v>
      </c>
      <c r="AF412" s="20" t="s">
        <v>223</v>
      </c>
      <c r="AG412" s="20">
        <v>11</v>
      </c>
      <c r="AH412" s="20">
        <v>25</v>
      </c>
      <c r="AI412" s="2">
        <f t="shared" si="283"/>
        <v>18.828771605583103</v>
      </c>
      <c r="AJ412" s="3">
        <f t="shared" si="284"/>
        <v>0.125</v>
      </c>
      <c r="AK412" s="28">
        <f t="shared" si="285"/>
        <v>0</v>
      </c>
      <c r="AL412" s="37"/>
      <c r="AM412" s="22"/>
      <c r="AN412" s="22"/>
      <c r="AO412" s="22"/>
      <c r="AP412" s="22"/>
      <c r="AQ412" s="22"/>
      <c r="AR412" s="22"/>
      <c r="AS412" s="22"/>
      <c r="AU412" s="35"/>
    </row>
    <row r="413" spans="1:47" s="20" customFormat="1">
      <c r="A413" s="20" t="s">
        <v>111</v>
      </c>
      <c r="B413" s="35">
        <v>2.8434327187125659</v>
      </c>
      <c r="C413" s="2" t="s">
        <v>22</v>
      </c>
      <c r="D413" s="35" t="s">
        <v>91</v>
      </c>
      <c r="E413" s="20">
        <v>400</v>
      </c>
      <c r="F413" s="7">
        <v>43983</v>
      </c>
      <c r="G413" s="26">
        <f t="shared" si="272"/>
        <v>7.1085817967814144E-3</v>
      </c>
      <c r="H413" s="26"/>
      <c r="I413" s="26"/>
      <c r="J413" s="26"/>
      <c r="K413" s="26"/>
      <c r="L413" s="26"/>
      <c r="M413" s="26" t="s">
        <v>190</v>
      </c>
      <c r="N413" s="7">
        <v>43993</v>
      </c>
      <c r="O413" s="36" t="s">
        <v>18</v>
      </c>
      <c r="P413" s="20">
        <v>0.125</v>
      </c>
      <c r="Q413" s="37"/>
      <c r="R413" s="20">
        <v>25</v>
      </c>
      <c r="S413" s="2">
        <f t="shared" si="287"/>
        <v>17.584379496990078</v>
      </c>
      <c r="T413" s="2">
        <f t="shared" si="273"/>
        <v>2.5</v>
      </c>
      <c r="U413" s="2">
        <f t="shared" si="274"/>
        <v>0.83333333333333337</v>
      </c>
      <c r="V413" s="2">
        <f t="shared" si="275"/>
        <v>4.0822871696765901</v>
      </c>
      <c r="W413" s="5">
        <f t="shared" si="276"/>
        <v>25</v>
      </c>
      <c r="X413" s="22">
        <v>1.1000000000000001</v>
      </c>
      <c r="Y413" s="2">
        <f t="shared" si="277"/>
        <v>19.342817446689086</v>
      </c>
      <c r="Z413" s="2">
        <f t="shared" si="278"/>
        <v>2.75</v>
      </c>
      <c r="AA413" s="2">
        <f t="shared" si="279"/>
        <v>0.91666666666666674</v>
      </c>
      <c r="AB413" s="2">
        <f t="shared" si="280"/>
        <v>4.4905158866442498</v>
      </c>
      <c r="AC413" s="2">
        <f t="shared" si="281"/>
        <v>27.500000000000004</v>
      </c>
      <c r="AD413" s="13">
        <f t="shared" si="282"/>
        <v>4.9999999999999984E-3</v>
      </c>
      <c r="AF413" s="20" t="s">
        <v>223</v>
      </c>
      <c r="AG413" s="20">
        <v>12</v>
      </c>
      <c r="AH413" s="20">
        <v>25</v>
      </c>
      <c r="AI413" s="2">
        <f t="shared" si="283"/>
        <v>17.584379496990074</v>
      </c>
      <c r="AJ413" s="3">
        <f t="shared" si="284"/>
        <v>0.12499999999999996</v>
      </c>
      <c r="AK413" s="28">
        <f t="shared" si="285"/>
        <v>0</v>
      </c>
      <c r="AL413" s="37"/>
      <c r="AM413" s="22"/>
      <c r="AN413" s="22"/>
      <c r="AO413" s="22"/>
      <c r="AP413" s="22"/>
      <c r="AQ413" s="22"/>
      <c r="AR413" s="22"/>
      <c r="AS413" s="22"/>
      <c r="AU413" s="35"/>
    </row>
    <row r="414" spans="1:47" s="20" customFormat="1">
      <c r="A414" s="20" t="s">
        <v>112</v>
      </c>
      <c r="B414" s="35">
        <v>3.6900163303585791</v>
      </c>
      <c r="C414" s="2" t="s">
        <v>22</v>
      </c>
      <c r="D414" s="35" t="s">
        <v>91</v>
      </c>
      <c r="E414" s="20">
        <v>400</v>
      </c>
      <c r="F414" s="7">
        <v>43983</v>
      </c>
      <c r="G414" s="26">
        <f t="shared" si="272"/>
        <v>9.225040825896447E-3</v>
      </c>
      <c r="H414" s="26"/>
      <c r="I414" s="26"/>
      <c r="J414" s="26"/>
      <c r="K414" s="26"/>
      <c r="L414" s="26"/>
      <c r="M414" s="26" t="s">
        <v>190</v>
      </c>
      <c r="N414" s="7">
        <v>43993</v>
      </c>
      <c r="O414" s="36" t="s">
        <v>18</v>
      </c>
      <c r="P414" s="20">
        <v>0.125</v>
      </c>
      <c r="Q414" s="37"/>
      <c r="R414" s="20">
        <v>25</v>
      </c>
      <c r="S414" s="2">
        <f t="shared" si="287"/>
        <v>13.550075534527846</v>
      </c>
      <c r="T414" s="2">
        <f t="shared" si="273"/>
        <v>2.5</v>
      </c>
      <c r="U414" s="2">
        <f t="shared" si="274"/>
        <v>0.83333333333333337</v>
      </c>
      <c r="V414" s="2">
        <f t="shared" si="275"/>
        <v>8.1165911321388222</v>
      </c>
      <c r="W414" s="5">
        <f t="shared" si="276"/>
        <v>25</v>
      </c>
      <c r="X414" s="22">
        <v>1.1000000000000001</v>
      </c>
      <c r="Y414" s="2">
        <f t="shared" si="277"/>
        <v>14.905083087980632</v>
      </c>
      <c r="Z414" s="2">
        <f t="shared" si="278"/>
        <v>2.75</v>
      </c>
      <c r="AA414" s="2">
        <f t="shared" si="279"/>
        <v>0.91666666666666674</v>
      </c>
      <c r="AB414" s="2">
        <f t="shared" si="280"/>
        <v>8.9282502453527055</v>
      </c>
      <c r="AC414" s="2">
        <f t="shared" si="281"/>
        <v>27.500000000000007</v>
      </c>
      <c r="AD414" s="13">
        <f t="shared" si="282"/>
        <v>4.9999999999999992E-3</v>
      </c>
      <c r="AF414" s="20" t="s">
        <v>222</v>
      </c>
      <c r="AG414" s="20">
        <v>12</v>
      </c>
      <c r="AH414" s="20">
        <v>25</v>
      </c>
      <c r="AI414" s="2">
        <f t="shared" si="283"/>
        <v>13.550075534527844</v>
      </c>
      <c r="AJ414" s="3">
        <f t="shared" si="284"/>
        <v>0.12499999999999999</v>
      </c>
      <c r="AK414" s="28">
        <f t="shared" si="285"/>
        <v>0</v>
      </c>
      <c r="AL414" s="37"/>
      <c r="AM414" s="22"/>
      <c r="AN414" s="22"/>
      <c r="AO414" s="22"/>
      <c r="AP414" s="22"/>
      <c r="AQ414" s="22"/>
      <c r="AR414" s="22"/>
      <c r="AS414" s="22"/>
      <c r="AU414" s="35"/>
    </row>
    <row r="415" spans="1:47" s="20" customFormat="1">
      <c r="A415" s="20" t="s">
        <v>113</v>
      </c>
      <c r="B415" s="35">
        <v>3.5830731122660531</v>
      </c>
      <c r="C415" s="2" t="s">
        <v>22</v>
      </c>
      <c r="D415" s="35" t="s">
        <v>91</v>
      </c>
      <c r="E415" s="20">
        <v>400</v>
      </c>
      <c r="F415" s="7">
        <v>43983</v>
      </c>
      <c r="G415" s="26">
        <f t="shared" si="272"/>
        <v>8.957682780665133E-3</v>
      </c>
      <c r="H415" s="26"/>
      <c r="I415" s="26"/>
      <c r="J415" s="26"/>
      <c r="K415" s="26"/>
      <c r="L415" s="26"/>
      <c r="M415" s="26" t="s">
        <v>190</v>
      </c>
      <c r="N415" s="7">
        <v>43993</v>
      </c>
      <c r="O415" s="36" t="s">
        <v>18</v>
      </c>
      <c r="P415" s="20">
        <v>0.125</v>
      </c>
      <c r="Q415" s="37"/>
      <c r="R415" s="20">
        <v>25</v>
      </c>
      <c r="S415" s="2">
        <f t="shared" si="287"/>
        <v>13.954501745675616</v>
      </c>
      <c r="T415" s="2">
        <f t="shared" si="273"/>
        <v>2.5</v>
      </c>
      <c r="U415" s="2">
        <f t="shared" si="274"/>
        <v>0.83333333333333337</v>
      </c>
      <c r="V415" s="2">
        <f t="shared" si="275"/>
        <v>7.7121649209910537</v>
      </c>
      <c r="W415" s="5">
        <f t="shared" si="276"/>
        <v>25</v>
      </c>
      <c r="X415" s="22">
        <v>1.1000000000000001</v>
      </c>
      <c r="Y415" s="2">
        <f t="shared" si="277"/>
        <v>15.349951920243178</v>
      </c>
      <c r="Z415" s="2">
        <f t="shared" si="278"/>
        <v>2.75</v>
      </c>
      <c r="AA415" s="2">
        <f t="shared" si="279"/>
        <v>0.91666666666666674</v>
      </c>
      <c r="AB415" s="2">
        <f t="shared" si="280"/>
        <v>8.483381413090159</v>
      </c>
      <c r="AC415" s="2">
        <f t="shared" si="281"/>
        <v>27.500000000000007</v>
      </c>
      <c r="AD415" s="13">
        <f t="shared" si="282"/>
        <v>4.9999999999999992E-3</v>
      </c>
      <c r="AF415" s="20" t="s">
        <v>222</v>
      </c>
      <c r="AG415" s="20">
        <v>13</v>
      </c>
      <c r="AH415" s="20">
        <v>25</v>
      </c>
      <c r="AI415" s="2">
        <f t="shared" si="283"/>
        <v>13.954501745675612</v>
      </c>
      <c r="AJ415" s="3">
        <f t="shared" si="284"/>
        <v>0.12499999999999999</v>
      </c>
      <c r="AK415" s="28">
        <f t="shared" si="285"/>
        <v>0</v>
      </c>
      <c r="AL415" s="37"/>
      <c r="AM415" s="22"/>
      <c r="AN415" s="22"/>
      <c r="AO415" s="22"/>
      <c r="AP415" s="22"/>
      <c r="AQ415" s="22"/>
      <c r="AR415" s="22"/>
      <c r="AS415" s="22"/>
      <c r="AU415" s="35"/>
    </row>
    <row r="416" spans="1:47" s="20" customFormat="1">
      <c r="A416" s="20" t="s">
        <v>114</v>
      </c>
      <c r="B416" s="35">
        <v>3.5724765942489727</v>
      </c>
      <c r="C416" s="2" t="s">
        <v>22</v>
      </c>
      <c r="D416" s="35" t="s">
        <v>91</v>
      </c>
      <c r="E416" s="20">
        <v>400</v>
      </c>
      <c r="F416" s="7">
        <v>43983</v>
      </c>
      <c r="G416" s="26">
        <f t="shared" si="272"/>
        <v>8.9311914856224309E-3</v>
      </c>
      <c r="H416" s="26"/>
      <c r="I416" s="26"/>
      <c r="J416" s="26"/>
      <c r="K416" s="26"/>
      <c r="L416" s="26"/>
      <c r="M416" s="26" t="s">
        <v>190</v>
      </c>
      <c r="N416" s="7">
        <v>43993</v>
      </c>
      <c r="O416" s="36" t="s">
        <v>18</v>
      </c>
      <c r="P416" s="20">
        <v>0.125</v>
      </c>
      <c r="Q416" s="37"/>
      <c r="R416" s="20">
        <v>25</v>
      </c>
      <c r="S416" s="2">
        <f t="shared" si="287"/>
        <v>13.995892955741338</v>
      </c>
      <c r="T416" s="2">
        <f t="shared" si="273"/>
        <v>2.5</v>
      </c>
      <c r="U416" s="2">
        <f t="shared" si="274"/>
        <v>0.83333333333333337</v>
      </c>
      <c r="V416" s="2">
        <f t="shared" si="275"/>
        <v>7.670773710925328</v>
      </c>
      <c r="W416" s="5">
        <f t="shared" si="276"/>
        <v>25</v>
      </c>
      <c r="X416" s="22">
        <v>1.1000000000000001</v>
      </c>
      <c r="Y416" s="2">
        <f t="shared" si="277"/>
        <v>15.395482251315473</v>
      </c>
      <c r="Z416" s="2">
        <f t="shared" si="278"/>
        <v>2.75</v>
      </c>
      <c r="AA416" s="2">
        <f t="shared" si="279"/>
        <v>0.91666666666666674</v>
      </c>
      <c r="AB416" s="2">
        <f t="shared" si="280"/>
        <v>8.4378510820178612</v>
      </c>
      <c r="AC416" s="2">
        <f t="shared" si="281"/>
        <v>27.5</v>
      </c>
      <c r="AD416" s="13">
        <f t="shared" si="282"/>
        <v>5.0000000000000001E-3</v>
      </c>
      <c r="AF416" s="20" t="s">
        <v>222</v>
      </c>
      <c r="AG416" s="20">
        <v>14</v>
      </c>
      <c r="AH416" s="20">
        <v>25</v>
      </c>
      <c r="AI416" s="2">
        <f t="shared" si="283"/>
        <v>13.995892955741338</v>
      </c>
      <c r="AJ416" s="3">
        <f t="shared" si="284"/>
        <v>0.125</v>
      </c>
      <c r="AK416" s="28">
        <f t="shared" si="285"/>
        <v>0</v>
      </c>
      <c r="AL416" s="37"/>
      <c r="AM416" s="22"/>
      <c r="AN416" s="22"/>
      <c r="AO416" s="22"/>
      <c r="AP416" s="22"/>
      <c r="AQ416" s="22"/>
      <c r="AR416" s="22"/>
      <c r="AS416" s="22"/>
      <c r="AU416" s="35"/>
    </row>
    <row r="417" spans="1:47" s="20" customFormat="1">
      <c r="A417" s="20" t="s">
        <v>115</v>
      </c>
      <c r="B417" s="35">
        <v>3.5236710507659299</v>
      </c>
      <c r="C417" s="2" t="s">
        <v>22</v>
      </c>
      <c r="D417" s="35" t="s">
        <v>91</v>
      </c>
      <c r="E417" s="20">
        <v>400</v>
      </c>
      <c r="F417" s="7">
        <v>43983</v>
      </c>
      <c r="G417" s="26">
        <f t="shared" si="272"/>
        <v>8.8091776269148252E-3</v>
      </c>
      <c r="H417" s="26"/>
      <c r="I417" s="26"/>
      <c r="J417" s="26"/>
      <c r="K417" s="26"/>
      <c r="L417" s="26"/>
      <c r="M417" s="26" t="s">
        <v>190</v>
      </c>
      <c r="N417" s="7">
        <v>43993</v>
      </c>
      <c r="O417" s="36" t="s">
        <v>18</v>
      </c>
      <c r="P417" s="20">
        <v>0.125</v>
      </c>
      <c r="Q417" s="37"/>
      <c r="R417" s="20">
        <v>25</v>
      </c>
      <c r="S417" s="2">
        <f t="shared" si="287"/>
        <v>14.189746795215644</v>
      </c>
      <c r="T417" s="2">
        <f t="shared" si="273"/>
        <v>2.5</v>
      </c>
      <c r="U417" s="2">
        <f t="shared" si="274"/>
        <v>0.83333333333333337</v>
      </c>
      <c r="V417" s="2">
        <f t="shared" si="275"/>
        <v>7.4769198714510239</v>
      </c>
      <c r="W417" s="5">
        <f t="shared" si="276"/>
        <v>25</v>
      </c>
      <c r="X417" s="22">
        <v>1.1000000000000001</v>
      </c>
      <c r="Y417" s="2">
        <f t="shared" si="277"/>
        <v>15.60872147473721</v>
      </c>
      <c r="Z417" s="2">
        <f t="shared" si="278"/>
        <v>2.75</v>
      </c>
      <c r="AA417" s="2">
        <f t="shared" si="279"/>
        <v>0.91666666666666674</v>
      </c>
      <c r="AB417" s="2">
        <f t="shared" si="280"/>
        <v>8.224611858596127</v>
      </c>
      <c r="AC417" s="2">
        <f t="shared" si="281"/>
        <v>27.500000000000004</v>
      </c>
      <c r="AD417" s="13">
        <f t="shared" si="282"/>
        <v>5.0000000000000001E-3</v>
      </c>
      <c r="AF417" s="20" t="s">
        <v>222</v>
      </c>
      <c r="AG417" s="20">
        <v>15</v>
      </c>
      <c r="AH417" s="20">
        <v>25</v>
      </c>
      <c r="AI417" s="2">
        <f t="shared" si="283"/>
        <v>14.189746795215644</v>
      </c>
      <c r="AJ417" s="3">
        <f t="shared" si="284"/>
        <v>0.125</v>
      </c>
      <c r="AK417" s="28">
        <f>$AE417*$AH417</f>
        <v>0</v>
      </c>
      <c r="AL417" s="37"/>
      <c r="AM417" s="22"/>
      <c r="AN417" s="22"/>
      <c r="AO417" s="22"/>
      <c r="AP417" s="22"/>
      <c r="AQ417" s="22"/>
      <c r="AR417" s="22"/>
      <c r="AS417" s="22"/>
      <c r="AU417" s="35"/>
    </row>
    <row r="419" spans="1:47">
      <c r="A419" s="20" t="s">
        <v>191</v>
      </c>
      <c r="B419" s="35">
        <v>2.2591382113211318</v>
      </c>
      <c r="C419" s="2" t="s">
        <v>22</v>
      </c>
      <c r="D419" s="35" t="s">
        <v>91</v>
      </c>
      <c r="E419" s="20">
        <v>400</v>
      </c>
      <c r="F419" s="1">
        <v>2018</v>
      </c>
      <c r="G419" s="26">
        <f t="shared" si="272"/>
        <v>5.6478455283028297E-3</v>
      </c>
      <c r="K419" s="40">
        <v>0.191</v>
      </c>
      <c r="N419" s="7">
        <v>44123</v>
      </c>
      <c r="O419" s="36" t="s">
        <v>18</v>
      </c>
      <c r="R419" s="40">
        <v>10</v>
      </c>
      <c r="S419" s="41">
        <v>3.9267015706806281</v>
      </c>
      <c r="T419" s="17">
        <v>1</v>
      </c>
      <c r="U419" s="18"/>
      <c r="V419" s="17">
        <v>5.0732984293193724</v>
      </c>
      <c r="W419" s="19">
        <f t="shared" si="276"/>
        <v>10</v>
      </c>
      <c r="X419" s="40">
        <v>8</v>
      </c>
      <c r="Y419" s="17">
        <f t="shared" si="277"/>
        <v>31.413612565445025</v>
      </c>
      <c r="Z419" s="17">
        <f t="shared" si="278"/>
        <v>8</v>
      </c>
      <c r="AA419" s="17">
        <f t="shared" si="279"/>
        <v>0</v>
      </c>
      <c r="AB419" s="17">
        <f t="shared" si="280"/>
        <v>40.586387434554979</v>
      </c>
      <c r="AC419" s="17">
        <f t="shared" si="281"/>
        <v>80</v>
      </c>
      <c r="AD419" s="13">
        <f t="shared" si="282"/>
        <v>2.2177403906948282E-3</v>
      </c>
      <c r="AE419" s="31">
        <f t="shared" ref="AE419:AE430" si="288">$K419*$Y419/$AC419</f>
        <v>7.4999999999999997E-2</v>
      </c>
      <c r="AF419" s="9" t="s">
        <v>286</v>
      </c>
      <c r="AG419" s="5">
        <v>1</v>
      </c>
      <c r="AH419" s="40">
        <v>10</v>
      </c>
      <c r="AI419" s="2">
        <f t="shared" si="283"/>
        <v>3.9267015706806281</v>
      </c>
      <c r="AJ419" s="3">
        <f t="shared" si="284"/>
        <v>2.2177403906948282E-2</v>
      </c>
      <c r="AK419" s="28">
        <f>$AE419*$AH419</f>
        <v>0.75</v>
      </c>
      <c r="AL419" s="9" t="s">
        <v>204</v>
      </c>
      <c r="AM419" s="9" t="s">
        <v>203</v>
      </c>
    </row>
    <row r="420" spans="1:47">
      <c r="A420" s="20" t="s">
        <v>192</v>
      </c>
      <c r="B420" s="35">
        <v>2.2062215496049347</v>
      </c>
      <c r="C420" s="2" t="s">
        <v>22</v>
      </c>
      <c r="D420" s="35" t="s">
        <v>91</v>
      </c>
      <c r="E420" s="20">
        <v>400</v>
      </c>
      <c r="F420" s="1">
        <v>2018</v>
      </c>
      <c r="G420" s="26">
        <f t="shared" si="272"/>
        <v>5.5155538740123368E-3</v>
      </c>
      <c r="K420" s="40">
        <v>0.22700000000000001</v>
      </c>
      <c r="N420" s="7">
        <v>44123</v>
      </c>
      <c r="O420" s="36" t="s">
        <v>18</v>
      </c>
      <c r="R420" s="40">
        <v>10</v>
      </c>
      <c r="S420" s="41">
        <v>3.303964757709251</v>
      </c>
      <c r="T420" s="17">
        <v>1</v>
      </c>
      <c r="U420" s="18"/>
      <c r="V420" s="17">
        <v>5.6960352422907494</v>
      </c>
      <c r="W420" s="19">
        <f t="shared" si="276"/>
        <v>10</v>
      </c>
      <c r="X420" s="40">
        <v>8</v>
      </c>
      <c r="Y420" s="17">
        <f t="shared" si="277"/>
        <v>26.431718061674008</v>
      </c>
      <c r="Z420" s="17">
        <f t="shared" si="278"/>
        <v>8</v>
      </c>
      <c r="AA420" s="17">
        <f t="shared" si="279"/>
        <v>0</v>
      </c>
      <c r="AB420" s="17">
        <f t="shared" si="280"/>
        <v>45.568281938325995</v>
      </c>
      <c r="AC420" s="17">
        <f t="shared" si="281"/>
        <v>80</v>
      </c>
      <c r="AD420" s="13">
        <f t="shared" si="282"/>
        <v>1.822319561898349E-3</v>
      </c>
      <c r="AE420" s="31">
        <f t="shared" si="288"/>
        <v>7.4999999999999997E-2</v>
      </c>
      <c r="AF420" s="9" t="s">
        <v>286</v>
      </c>
      <c r="AG420" s="5">
        <v>2</v>
      </c>
      <c r="AH420" s="40">
        <v>10</v>
      </c>
      <c r="AI420" s="2">
        <f t="shared" si="283"/>
        <v>3.303964757709251</v>
      </c>
      <c r="AJ420" s="3">
        <f t="shared" si="284"/>
        <v>1.8223195618983491E-2</v>
      </c>
      <c r="AK420" s="28">
        <f t="shared" ref="AK420:AK430" si="289">$AE420*$AH420</f>
        <v>0.75</v>
      </c>
      <c r="AL420" s="9" t="s">
        <v>205</v>
      </c>
      <c r="AM420" s="9" t="s">
        <v>203</v>
      </c>
    </row>
    <row r="421" spans="1:47">
      <c r="A421" s="20" t="s">
        <v>193</v>
      </c>
      <c r="B421" s="35">
        <v>2.3397375287865176</v>
      </c>
      <c r="C421" s="2" t="s">
        <v>22</v>
      </c>
      <c r="D421" s="35" t="s">
        <v>91</v>
      </c>
      <c r="E421" s="20">
        <v>400</v>
      </c>
      <c r="F421" s="1">
        <v>2018</v>
      </c>
      <c r="G421" s="26">
        <f t="shared" si="272"/>
        <v>5.8493438219662944E-3</v>
      </c>
      <c r="K421" s="40">
        <v>0.188</v>
      </c>
      <c r="N421" s="7">
        <v>44123</v>
      </c>
      <c r="O421" s="36" t="s">
        <v>18</v>
      </c>
      <c r="R421" s="40">
        <v>10</v>
      </c>
      <c r="S421" s="41">
        <v>3.9893617021276597</v>
      </c>
      <c r="T421" s="17">
        <v>1</v>
      </c>
      <c r="U421" s="18"/>
      <c r="V421" s="17">
        <v>5.0106382978723403</v>
      </c>
      <c r="W421" s="19">
        <f t="shared" si="276"/>
        <v>10</v>
      </c>
      <c r="X421" s="40">
        <v>8</v>
      </c>
      <c r="Y421" s="17">
        <f t="shared" si="277"/>
        <v>31.914893617021278</v>
      </c>
      <c r="Z421" s="17">
        <f t="shared" si="278"/>
        <v>8</v>
      </c>
      <c r="AA421" s="17">
        <f t="shared" si="279"/>
        <v>0</v>
      </c>
      <c r="AB421" s="17">
        <f t="shared" si="280"/>
        <v>40.085106382978722</v>
      </c>
      <c r="AC421" s="17">
        <f t="shared" si="281"/>
        <v>80</v>
      </c>
      <c r="AD421" s="13">
        <f t="shared" si="282"/>
        <v>2.3335148225929365E-3</v>
      </c>
      <c r="AE421" s="31">
        <f t="shared" si="288"/>
        <v>7.4999999999999997E-2</v>
      </c>
      <c r="AF421" s="9" t="s">
        <v>286</v>
      </c>
      <c r="AG421" s="5">
        <v>3</v>
      </c>
      <c r="AH421" s="40">
        <v>10</v>
      </c>
      <c r="AI421" s="2">
        <f t="shared" si="283"/>
        <v>3.9893617021276597</v>
      </c>
      <c r="AJ421" s="3">
        <f t="shared" si="284"/>
        <v>2.3335148225929365E-2</v>
      </c>
      <c r="AK421" s="28">
        <f t="shared" si="289"/>
        <v>0.75</v>
      </c>
      <c r="AL421" s="9" t="s">
        <v>206</v>
      </c>
      <c r="AM421" s="9" t="s">
        <v>203</v>
      </c>
    </row>
    <row r="422" spans="1:47">
      <c r="A422" s="20" t="s">
        <v>194</v>
      </c>
      <c r="B422" s="35">
        <v>2.291911905570533</v>
      </c>
      <c r="C422" s="2" t="s">
        <v>22</v>
      </c>
      <c r="D422" s="35" t="s">
        <v>91</v>
      </c>
      <c r="E422" s="20">
        <v>400</v>
      </c>
      <c r="F422" s="1">
        <v>2018</v>
      </c>
      <c r="G422" s="26">
        <f t="shared" si="272"/>
        <v>5.7297797639263327E-3</v>
      </c>
      <c r="K422" s="40">
        <v>0.245</v>
      </c>
      <c r="N422" s="7">
        <v>44123</v>
      </c>
      <c r="O422" s="36" t="s">
        <v>18</v>
      </c>
      <c r="R422" s="40">
        <v>10</v>
      </c>
      <c r="S422" s="41">
        <v>3.0612244897959182</v>
      </c>
      <c r="T422" s="17">
        <v>1</v>
      </c>
      <c r="U422" s="18"/>
      <c r="V422" s="17">
        <v>5.9387755102040813</v>
      </c>
      <c r="W422" s="19">
        <f t="shared" si="276"/>
        <v>10</v>
      </c>
      <c r="X422" s="40">
        <v>8</v>
      </c>
      <c r="Y422" s="17">
        <f t="shared" si="277"/>
        <v>24.489795918367346</v>
      </c>
      <c r="Z422" s="17">
        <f t="shared" si="278"/>
        <v>8</v>
      </c>
      <c r="AA422" s="17">
        <f t="shared" si="279"/>
        <v>0</v>
      </c>
      <c r="AB422" s="17">
        <f t="shared" si="280"/>
        <v>47.510204081632651</v>
      </c>
      <c r="AC422" s="17">
        <f t="shared" si="281"/>
        <v>80</v>
      </c>
      <c r="AD422" s="13">
        <f t="shared" si="282"/>
        <v>1.7540142134468365E-3</v>
      </c>
      <c r="AE422" s="31">
        <f t="shared" si="288"/>
        <v>7.4999999999999997E-2</v>
      </c>
      <c r="AF422" s="9" t="s">
        <v>286</v>
      </c>
      <c r="AG422" s="5">
        <v>4</v>
      </c>
      <c r="AH422" s="40">
        <v>10</v>
      </c>
      <c r="AI422" s="2">
        <f t="shared" si="283"/>
        <v>3.0612244897959182</v>
      </c>
      <c r="AJ422" s="3">
        <f t="shared" si="284"/>
        <v>1.7540142134468365E-2</v>
      </c>
      <c r="AK422" s="28">
        <f t="shared" si="289"/>
        <v>0.75</v>
      </c>
      <c r="AL422" s="9" t="s">
        <v>207</v>
      </c>
      <c r="AM422" s="9" t="s">
        <v>203</v>
      </c>
    </row>
    <row r="423" spans="1:47">
      <c r="A423" s="20" t="s">
        <v>195</v>
      </c>
      <c r="B423" s="35">
        <v>2.0638485108953395</v>
      </c>
      <c r="C423" s="2" t="s">
        <v>22</v>
      </c>
      <c r="D423" s="35" t="s">
        <v>91</v>
      </c>
      <c r="E423" s="20">
        <v>400</v>
      </c>
      <c r="F423" s="1">
        <v>2018</v>
      </c>
      <c r="G423" s="26">
        <f t="shared" si="272"/>
        <v>5.1596212772383491E-3</v>
      </c>
      <c r="K423" s="40">
        <v>0.14299999999999999</v>
      </c>
      <c r="N423" s="7">
        <v>44123</v>
      </c>
      <c r="O423" s="36" t="s">
        <v>18</v>
      </c>
      <c r="R423" s="40">
        <v>10</v>
      </c>
      <c r="S423" s="41">
        <v>5.244755244755245</v>
      </c>
      <c r="T423" s="17">
        <v>1</v>
      </c>
      <c r="U423" s="18"/>
      <c r="V423" s="17">
        <v>3.755244755244755</v>
      </c>
      <c r="W423" s="19">
        <f t="shared" si="276"/>
        <v>10</v>
      </c>
      <c r="X423" s="40">
        <v>8</v>
      </c>
      <c r="Y423" s="17">
        <f t="shared" si="277"/>
        <v>41.95804195804196</v>
      </c>
      <c r="Z423" s="17">
        <f t="shared" si="278"/>
        <v>8</v>
      </c>
      <c r="AA423" s="17">
        <f t="shared" si="279"/>
        <v>0</v>
      </c>
      <c r="AB423" s="17">
        <f t="shared" si="280"/>
        <v>30.04195804195804</v>
      </c>
      <c r="AC423" s="17">
        <f t="shared" si="281"/>
        <v>80</v>
      </c>
      <c r="AD423" s="13">
        <f t="shared" si="282"/>
        <v>2.706095075474659E-3</v>
      </c>
      <c r="AE423" s="31">
        <f t="shared" si="288"/>
        <v>7.4999999999999997E-2</v>
      </c>
      <c r="AF423" s="9" t="s">
        <v>286</v>
      </c>
      <c r="AG423" s="5">
        <v>5</v>
      </c>
      <c r="AH423" s="40">
        <v>10</v>
      </c>
      <c r="AI423" s="2">
        <f t="shared" si="283"/>
        <v>5.244755244755245</v>
      </c>
      <c r="AJ423" s="3">
        <f t="shared" si="284"/>
        <v>2.7060950754746592E-2</v>
      </c>
      <c r="AK423" s="28">
        <f t="shared" si="289"/>
        <v>0.75</v>
      </c>
      <c r="AL423" s="9" t="s">
        <v>208</v>
      </c>
      <c r="AM423" s="9" t="s">
        <v>203</v>
      </c>
    </row>
    <row r="424" spans="1:47">
      <c r="A424" s="20" t="s">
        <v>196</v>
      </c>
      <c r="B424" s="35">
        <v>2.0904770458313036</v>
      </c>
      <c r="C424" s="2" t="s">
        <v>22</v>
      </c>
      <c r="D424" s="35" t="s">
        <v>91</v>
      </c>
      <c r="E424" s="20">
        <v>400</v>
      </c>
      <c r="F424" s="1">
        <v>2018</v>
      </c>
      <c r="G424" s="26">
        <f t="shared" si="272"/>
        <v>5.2261926145782591E-3</v>
      </c>
      <c r="K424" s="40">
        <v>0.114</v>
      </c>
      <c r="N424" s="7">
        <v>44123</v>
      </c>
      <c r="O424" s="36" t="s">
        <v>18</v>
      </c>
      <c r="R424" s="40">
        <v>10</v>
      </c>
      <c r="S424" s="41">
        <v>6.5789473684210522</v>
      </c>
      <c r="T424" s="17">
        <v>1</v>
      </c>
      <c r="U424" s="18"/>
      <c r="V424" s="17">
        <v>2.4210526315789478</v>
      </c>
      <c r="W424" s="19">
        <f t="shared" si="276"/>
        <v>10</v>
      </c>
      <c r="X424" s="40">
        <v>8</v>
      </c>
      <c r="Y424" s="17">
        <f t="shared" si="277"/>
        <v>52.631578947368418</v>
      </c>
      <c r="Z424" s="17">
        <f t="shared" si="278"/>
        <v>8</v>
      </c>
      <c r="AA424" s="17">
        <f t="shared" si="279"/>
        <v>0</v>
      </c>
      <c r="AB424" s="17">
        <f t="shared" si="280"/>
        <v>19.368421052631582</v>
      </c>
      <c r="AC424" s="17">
        <f t="shared" si="281"/>
        <v>80</v>
      </c>
      <c r="AD424" s="13">
        <f t="shared" si="282"/>
        <v>3.4382846148541175E-3</v>
      </c>
      <c r="AE424" s="31">
        <f t="shared" si="288"/>
        <v>7.4999999999999997E-2</v>
      </c>
      <c r="AF424" s="9" t="s">
        <v>286</v>
      </c>
      <c r="AG424" s="5">
        <v>6</v>
      </c>
      <c r="AH424" s="40">
        <v>10</v>
      </c>
      <c r="AI424" s="2">
        <f t="shared" si="283"/>
        <v>6.5789473684210522</v>
      </c>
      <c r="AJ424" s="3">
        <f t="shared" si="284"/>
        <v>3.4382846148541174E-2</v>
      </c>
      <c r="AK424" s="28">
        <f t="shared" si="289"/>
        <v>0.75</v>
      </c>
      <c r="AL424" s="9" t="s">
        <v>209</v>
      </c>
      <c r="AM424" s="9" t="s">
        <v>203</v>
      </c>
    </row>
    <row r="425" spans="1:47">
      <c r="A425" s="20" t="s">
        <v>197</v>
      </c>
      <c r="B425" s="35">
        <v>2.1286955060480142</v>
      </c>
      <c r="C425" s="2" t="s">
        <v>22</v>
      </c>
      <c r="D425" s="35" t="s">
        <v>91</v>
      </c>
      <c r="E425" s="20">
        <v>400</v>
      </c>
      <c r="F425" s="1">
        <v>2018</v>
      </c>
      <c r="G425" s="26">
        <f t="shared" si="272"/>
        <v>5.3217387651200354E-3</v>
      </c>
      <c r="K425" s="40">
        <v>0.19900000000000001</v>
      </c>
      <c r="N425" s="7">
        <v>44123</v>
      </c>
      <c r="O425" s="36" t="s">
        <v>18</v>
      </c>
      <c r="R425" s="40">
        <v>10</v>
      </c>
      <c r="S425" s="41">
        <v>3.7688442211055273</v>
      </c>
      <c r="T425" s="17">
        <v>1</v>
      </c>
      <c r="U425" s="18"/>
      <c r="V425" s="17">
        <v>5.2311557788944727</v>
      </c>
      <c r="W425" s="19">
        <f t="shared" si="276"/>
        <v>10</v>
      </c>
      <c r="X425" s="40">
        <v>8</v>
      </c>
      <c r="Y425" s="17">
        <f t="shared" si="277"/>
        <v>30.150753768844218</v>
      </c>
      <c r="Z425" s="17">
        <f t="shared" si="278"/>
        <v>8</v>
      </c>
      <c r="AA425" s="17">
        <f t="shared" si="279"/>
        <v>0</v>
      </c>
      <c r="AB425" s="17">
        <f t="shared" si="280"/>
        <v>41.849246231155782</v>
      </c>
      <c r="AC425" s="17">
        <f t="shared" si="281"/>
        <v>80</v>
      </c>
      <c r="AD425" s="13">
        <f t="shared" si="282"/>
        <v>2.0056804391155912E-3</v>
      </c>
      <c r="AE425" s="31">
        <f t="shared" si="288"/>
        <v>7.4999999999999997E-2</v>
      </c>
      <c r="AF425" s="9" t="s">
        <v>286</v>
      </c>
      <c r="AG425" s="5">
        <v>7</v>
      </c>
      <c r="AH425" s="40">
        <v>10</v>
      </c>
      <c r="AI425" s="2">
        <f t="shared" si="283"/>
        <v>3.7688442211055273</v>
      </c>
      <c r="AJ425" s="3">
        <f t="shared" si="284"/>
        <v>2.0056804391155911E-2</v>
      </c>
      <c r="AK425" s="28">
        <f t="shared" si="289"/>
        <v>0.75</v>
      </c>
      <c r="AL425" s="9" t="s">
        <v>210</v>
      </c>
      <c r="AM425" s="9" t="s">
        <v>203</v>
      </c>
    </row>
    <row r="426" spans="1:47">
      <c r="A426" s="20" t="s">
        <v>198</v>
      </c>
      <c r="B426" s="35">
        <v>2.0359253944209552</v>
      </c>
      <c r="C426" s="2" t="s">
        <v>22</v>
      </c>
      <c r="D426" s="35" t="s">
        <v>91</v>
      </c>
      <c r="E426" s="20">
        <v>400</v>
      </c>
      <c r="F426" s="1">
        <v>2018</v>
      </c>
      <c r="G426" s="26">
        <f t="shared" si="272"/>
        <v>5.0898134860523879E-3</v>
      </c>
      <c r="K426" s="40">
        <v>0.17699999999999999</v>
      </c>
      <c r="N426" s="7">
        <v>44123</v>
      </c>
      <c r="O426" s="36" t="s">
        <v>18</v>
      </c>
      <c r="R426" s="40">
        <v>10</v>
      </c>
      <c r="S426" s="41">
        <v>4.2372881355932206</v>
      </c>
      <c r="T426" s="17">
        <v>1</v>
      </c>
      <c r="U426" s="18"/>
      <c r="V426" s="17">
        <v>4.7627118644067794</v>
      </c>
      <c r="W426" s="19">
        <f t="shared" si="276"/>
        <v>10</v>
      </c>
      <c r="X426" s="40">
        <v>8</v>
      </c>
      <c r="Y426" s="17">
        <f t="shared" si="277"/>
        <v>33.898305084745765</v>
      </c>
      <c r="Z426" s="17">
        <f t="shared" si="278"/>
        <v>8</v>
      </c>
      <c r="AA426" s="17">
        <f t="shared" si="279"/>
        <v>0</v>
      </c>
      <c r="AB426" s="17">
        <f t="shared" si="280"/>
        <v>38.101694915254235</v>
      </c>
      <c r="AC426" s="17">
        <f t="shared" si="281"/>
        <v>80</v>
      </c>
      <c r="AD426" s="13">
        <f t="shared" si="282"/>
        <v>2.1567006296832154E-3</v>
      </c>
      <c r="AE426" s="31">
        <f t="shared" si="288"/>
        <v>7.4999999999999997E-2</v>
      </c>
      <c r="AF426" s="9" t="s">
        <v>286</v>
      </c>
      <c r="AG426" s="5">
        <v>8</v>
      </c>
      <c r="AH426" s="40">
        <v>10</v>
      </c>
      <c r="AI426" s="2">
        <f t="shared" si="283"/>
        <v>4.2372881355932206</v>
      </c>
      <c r="AJ426" s="3">
        <f t="shared" si="284"/>
        <v>2.1567006296832156E-2</v>
      </c>
      <c r="AK426" s="28">
        <f t="shared" si="289"/>
        <v>0.75</v>
      </c>
      <c r="AL426" s="9" t="s">
        <v>211</v>
      </c>
      <c r="AM426" s="9" t="s">
        <v>203</v>
      </c>
    </row>
    <row r="427" spans="1:47">
      <c r="A427" s="20" t="s">
        <v>199</v>
      </c>
      <c r="B427" s="35">
        <v>2.4809603044997686</v>
      </c>
      <c r="C427" s="2" t="s">
        <v>22</v>
      </c>
      <c r="D427" s="35" t="s">
        <v>91</v>
      </c>
      <c r="E427" s="20">
        <v>400</v>
      </c>
      <c r="F427" s="1">
        <v>2018</v>
      </c>
      <c r="G427" s="26">
        <f t="shared" si="272"/>
        <v>6.2024007612494214E-3</v>
      </c>
      <c r="K427" s="40">
        <v>0.215</v>
      </c>
      <c r="N427" s="7">
        <v>44123</v>
      </c>
      <c r="O427" s="36" t="s">
        <v>18</v>
      </c>
      <c r="R427" s="40">
        <v>10</v>
      </c>
      <c r="S427" s="41">
        <v>3.4883720930232558</v>
      </c>
      <c r="T427" s="17">
        <v>1</v>
      </c>
      <c r="U427" s="18"/>
      <c r="V427" s="17">
        <v>5.5116279069767442</v>
      </c>
      <c r="W427" s="19">
        <f t="shared" si="276"/>
        <v>10</v>
      </c>
      <c r="X427" s="40">
        <v>8</v>
      </c>
      <c r="Y427" s="17">
        <f t="shared" si="277"/>
        <v>27.906976744186046</v>
      </c>
      <c r="Z427" s="17">
        <f t="shared" si="278"/>
        <v>8</v>
      </c>
      <c r="AA427" s="17">
        <f t="shared" si="279"/>
        <v>0</v>
      </c>
      <c r="AB427" s="17">
        <f t="shared" si="280"/>
        <v>44.093023255813954</v>
      </c>
      <c r="AC427" s="17">
        <f t="shared" si="281"/>
        <v>80</v>
      </c>
      <c r="AD427" s="13">
        <f t="shared" si="282"/>
        <v>2.1636281725288678E-3</v>
      </c>
      <c r="AE427" s="31">
        <f t="shared" si="288"/>
        <v>7.4999999999999997E-2</v>
      </c>
      <c r="AF427" s="9" t="s">
        <v>286</v>
      </c>
      <c r="AG427" s="5">
        <v>9</v>
      </c>
      <c r="AH427" s="40">
        <v>10</v>
      </c>
      <c r="AI427" s="2">
        <f t="shared" si="283"/>
        <v>3.4883720930232558</v>
      </c>
      <c r="AJ427" s="3">
        <f t="shared" si="284"/>
        <v>2.1636281725288677E-2</v>
      </c>
      <c r="AK427" s="28">
        <f t="shared" si="289"/>
        <v>0.75</v>
      </c>
      <c r="AL427" s="9" t="s">
        <v>212</v>
      </c>
      <c r="AM427" s="9" t="s">
        <v>203</v>
      </c>
    </row>
    <row r="428" spans="1:47">
      <c r="A428" s="20" t="s">
        <v>200</v>
      </c>
      <c r="B428" s="35">
        <v>2.4636264425287826</v>
      </c>
      <c r="C428" s="2" t="s">
        <v>22</v>
      </c>
      <c r="D428" s="35" t="s">
        <v>91</v>
      </c>
      <c r="E428" s="20">
        <v>400</v>
      </c>
      <c r="F428" s="1">
        <v>2018</v>
      </c>
      <c r="G428" s="26">
        <f t="shared" si="272"/>
        <v>6.1590661063219568E-3</v>
      </c>
      <c r="K428" s="40">
        <v>0.20799999999999999</v>
      </c>
      <c r="N428" s="7">
        <v>44123</v>
      </c>
      <c r="O428" s="36" t="s">
        <v>18</v>
      </c>
      <c r="R428" s="40">
        <v>10</v>
      </c>
      <c r="S428" s="41">
        <v>3.6057692307692308</v>
      </c>
      <c r="T428" s="17">
        <v>1</v>
      </c>
      <c r="U428" s="18"/>
      <c r="V428" s="17">
        <v>5.3942307692307692</v>
      </c>
      <c r="W428" s="19">
        <f t="shared" si="276"/>
        <v>10</v>
      </c>
      <c r="X428" s="40">
        <v>8</v>
      </c>
      <c r="Y428" s="17">
        <f t="shared" si="277"/>
        <v>28.846153846153847</v>
      </c>
      <c r="Z428" s="17">
        <f t="shared" si="278"/>
        <v>8</v>
      </c>
      <c r="AA428" s="17">
        <f t="shared" si="279"/>
        <v>0</v>
      </c>
      <c r="AB428" s="17">
        <f t="shared" si="280"/>
        <v>43.153846153846153</v>
      </c>
      <c r="AC428" s="17">
        <f t="shared" si="281"/>
        <v>80</v>
      </c>
      <c r="AD428" s="13">
        <f t="shared" si="282"/>
        <v>2.2208171056449363E-3</v>
      </c>
      <c r="AE428" s="31">
        <f t="shared" si="288"/>
        <v>7.4999999999999997E-2</v>
      </c>
      <c r="AF428" s="9" t="s">
        <v>286</v>
      </c>
      <c r="AG428" s="5">
        <v>10</v>
      </c>
      <c r="AH428" s="40">
        <v>10</v>
      </c>
      <c r="AI428" s="2">
        <f t="shared" si="283"/>
        <v>3.6057692307692308</v>
      </c>
      <c r="AJ428" s="3">
        <f t="shared" si="284"/>
        <v>2.2208171056449365E-2</v>
      </c>
      <c r="AK428" s="28">
        <f t="shared" si="289"/>
        <v>0.75</v>
      </c>
      <c r="AL428" s="9" t="s">
        <v>213</v>
      </c>
      <c r="AM428" s="9" t="s">
        <v>203</v>
      </c>
    </row>
    <row r="429" spans="1:47">
      <c r="A429" s="20" t="s">
        <v>201</v>
      </c>
      <c r="B429" s="35">
        <v>2.6006609938835901</v>
      </c>
      <c r="C429" s="2" t="s">
        <v>22</v>
      </c>
      <c r="D429" s="35" t="s">
        <v>91</v>
      </c>
      <c r="E429" s="20">
        <v>400</v>
      </c>
      <c r="F429" s="1">
        <v>2018</v>
      </c>
      <c r="G429" s="26">
        <f t="shared" si="272"/>
        <v>6.5016524847089753E-3</v>
      </c>
      <c r="K429" s="40">
        <v>0.16600000000000001</v>
      </c>
      <c r="N429" s="7">
        <v>44123</v>
      </c>
      <c r="O429" s="36" t="s">
        <v>18</v>
      </c>
      <c r="R429" s="40">
        <v>10</v>
      </c>
      <c r="S429" s="41">
        <v>4.5180722891566258</v>
      </c>
      <c r="T429" s="17">
        <v>1</v>
      </c>
      <c r="U429" s="18"/>
      <c r="V429" s="17">
        <v>4.4819277108433742</v>
      </c>
      <c r="W429" s="19">
        <f t="shared" si="276"/>
        <v>10</v>
      </c>
      <c r="X429" s="40">
        <v>8</v>
      </c>
      <c r="Y429" s="17">
        <f t="shared" si="277"/>
        <v>36.144578313253007</v>
      </c>
      <c r="Z429" s="17">
        <f t="shared" si="278"/>
        <v>8</v>
      </c>
      <c r="AA429" s="17">
        <f t="shared" si="279"/>
        <v>0</v>
      </c>
      <c r="AB429" s="17">
        <f t="shared" si="280"/>
        <v>35.855421686746993</v>
      </c>
      <c r="AC429" s="17">
        <f t="shared" si="281"/>
        <v>80</v>
      </c>
      <c r="AD429" s="13">
        <f t="shared" si="282"/>
        <v>2.9374935924889943E-3</v>
      </c>
      <c r="AE429" s="31">
        <f t="shared" si="288"/>
        <v>7.4999999999999983E-2</v>
      </c>
      <c r="AF429" s="9" t="s">
        <v>286</v>
      </c>
      <c r="AG429" s="5">
        <v>11</v>
      </c>
      <c r="AH429" s="40">
        <v>10</v>
      </c>
      <c r="AI429" s="2">
        <f t="shared" si="283"/>
        <v>4.5180722891566258</v>
      </c>
      <c r="AJ429" s="3">
        <f t="shared" si="284"/>
        <v>2.9374935924889944E-2</v>
      </c>
      <c r="AK429" s="28">
        <f t="shared" si="289"/>
        <v>0.74999999999999978</v>
      </c>
      <c r="AL429" s="9" t="s">
        <v>214</v>
      </c>
      <c r="AM429" s="9" t="s">
        <v>203</v>
      </c>
    </row>
    <row r="430" spans="1:47">
      <c r="A430" s="20" t="s">
        <v>202</v>
      </c>
      <c r="B430" s="35">
        <v>2.6049010155959444</v>
      </c>
      <c r="C430" s="2" t="s">
        <v>22</v>
      </c>
      <c r="D430" s="35" t="s">
        <v>91</v>
      </c>
      <c r="E430" s="20">
        <v>400</v>
      </c>
      <c r="F430" s="1">
        <v>2018</v>
      </c>
      <c r="G430" s="26">
        <f t="shared" si="272"/>
        <v>6.512252538989861E-3</v>
      </c>
      <c r="K430" s="40">
        <v>0.20100000000000001</v>
      </c>
      <c r="N430" s="7">
        <v>44123</v>
      </c>
      <c r="O430" s="36" t="s">
        <v>18</v>
      </c>
      <c r="R430" s="40">
        <v>10</v>
      </c>
      <c r="S430" s="41">
        <v>3.7313432835820892</v>
      </c>
      <c r="T430" s="17">
        <v>1</v>
      </c>
      <c r="U430" s="18"/>
      <c r="V430" s="17">
        <v>5.2686567164179108</v>
      </c>
      <c r="W430" s="19">
        <f t="shared" si="276"/>
        <v>10</v>
      </c>
      <c r="X430" s="40">
        <v>8</v>
      </c>
      <c r="Y430" s="17">
        <f t="shared" si="277"/>
        <v>29.850746268656714</v>
      </c>
      <c r="Z430" s="17">
        <f t="shared" si="278"/>
        <v>8</v>
      </c>
      <c r="AA430" s="17">
        <f t="shared" si="279"/>
        <v>0</v>
      </c>
      <c r="AB430" s="17">
        <f t="shared" si="280"/>
        <v>42.149253731343286</v>
      </c>
      <c r="AC430" s="17">
        <f t="shared" si="281"/>
        <v>80</v>
      </c>
      <c r="AD430" s="13">
        <f t="shared" si="282"/>
        <v>2.4299449772350228E-3</v>
      </c>
      <c r="AE430" s="31">
        <f t="shared" si="288"/>
        <v>7.4999999999999997E-2</v>
      </c>
      <c r="AF430" s="9" t="s">
        <v>286</v>
      </c>
      <c r="AG430" s="5">
        <v>12</v>
      </c>
      <c r="AH430" s="40">
        <v>10</v>
      </c>
      <c r="AI430" s="2">
        <f t="shared" si="283"/>
        <v>3.7313432835820892</v>
      </c>
      <c r="AJ430" s="3">
        <f t="shared" si="284"/>
        <v>2.4299449772350226E-2</v>
      </c>
      <c r="AK430" s="28">
        <f t="shared" si="289"/>
        <v>0.75</v>
      </c>
      <c r="AL430" s="9" t="s">
        <v>215</v>
      </c>
      <c r="AM430" s="9" t="s">
        <v>203</v>
      </c>
    </row>
    <row r="432" spans="1:47">
      <c r="A432" s="20" t="s">
        <v>191</v>
      </c>
      <c r="B432" s="35">
        <v>2.2591382113211318</v>
      </c>
      <c r="C432" s="2" t="s">
        <v>22</v>
      </c>
      <c r="D432" s="35" t="s">
        <v>91</v>
      </c>
      <c r="E432" s="20">
        <v>400</v>
      </c>
      <c r="F432" s="1">
        <v>2018</v>
      </c>
      <c r="G432" s="26">
        <f t="shared" si="272"/>
        <v>5.6478455283028297E-3</v>
      </c>
      <c r="K432" s="40">
        <v>0.191</v>
      </c>
      <c r="N432" s="7">
        <v>44123</v>
      </c>
      <c r="O432" s="36" t="s">
        <v>19</v>
      </c>
      <c r="R432" s="40">
        <v>10</v>
      </c>
      <c r="S432" s="41">
        <v>3.9267015706806281</v>
      </c>
      <c r="T432" s="17">
        <v>1</v>
      </c>
      <c r="U432" s="18"/>
      <c r="V432" s="17">
        <v>5.0732984293193724</v>
      </c>
      <c r="W432" s="19">
        <f t="shared" si="276"/>
        <v>10</v>
      </c>
      <c r="X432" s="40">
        <v>8</v>
      </c>
      <c r="Y432" s="17">
        <f t="shared" si="277"/>
        <v>31.413612565445025</v>
      </c>
      <c r="Z432" s="17">
        <f t="shared" si="278"/>
        <v>8</v>
      </c>
      <c r="AA432" s="17">
        <f t="shared" si="279"/>
        <v>0</v>
      </c>
      <c r="AB432" s="17">
        <f t="shared" si="280"/>
        <v>40.586387434554979</v>
      </c>
      <c r="AC432" s="17">
        <f t="shared" si="281"/>
        <v>80</v>
      </c>
      <c r="AD432" s="13">
        <f t="shared" si="282"/>
        <v>2.2177403906948282E-3</v>
      </c>
      <c r="AE432" s="31">
        <f>$K432*$Y432/$AC432</f>
        <v>7.4999999999999997E-2</v>
      </c>
      <c r="AF432" s="1" t="s">
        <v>285</v>
      </c>
      <c r="AG432" s="5">
        <v>1</v>
      </c>
      <c r="AH432" s="40">
        <v>30</v>
      </c>
      <c r="AI432" s="2">
        <f t="shared" si="283"/>
        <v>11.780104712041885</v>
      </c>
      <c r="AJ432" s="3">
        <f t="shared" si="284"/>
        <v>6.653221172084485E-2</v>
      </c>
      <c r="AK432" s="28">
        <f t="shared" ref="AK432:AK443" si="290">$AE432*$AH432</f>
        <v>2.25</v>
      </c>
      <c r="AL432" s="9" t="s">
        <v>204</v>
      </c>
      <c r="AM432" s="9" t="s">
        <v>203</v>
      </c>
    </row>
    <row r="433" spans="1:47">
      <c r="A433" s="20" t="s">
        <v>192</v>
      </c>
      <c r="B433" s="35">
        <v>2.2062215496049347</v>
      </c>
      <c r="C433" s="2" t="s">
        <v>22</v>
      </c>
      <c r="D433" s="35" t="s">
        <v>91</v>
      </c>
      <c r="E433" s="20">
        <v>400</v>
      </c>
      <c r="F433" s="1">
        <v>2018</v>
      </c>
      <c r="G433" s="26">
        <f t="shared" si="272"/>
        <v>5.5155538740123368E-3</v>
      </c>
      <c r="K433" s="40">
        <v>0.22700000000000001</v>
      </c>
      <c r="N433" s="7">
        <v>44123</v>
      </c>
      <c r="O433" s="36" t="s">
        <v>19</v>
      </c>
      <c r="R433" s="40">
        <v>10</v>
      </c>
      <c r="S433" s="41">
        <v>3.303964757709251</v>
      </c>
      <c r="T433" s="17">
        <v>1</v>
      </c>
      <c r="U433" s="18"/>
      <c r="V433" s="17">
        <v>5.6960352422907494</v>
      </c>
      <c r="W433" s="19">
        <f t="shared" si="276"/>
        <v>10</v>
      </c>
      <c r="X433" s="40">
        <v>8</v>
      </c>
      <c r="Y433" s="17">
        <f t="shared" si="277"/>
        <v>26.431718061674008</v>
      </c>
      <c r="Z433" s="17">
        <f t="shared" si="278"/>
        <v>8</v>
      </c>
      <c r="AA433" s="17">
        <f t="shared" si="279"/>
        <v>0</v>
      </c>
      <c r="AB433" s="17">
        <f t="shared" si="280"/>
        <v>45.568281938325995</v>
      </c>
      <c r="AC433" s="17">
        <f t="shared" si="281"/>
        <v>80</v>
      </c>
      <c r="AD433" s="13">
        <f t="shared" si="282"/>
        <v>1.822319561898349E-3</v>
      </c>
      <c r="AE433" s="31">
        <f>$K433*$Y433/$AC433</f>
        <v>7.4999999999999997E-2</v>
      </c>
      <c r="AF433" s="1" t="s">
        <v>285</v>
      </c>
      <c r="AG433" s="5">
        <v>2</v>
      </c>
      <c r="AH433" s="40">
        <v>30</v>
      </c>
      <c r="AI433" s="2">
        <f t="shared" si="283"/>
        <v>9.9118942731277535</v>
      </c>
      <c r="AJ433" s="3">
        <f t="shared" si="284"/>
        <v>5.4669586856950468E-2</v>
      </c>
      <c r="AK433" s="28">
        <f t="shared" si="290"/>
        <v>2.25</v>
      </c>
      <c r="AL433" s="9" t="s">
        <v>205</v>
      </c>
      <c r="AM433" s="9" t="s">
        <v>203</v>
      </c>
    </row>
    <row r="434" spans="1:47">
      <c r="A434" s="20" t="s">
        <v>193</v>
      </c>
      <c r="B434" s="35">
        <v>2.3397375287865176</v>
      </c>
      <c r="C434" s="2" t="s">
        <v>22</v>
      </c>
      <c r="D434" s="35" t="s">
        <v>91</v>
      </c>
      <c r="E434" s="20">
        <v>400</v>
      </c>
      <c r="F434" s="1">
        <v>2018</v>
      </c>
      <c r="G434" s="26">
        <f t="shared" si="272"/>
        <v>5.8493438219662944E-3</v>
      </c>
      <c r="K434" s="40">
        <v>0.188</v>
      </c>
      <c r="N434" s="7">
        <v>44123</v>
      </c>
      <c r="O434" s="36" t="s">
        <v>19</v>
      </c>
      <c r="R434" s="40">
        <v>10</v>
      </c>
      <c r="S434" s="41">
        <v>3.9893617021276597</v>
      </c>
      <c r="T434" s="17">
        <v>1</v>
      </c>
      <c r="U434" s="18"/>
      <c r="V434" s="17">
        <v>5.0106382978723403</v>
      </c>
      <c r="W434" s="19">
        <f t="shared" si="276"/>
        <v>10</v>
      </c>
      <c r="X434" s="40">
        <v>8</v>
      </c>
      <c r="Y434" s="17">
        <f t="shared" si="277"/>
        <v>31.914893617021278</v>
      </c>
      <c r="Z434" s="17">
        <f t="shared" si="278"/>
        <v>8</v>
      </c>
      <c r="AA434" s="17">
        <f t="shared" si="279"/>
        <v>0</v>
      </c>
      <c r="AB434" s="17">
        <f t="shared" si="280"/>
        <v>40.085106382978722</v>
      </c>
      <c r="AC434" s="17">
        <f t="shared" si="281"/>
        <v>80</v>
      </c>
      <c r="AD434" s="13">
        <f t="shared" si="282"/>
        <v>2.3335148225929365E-3</v>
      </c>
      <c r="AE434" s="31">
        <f t="shared" ref="AE434:AE443" si="291">$K434*$Y434/$AC434</f>
        <v>7.4999999999999997E-2</v>
      </c>
      <c r="AF434" s="1" t="s">
        <v>285</v>
      </c>
      <c r="AG434" s="5">
        <v>3</v>
      </c>
      <c r="AH434" s="40">
        <v>30</v>
      </c>
      <c r="AI434" s="2">
        <f t="shared" si="283"/>
        <v>11.968085106382979</v>
      </c>
      <c r="AJ434" s="3">
        <f t="shared" si="284"/>
        <v>7.0005444677788103E-2</v>
      </c>
      <c r="AK434" s="28">
        <f t="shared" si="290"/>
        <v>2.25</v>
      </c>
      <c r="AL434" s="9" t="s">
        <v>206</v>
      </c>
      <c r="AM434" s="9" t="s">
        <v>203</v>
      </c>
    </row>
    <row r="435" spans="1:47">
      <c r="A435" s="20" t="s">
        <v>194</v>
      </c>
      <c r="B435" s="35">
        <v>2.291911905570533</v>
      </c>
      <c r="C435" s="2" t="s">
        <v>22</v>
      </c>
      <c r="D435" s="35" t="s">
        <v>91</v>
      </c>
      <c r="E435" s="20">
        <v>400</v>
      </c>
      <c r="F435" s="1">
        <v>2018</v>
      </c>
      <c r="G435" s="26">
        <f t="shared" si="272"/>
        <v>5.7297797639263327E-3</v>
      </c>
      <c r="K435" s="40">
        <v>0.245</v>
      </c>
      <c r="N435" s="7">
        <v>44123</v>
      </c>
      <c r="O435" s="36" t="s">
        <v>19</v>
      </c>
      <c r="R435" s="40">
        <v>10</v>
      </c>
      <c r="S435" s="41">
        <v>3.0612244897959182</v>
      </c>
      <c r="T435" s="17">
        <v>1</v>
      </c>
      <c r="U435" s="18"/>
      <c r="V435" s="17">
        <v>5.9387755102040813</v>
      </c>
      <c r="W435" s="19">
        <f t="shared" si="276"/>
        <v>10</v>
      </c>
      <c r="X435" s="40">
        <v>8</v>
      </c>
      <c r="Y435" s="17">
        <f t="shared" si="277"/>
        <v>24.489795918367346</v>
      </c>
      <c r="Z435" s="17">
        <f t="shared" si="278"/>
        <v>8</v>
      </c>
      <c r="AA435" s="17">
        <f t="shared" si="279"/>
        <v>0</v>
      </c>
      <c r="AB435" s="17">
        <f t="shared" si="280"/>
        <v>47.510204081632651</v>
      </c>
      <c r="AC435" s="17">
        <f t="shared" si="281"/>
        <v>80</v>
      </c>
      <c r="AD435" s="13">
        <f t="shared" si="282"/>
        <v>1.7540142134468365E-3</v>
      </c>
      <c r="AE435" s="31">
        <f t="shared" si="291"/>
        <v>7.4999999999999997E-2</v>
      </c>
      <c r="AF435" s="1" t="s">
        <v>285</v>
      </c>
      <c r="AG435" s="5">
        <v>4</v>
      </c>
      <c r="AH435" s="40">
        <v>30</v>
      </c>
      <c r="AI435" s="2">
        <f t="shared" si="283"/>
        <v>9.1836734693877542</v>
      </c>
      <c r="AJ435" s="3">
        <f t="shared" si="284"/>
        <v>5.2620426403405099E-2</v>
      </c>
      <c r="AK435" s="28">
        <f t="shared" si="290"/>
        <v>2.25</v>
      </c>
      <c r="AL435" s="9" t="s">
        <v>207</v>
      </c>
      <c r="AM435" s="9" t="s">
        <v>203</v>
      </c>
    </row>
    <row r="436" spans="1:47">
      <c r="A436" s="20" t="s">
        <v>195</v>
      </c>
      <c r="B436" s="35">
        <v>2.0638485108953395</v>
      </c>
      <c r="C436" s="2" t="s">
        <v>22</v>
      </c>
      <c r="D436" s="35" t="s">
        <v>91</v>
      </c>
      <c r="E436" s="20">
        <v>400</v>
      </c>
      <c r="F436" s="1">
        <v>2018</v>
      </c>
      <c r="G436" s="26">
        <f t="shared" si="272"/>
        <v>5.1596212772383491E-3</v>
      </c>
      <c r="K436" s="40">
        <v>0.14299999999999999</v>
      </c>
      <c r="N436" s="7">
        <v>44123</v>
      </c>
      <c r="O436" s="36" t="s">
        <v>19</v>
      </c>
      <c r="R436" s="40">
        <v>10</v>
      </c>
      <c r="S436" s="41">
        <v>5.244755244755245</v>
      </c>
      <c r="T436" s="17">
        <v>1</v>
      </c>
      <c r="U436" s="18"/>
      <c r="V436" s="17">
        <v>3.755244755244755</v>
      </c>
      <c r="W436" s="19">
        <f t="shared" si="276"/>
        <v>10</v>
      </c>
      <c r="X436" s="40">
        <v>8</v>
      </c>
      <c r="Y436" s="17">
        <f t="shared" si="277"/>
        <v>41.95804195804196</v>
      </c>
      <c r="Z436" s="17">
        <f t="shared" si="278"/>
        <v>8</v>
      </c>
      <c r="AA436" s="17">
        <f t="shared" si="279"/>
        <v>0</v>
      </c>
      <c r="AB436" s="17">
        <f t="shared" si="280"/>
        <v>30.04195804195804</v>
      </c>
      <c r="AC436" s="17">
        <f t="shared" si="281"/>
        <v>80</v>
      </c>
      <c r="AD436" s="13">
        <f t="shared" si="282"/>
        <v>2.706095075474659E-3</v>
      </c>
      <c r="AE436" s="31">
        <f t="shared" si="291"/>
        <v>7.4999999999999997E-2</v>
      </c>
      <c r="AF436" s="1" t="s">
        <v>285</v>
      </c>
      <c r="AG436" s="5">
        <v>5</v>
      </c>
      <c r="AH436" s="40">
        <v>30</v>
      </c>
      <c r="AI436" s="2">
        <f t="shared" si="283"/>
        <v>15.734265734265735</v>
      </c>
      <c r="AJ436" s="3">
        <f t="shared" si="284"/>
        <v>8.1182852264239769E-2</v>
      </c>
      <c r="AK436" s="28">
        <f t="shared" si="290"/>
        <v>2.25</v>
      </c>
      <c r="AL436" s="9" t="s">
        <v>208</v>
      </c>
      <c r="AM436" s="9" t="s">
        <v>203</v>
      </c>
    </row>
    <row r="437" spans="1:47">
      <c r="A437" s="20" t="s">
        <v>196</v>
      </c>
      <c r="B437" s="35">
        <v>2.0904770458313036</v>
      </c>
      <c r="C437" s="2" t="s">
        <v>22</v>
      </c>
      <c r="D437" s="35" t="s">
        <v>91</v>
      </c>
      <c r="E437" s="20">
        <v>400</v>
      </c>
      <c r="F437" s="1">
        <v>2018</v>
      </c>
      <c r="G437" s="26">
        <f t="shared" si="272"/>
        <v>5.2261926145782591E-3</v>
      </c>
      <c r="K437" s="40">
        <v>0.114</v>
      </c>
      <c r="N437" s="7">
        <v>44123</v>
      </c>
      <c r="O437" s="36" t="s">
        <v>19</v>
      </c>
      <c r="R437" s="40">
        <v>10</v>
      </c>
      <c r="S437" s="41">
        <v>6.5789473684210522</v>
      </c>
      <c r="T437" s="17">
        <v>1</v>
      </c>
      <c r="U437" s="18"/>
      <c r="V437" s="17">
        <v>2.4210526315789478</v>
      </c>
      <c r="W437" s="19">
        <f t="shared" si="276"/>
        <v>10</v>
      </c>
      <c r="X437" s="40">
        <v>8</v>
      </c>
      <c r="Y437" s="17">
        <f t="shared" si="277"/>
        <v>52.631578947368418</v>
      </c>
      <c r="Z437" s="17">
        <f t="shared" si="278"/>
        <v>8</v>
      </c>
      <c r="AA437" s="17">
        <f t="shared" si="279"/>
        <v>0</v>
      </c>
      <c r="AB437" s="17">
        <f t="shared" si="280"/>
        <v>19.368421052631582</v>
      </c>
      <c r="AC437" s="17">
        <f t="shared" si="281"/>
        <v>80</v>
      </c>
      <c r="AD437" s="13">
        <f t="shared" si="282"/>
        <v>3.4382846148541175E-3</v>
      </c>
      <c r="AE437" s="31">
        <f t="shared" si="291"/>
        <v>7.4999999999999997E-2</v>
      </c>
      <c r="AF437" s="1" t="s">
        <v>285</v>
      </c>
      <c r="AG437" s="5">
        <v>6</v>
      </c>
      <c r="AH437" s="40">
        <v>30</v>
      </c>
      <c r="AI437" s="2">
        <f t="shared" si="283"/>
        <v>19.736842105263158</v>
      </c>
      <c r="AJ437" s="3">
        <f t="shared" si="284"/>
        <v>0.10314853844562352</v>
      </c>
      <c r="AK437" s="28">
        <f t="shared" si="290"/>
        <v>2.25</v>
      </c>
      <c r="AL437" s="9" t="s">
        <v>209</v>
      </c>
      <c r="AM437" s="9" t="s">
        <v>203</v>
      </c>
    </row>
    <row r="438" spans="1:47">
      <c r="A438" s="20" t="s">
        <v>197</v>
      </c>
      <c r="B438" s="35">
        <v>2.1286955060480142</v>
      </c>
      <c r="C438" s="2" t="s">
        <v>22</v>
      </c>
      <c r="D438" s="35" t="s">
        <v>91</v>
      </c>
      <c r="E438" s="20">
        <v>400</v>
      </c>
      <c r="F438" s="1">
        <v>2018</v>
      </c>
      <c r="G438" s="26">
        <f t="shared" si="272"/>
        <v>5.3217387651200354E-3</v>
      </c>
      <c r="K438" s="40">
        <v>0.19900000000000001</v>
      </c>
      <c r="N438" s="7">
        <v>44123</v>
      </c>
      <c r="O438" s="36" t="s">
        <v>19</v>
      </c>
      <c r="R438" s="40">
        <v>10</v>
      </c>
      <c r="S438" s="41">
        <v>3.7688442211055273</v>
      </c>
      <c r="T438" s="17">
        <v>1</v>
      </c>
      <c r="U438" s="18"/>
      <c r="V438" s="17">
        <v>5.2311557788944727</v>
      </c>
      <c r="W438" s="19">
        <f t="shared" si="276"/>
        <v>10</v>
      </c>
      <c r="X438" s="40">
        <v>8</v>
      </c>
      <c r="Y438" s="17">
        <f t="shared" si="277"/>
        <v>30.150753768844218</v>
      </c>
      <c r="Z438" s="17">
        <f t="shared" si="278"/>
        <v>8</v>
      </c>
      <c r="AA438" s="17">
        <f t="shared" si="279"/>
        <v>0</v>
      </c>
      <c r="AB438" s="17">
        <f t="shared" si="280"/>
        <v>41.849246231155782</v>
      </c>
      <c r="AC438" s="17">
        <f t="shared" si="281"/>
        <v>80</v>
      </c>
      <c r="AD438" s="13">
        <f t="shared" si="282"/>
        <v>2.0056804391155912E-3</v>
      </c>
      <c r="AE438" s="31">
        <f t="shared" si="291"/>
        <v>7.4999999999999997E-2</v>
      </c>
      <c r="AF438" s="1" t="s">
        <v>285</v>
      </c>
      <c r="AG438" s="5">
        <v>7</v>
      </c>
      <c r="AH438" s="40">
        <v>30</v>
      </c>
      <c r="AI438" s="2">
        <f t="shared" si="283"/>
        <v>11.306532663316581</v>
      </c>
      <c r="AJ438" s="3">
        <f t="shared" si="284"/>
        <v>6.0170413173467739E-2</v>
      </c>
      <c r="AK438" s="28">
        <f t="shared" si="290"/>
        <v>2.25</v>
      </c>
      <c r="AL438" s="9" t="s">
        <v>210</v>
      </c>
      <c r="AM438" s="9" t="s">
        <v>203</v>
      </c>
    </row>
    <row r="439" spans="1:47">
      <c r="A439" s="20" t="s">
        <v>198</v>
      </c>
      <c r="B439" s="35">
        <v>2.0359253944209552</v>
      </c>
      <c r="C439" s="2" t="s">
        <v>22</v>
      </c>
      <c r="D439" s="35" t="s">
        <v>91</v>
      </c>
      <c r="E439" s="20">
        <v>400</v>
      </c>
      <c r="F439" s="1">
        <v>2018</v>
      </c>
      <c r="G439" s="26">
        <f t="shared" si="272"/>
        <v>5.0898134860523879E-3</v>
      </c>
      <c r="K439" s="40">
        <v>0.17699999999999999</v>
      </c>
      <c r="N439" s="7">
        <v>44123</v>
      </c>
      <c r="O439" s="36" t="s">
        <v>19</v>
      </c>
      <c r="R439" s="40">
        <v>10</v>
      </c>
      <c r="S439" s="41">
        <v>4.2372881355932206</v>
      </c>
      <c r="T439" s="17">
        <v>1</v>
      </c>
      <c r="U439" s="18"/>
      <c r="V439" s="17">
        <v>4.7627118644067794</v>
      </c>
      <c r="W439" s="19">
        <f t="shared" si="276"/>
        <v>10</v>
      </c>
      <c r="X439" s="40">
        <v>8</v>
      </c>
      <c r="Y439" s="17">
        <f t="shared" si="277"/>
        <v>33.898305084745765</v>
      </c>
      <c r="Z439" s="17">
        <f t="shared" si="278"/>
        <v>8</v>
      </c>
      <c r="AA439" s="17">
        <f t="shared" si="279"/>
        <v>0</v>
      </c>
      <c r="AB439" s="17">
        <f t="shared" si="280"/>
        <v>38.101694915254235</v>
      </c>
      <c r="AC439" s="17">
        <f t="shared" si="281"/>
        <v>80</v>
      </c>
      <c r="AD439" s="13">
        <f t="shared" si="282"/>
        <v>2.1567006296832154E-3</v>
      </c>
      <c r="AE439" s="31">
        <f t="shared" si="291"/>
        <v>7.4999999999999997E-2</v>
      </c>
      <c r="AF439" s="1" t="s">
        <v>285</v>
      </c>
      <c r="AG439" s="5">
        <v>8</v>
      </c>
      <c r="AH439" s="40">
        <v>30</v>
      </c>
      <c r="AI439" s="2">
        <f t="shared" si="283"/>
        <v>12.711864406779661</v>
      </c>
      <c r="AJ439" s="3">
        <f t="shared" si="284"/>
        <v>6.4701018890496467E-2</v>
      </c>
      <c r="AK439" s="28">
        <f t="shared" si="290"/>
        <v>2.25</v>
      </c>
      <c r="AL439" s="9" t="s">
        <v>211</v>
      </c>
      <c r="AM439" s="9" t="s">
        <v>203</v>
      </c>
    </row>
    <row r="440" spans="1:47">
      <c r="A440" s="20" t="s">
        <v>199</v>
      </c>
      <c r="B440" s="35">
        <v>2.4809603044997686</v>
      </c>
      <c r="C440" s="2" t="s">
        <v>22</v>
      </c>
      <c r="D440" s="35" t="s">
        <v>91</v>
      </c>
      <c r="E440" s="20">
        <v>400</v>
      </c>
      <c r="F440" s="1">
        <v>2018</v>
      </c>
      <c r="G440" s="26">
        <f t="shared" si="272"/>
        <v>6.2024007612494214E-3</v>
      </c>
      <c r="K440" s="40">
        <v>0.215</v>
      </c>
      <c r="N440" s="7">
        <v>44123</v>
      </c>
      <c r="O440" s="36" t="s">
        <v>19</v>
      </c>
      <c r="R440" s="40">
        <v>10</v>
      </c>
      <c r="S440" s="41">
        <v>3.4883720930232558</v>
      </c>
      <c r="T440" s="17">
        <v>1</v>
      </c>
      <c r="U440" s="18"/>
      <c r="V440" s="17">
        <v>5.5116279069767442</v>
      </c>
      <c r="W440" s="19">
        <f t="shared" si="276"/>
        <v>10</v>
      </c>
      <c r="X440" s="40">
        <v>8</v>
      </c>
      <c r="Y440" s="17">
        <f t="shared" si="277"/>
        <v>27.906976744186046</v>
      </c>
      <c r="Z440" s="17">
        <f t="shared" si="278"/>
        <v>8</v>
      </c>
      <c r="AA440" s="17">
        <f t="shared" si="279"/>
        <v>0</v>
      </c>
      <c r="AB440" s="17">
        <f t="shared" si="280"/>
        <v>44.093023255813954</v>
      </c>
      <c r="AC440" s="17">
        <f t="shared" si="281"/>
        <v>80</v>
      </c>
      <c r="AD440" s="13">
        <f t="shared" si="282"/>
        <v>2.1636281725288678E-3</v>
      </c>
      <c r="AE440" s="31">
        <f t="shared" si="291"/>
        <v>7.4999999999999997E-2</v>
      </c>
      <c r="AF440" s="1" t="s">
        <v>285</v>
      </c>
      <c r="AG440" s="5">
        <v>9</v>
      </c>
      <c r="AH440" s="40">
        <v>30</v>
      </c>
      <c r="AI440" s="2">
        <f t="shared" si="283"/>
        <v>10.465116279069768</v>
      </c>
      <c r="AJ440" s="3">
        <f t="shared" si="284"/>
        <v>6.4908845175866037E-2</v>
      </c>
      <c r="AK440" s="28">
        <f t="shared" si="290"/>
        <v>2.25</v>
      </c>
      <c r="AL440" s="9" t="s">
        <v>212</v>
      </c>
      <c r="AM440" s="9" t="s">
        <v>203</v>
      </c>
    </row>
    <row r="441" spans="1:47">
      <c r="A441" s="20" t="s">
        <v>200</v>
      </c>
      <c r="B441" s="35">
        <v>2.4636264425287826</v>
      </c>
      <c r="C441" s="2" t="s">
        <v>22</v>
      </c>
      <c r="D441" s="35" t="s">
        <v>91</v>
      </c>
      <c r="E441" s="20">
        <v>400</v>
      </c>
      <c r="F441" s="1">
        <v>2018</v>
      </c>
      <c r="G441" s="26">
        <f t="shared" si="272"/>
        <v>6.1590661063219568E-3</v>
      </c>
      <c r="K441" s="40">
        <v>0.20799999999999999</v>
      </c>
      <c r="N441" s="7">
        <v>44123</v>
      </c>
      <c r="O441" s="36" t="s">
        <v>19</v>
      </c>
      <c r="R441" s="40">
        <v>10</v>
      </c>
      <c r="S441" s="41">
        <v>3.6057692307692308</v>
      </c>
      <c r="T441" s="17">
        <v>1</v>
      </c>
      <c r="U441" s="18"/>
      <c r="V441" s="17">
        <v>5.3942307692307692</v>
      </c>
      <c r="W441" s="19">
        <f t="shared" si="276"/>
        <v>10</v>
      </c>
      <c r="X441" s="40">
        <v>8</v>
      </c>
      <c r="Y441" s="17">
        <f t="shared" si="277"/>
        <v>28.846153846153847</v>
      </c>
      <c r="Z441" s="17">
        <f t="shared" si="278"/>
        <v>8</v>
      </c>
      <c r="AA441" s="17">
        <f t="shared" si="279"/>
        <v>0</v>
      </c>
      <c r="AB441" s="17">
        <f t="shared" si="280"/>
        <v>43.153846153846153</v>
      </c>
      <c r="AC441" s="17">
        <f t="shared" si="281"/>
        <v>80</v>
      </c>
      <c r="AD441" s="13">
        <f t="shared" si="282"/>
        <v>2.2208171056449363E-3</v>
      </c>
      <c r="AE441" s="31">
        <f t="shared" si="291"/>
        <v>7.4999999999999997E-2</v>
      </c>
      <c r="AF441" s="1" t="s">
        <v>285</v>
      </c>
      <c r="AG441" s="5">
        <v>10</v>
      </c>
      <c r="AH441" s="40">
        <v>30</v>
      </c>
      <c r="AI441" s="2">
        <f t="shared" si="283"/>
        <v>10.817307692307693</v>
      </c>
      <c r="AJ441" s="3">
        <f t="shared" si="284"/>
        <v>6.6624513169348087E-2</v>
      </c>
      <c r="AK441" s="28">
        <f t="shared" si="290"/>
        <v>2.25</v>
      </c>
      <c r="AL441" s="9" t="s">
        <v>213</v>
      </c>
      <c r="AM441" s="9" t="s">
        <v>203</v>
      </c>
    </row>
    <row r="442" spans="1:47">
      <c r="A442" s="20" t="s">
        <v>201</v>
      </c>
      <c r="B442" s="35">
        <v>2.6006609938835901</v>
      </c>
      <c r="C442" s="2" t="s">
        <v>22</v>
      </c>
      <c r="D442" s="35" t="s">
        <v>91</v>
      </c>
      <c r="E442" s="20">
        <v>400</v>
      </c>
      <c r="F442" s="1">
        <v>2018</v>
      </c>
      <c r="G442" s="26">
        <f t="shared" si="272"/>
        <v>6.5016524847089753E-3</v>
      </c>
      <c r="K442" s="40">
        <v>0.16600000000000001</v>
      </c>
      <c r="N442" s="7">
        <v>44123</v>
      </c>
      <c r="O442" s="36" t="s">
        <v>19</v>
      </c>
      <c r="R442" s="40">
        <v>10</v>
      </c>
      <c r="S442" s="41">
        <v>4.5180722891566258</v>
      </c>
      <c r="T442" s="17">
        <v>1</v>
      </c>
      <c r="U442" s="18"/>
      <c r="V442" s="17">
        <v>4.4819277108433742</v>
      </c>
      <c r="W442" s="19">
        <f t="shared" si="276"/>
        <v>10</v>
      </c>
      <c r="X442" s="40">
        <v>8</v>
      </c>
      <c r="Y442" s="17">
        <f t="shared" si="277"/>
        <v>36.144578313253007</v>
      </c>
      <c r="Z442" s="17">
        <f t="shared" si="278"/>
        <v>8</v>
      </c>
      <c r="AA442" s="17">
        <f t="shared" si="279"/>
        <v>0</v>
      </c>
      <c r="AB442" s="17">
        <f t="shared" si="280"/>
        <v>35.855421686746993</v>
      </c>
      <c r="AC442" s="17">
        <f t="shared" si="281"/>
        <v>80</v>
      </c>
      <c r="AD442" s="13">
        <f t="shared" si="282"/>
        <v>2.9374935924889943E-3</v>
      </c>
      <c r="AE442" s="31">
        <f t="shared" si="291"/>
        <v>7.4999999999999983E-2</v>
      </c>
      <c r="AF442" s="1" t="s">
        <v>285</v>
      </c>
      <c r="AG442" s="5">
        <v>11</v>
      </c>
      <c r="AH442" s="40">
        <v>30</v>
      </c>
      <c r="AI442" s="2">
        <f t="shared" si="283"/>
        <v>13.554216867469878</v>
      </c>
      <c r="AJ442" s="3">
        <f t="shared" si="284"/>
        <v>8.8124807774669828E-2</v>
      </c>
      <c r="AK442" s="28">
        <f t="shared" si="290"/>
        <v>2.2499999999999996</v>
      </c>
      <c r="AL442" s="9" t="s">
        <v>214</v>
      </c>
      <c r="AM442" s="9" t="s">
        <v>203</v>
      </c>
    </row>
    <row r="443" spans="1:47">
      <c r="A443" s="20" t="s">
        <v>202</v>
      </c>
      <c r="B443" s="35">
        <v>2.6049010155959444</v>
      </c>
      <c r="C443" s="2" t="s">
        <v>22</v>
      </c>
      <c r="D443" s="35" t="s">
        <v>91</v>
      </c>
      <c r="E443" s="20">
        <v>400</v>
      </c>
      <c r="F443" s="1">
        <v>2018</v>
      </c>
      <c r="G443" s="26">
        <f t="shared" si="272"/>
        <v>6.512252538989861E-3</v>
      </c>
      <c r="K443" s="40">
        <v>0.20100000000000001</v>
      </c>
      <c r="N443" s="7">
        <v>44123</v>
      </c>
      <c r="O443" s="36" t="s">
        <v>19</v>
      </c>
      <c r="R443" s="40">
        <v>10</v>
      </c>
      <c r="S443" s="41">
        <v>3.7313432835820892</v>
      </c>
      <c r="T443" s="17">
        <v>1</v>
      </c>
      <c r="U443" s="18"/>
      <c r="V443" s="17">
        <v>5.2686567164179108</v>
      </c>
      <c r="W443" s="19">
        <f t="shared" si="276"/>
        <v>10</v>
      </c>
      <c r="X443" s="40">
        <v>8</v>
      </c>
      <c r="Y443" s="17">
        <f t="shared" si="277"/>
        <v>29.850746268656714</v>
      </c>
      <c r="Z443" s="17">
        <f t="shared" si="278"/>
        <v>8</v>
      </c>
      <c r="AA443" s="17">
        <f t="shared" si="279"/>
        <v>0</v>
      </c>
      <c r="AB443" s="17">
        <f t="shared" si="280"/>
        <v>42.149253731343286</v>
      </c>
      <c r="AC443" s="17">
        <f t="shared" si="281"/>
        <v>80</v>
      </c>
      <c r="AD443" s="13">
        <f t="shared" si="282"/>
        <v>2.4299449772350228E-3</v>
      </c>
      <c r="AE443" s="31">
        <f t="shared" si="291"/>
        <v>7.4999999999999997E-2</v>
      </c>
      <c r="AF443" s="1" t="s">
        <v>285</v>
      </c>
      <c r="AG443" s="5">
        <v>12</v>
      </c>
      <c r="AH443" s="40">
        <v>30</v>
      </c>
      <c r="AI443" s="2">
        <f t="shared" si="283"/>
        <v>11.194029850746269</v>
      </c>
      <c r="AJ443" s="3">
        <f t="shared" si="284"/>
        <v>7.2898349317050679E-2</v>
      </c>
      <c r="AK443" s="28">
        <f t="shared" si="290"/>
        <v>2.25</v>
      </c>
      <c r="AL443" s="9" t="s">
        <v>215</v>
      </c>
      <c r="AM443" s="9" t="s">
        <v>203</v>
      </c>
    </row>
    <row r="445" spans="1:47" s="20" customFormat="1">
      <c r="A445" s="20" t="s">
        <v>92</v>
      </c>
      <c r="B445" s="35">
        <v>1.8863002706189953</v>
      </c>
      <c r="C445" s="2" t="s">
        <v>22</v>
      </c>
      <c r="D445" s="35" t="s">
        <v>91</v>
      </c>
      <c r="E445" s="20">
        <v>400</v>
      </c>
      <c r="F445" s="7">
        <v>43983</v>
      </c>
      <c r="G445" s="26">
        <f t="shared" si="272"/>
        <v>4.7157506765474885E-3</v>
      </c>
      <c r="H445" s="26"/>
      <c r="I445" s="26"/>
      <c r="J445" s="26"/>
      <c r="K445" s="26"/>
      <c r="L445" s="26"/>
      <c r="M445" s="26" t="s">
        <v>227</v>
      </c>
      <c r="N445" s="7">
        <v>44004</v>
      </c>
      <c r="O445" s="36" t="s">
        <v>18</v>
      </c>
      <c r="Q445" s="37"/>
      <c r="R445" s="20">
        <v>30</v>
      </c>
      <c r="S445" s="2">
        <v>26</v>
      </c>
      <c r="T445" s="2">
        <f t="shared" ref="T445:T508" si="292">$R445*0.1</f>
        <v>3</v>
      </c>
      <c r="U445" s="2">
        <f t="shared" ref="U445:U508" si="293">$T445/3</f>
        <v>1</v>
      </c>
      <c r="V445" s="2">
        <f t="shared" ref="V445:V508" si="294">$R445-($S445+$T445+$U445)</f>
        <v>0</v>
      </c>
      <c r="W445" s="5">
        <f t="shared" si="276"/>
        <v>30</v>
      </c>
      <c r="X445" s="22">
        <v>1.2</v>
      </c>
      <c r="Y445" s="2">
        <f t="shared" si="277"/>
        <v>31.2</v>
      </c>
      <c r="Z445" s="2">
        <f t="shared" si="278"/>
        <v>3.5999999999999996</v>
      </c>
      <c r="AA445" s="2">
        <f t="shared" si="279"/>
        <v>1.2</v>
      </c>
      <c r="AB445" s="2">
        <f t="shared" si="280"/>
        <v>0</v>
      </c>
      <c r="AC445" s="2">
        <f t="shared" si="281"/>
        <v>36</v>
      </c>
      <c r="AD445" s="13">
        <f t="shared" si="282"/>
        <v>4.08698391967449E-3</v>
      </c>
      <c r="AF445" s="20" t="s">
        <v>228</v>
      </c>
      <c r="AG445" s="20">
        <v>1</v>
      </c>
      <c r="AH445" s="20">
        <v>30</v>
      </c>
      <c r="AI445" s="2">
        <f t="shared" si="283"/>
        <v>26</v>
      </c>
      <c r="AJ445" s="3">
        <f t="shared" si="284"/>
        <v>0.1226095175902347</v>
      </c>
      <c r="AK445" s="28">
        <f t="shared" ref="AK445:AK504" si="295">$AE445*$AH445</f>
        <v>0</v>
      </c>
      <c r="AL445" s="37" t="s">
        <v>224</v>
      </c>
      <c r="AM445" s="22"/>
      <c r="AN445" s="22"/>
      <c r="AO445" s="22"/>
      <c r="AP445" s="22"/>
      <c r="AQ445" s="22"/>
      <c r="AR445" s="22"/>
      <c r="AS445" s="22"/>
      <c r="AU445" s="35"/>
    </row>
    <row r="446" spans="1:47" s="20" customFormat="1">
      <c r="A446" s="20" t="s">
        <v>93</v>
      </c>
      <c r="B446" s="35">
        <v>1.8525615365766397</v>
      </c>
      <c r="C446" s="2" t="s">
        <v>22</v>
      </c>
      <c r="D446" s="35" t="s">
        <v>91</v>
      </c>
      <c r="E446" s="20">
        <v>400</v>
      </c>
      <c r="F446" s="7">
        <v>43983</v>
      </c>
      <c r="G446" s="26">
        <f t="shared" si="272"/>
        <v>4.6314038414415996E-3</v>
      </c>
      <c r="H446" s="26"/>
      <c r="I446" s="26"/>
      <c r="J446" s="26"/>
      <c r="K446" s="26"/>
      <c r="L446" s="26"/>
      <c r="M446" s="26" t="s">
        <v>227</v>
      </c>
      <c r="N446" s="7">
        <v>44004</v>
      </c>
      <c r="O446" s="36" t="s">
        <v>18</v>
      </c>
      <c r="Q446" s="37"/>
      <c r="R446" s="20">
        <v>30</v>
      </c>
      <c r="S446" s="2">
        <v>26</v>
      </c>
      <c r="T446" s="2">
        <f t="shared" si="292"/>
        <v>3</v>
      </c>
      <c r="U446" s="2">
        <f t="shared" si="293"/>
        <v>1</v>
      </c>
      <c r="V446" s="2">
        <f t="shared" si="294"/>
        <v>0</v>
      </c>
      <c r="W446" s="5">
        <f t="shared" si="276"/>
        <v>30</v>
      </c>
      <c r="X446" s="22">
        <v>1.2</v>
      </c>
      <c r="Y446" s="2">
        <f t="shared" si="277"/>
        <v>31.2</v>
      </c>
      <c r="Z446" s="2">
        <f t="shared" si="278"/>
        <v>3.5999999999999996</v>
      </c>
      <c r="AA446" s="2">
        <f t="shared" si="279"/>
        <v>1.2</v>
      </c>
      <c r="AB446" s="2">
        <f t="shared" si="280"/>
        <v>0</v>
      </c>
      <c r="AC446" s="2">
        <f t="shared" si="281"/>
        <v>36</v>
      </c>
      <c r="AD446" s="13">
        <f t="shared" si="282"/>
        <v>4.0138833292493858E-3</v>
      </c>
      <c r="AF446" s="20" t="s">
        <v>228</v>
      </c>
      <c r="AG446" s="20">
        <v>2</v>
      </c>
      <c r="AH446" s="20">
        <v>30</v>
      </c>
      <c r="AI446" s="2">
        <f t="shared" si="283"/>
        <v>26</v>
      </c>
      <c r="AJ446" s="3">
        <f t="shared" si="284"/>
        <v>0.12041649987748157</v>
      </c>
      <c r="AK446" s="28">
        <f t="shared" si="295"/>
        <v>0</v>
      </c>
      <c r="AL446" s="37" t="s">
        <v>224</v>
      </c>
      <c r="AM446" s="22"/>
      <c r="AN446" s="22"/>
      <c r="AO446" s="22"/>
      <c r="AP446" s="22"/>
      <c r="AQ446" s="22"/>
      <c r="AR446" s="22"/>
      <c r="AS446" s="22"/>
      <c r="AU446" s="35"/>
    </row>
    <row r="447" spans="1:47" s="20" customFormat="1">
      <c r="A447" s="20" t="s">
        <v>94</v>
      </c>
      <c r="B447" s="35">
        <v>2.2747034205912242</v>
      </c>
      <c r="C447" s="2" t="s">
        <v>22</v>
      </c>
      <c r="D447" s="35" t="s">
        <v>91</v>
      </c>
      <c r="E447" s="20">
        <v>400</v>
      </c>
      <c r="F447" s="7">
        <v>43983</v>
      </c>
      <c r="G447" s="26">
        <f t="shared" si="272"/>
        <v>5.6867585514780604E-3</v>
      </c>
      <c r="H447" s="26"/>
      <c r="I447" s="26"/>
      <c r="J447" s="26"/>
      <c r="K447" s="26"/>
      <c r="L447" s="26"/>
      <c r="M447" s="26" t="s">
        <v>227</v>
      </c>
      <c r="N447" s="7">
        <v>44004</v>
      </c>
      <c r="O447" s="36" t="s">
        <v>18</v>
      </c>
      <c r="Q447" s="37"/>
      <c r="R447" s="20">
        <v>30</v>
      </c>
      <c r="S447" s="2">
        <v>26</v>
      </c>
      <c r="T447" s="2">
        <f t="shared" si="292"/>
        <v>3</v>
      </c>
      <c r="U447" s="2">
        <f t="shared" si="293"/>
        <v>1</v>
      </c>
      <c r="V447" s="2">
        <f t="shared" si="294"/>
        <v>0</v>
      </c>
      <c r="W447" s="5">
        <v>30</v>
      </c>
      <c r="X447" s="22">
        <v>1.2</v>
      </c>
      <c r="Y447" s="2">
        <f t="shared" si="277"/>
        <v>31.2</v>
      </c>
      <c r="Z447" s="2">
        <f t="shared" si="278"/>
        <v>3.5999999999999996</v>
      </c>
      <c r="AA447" s="2">
        <f t="shared" si="279"/>
        <v>1.2</v>
      </c>
      <c r="AB447" s="2">
        <f t="shared" si="280"/>
        <v>0</v>
      </c>
      <c r="AC447" s="2">
        <f t="shared" si="281"/>
        <v>36</v>
      </c>
      <c r="AD447" s="13">
        <f t="shared" si="282"/>
        <v>4.9285240779476519E-3</v>
      </c>
      <c r="AF447" s="20" t="s">
        <v>228</v>
      </c>
      <c r="AG447" s="20">
        <v>3</v>
      </c>
      <c r="AH447" s="20">
        <v>30</v>
      </c>
      <c r="AI447" s="2">
        <f t="shared" si="283"/>
        <v>26</v>
      </c>
      <c r="AJ447" s="3">
        <f t="shared" si="284"/>
        <v>0.14785572233842956</v>
      </c>
      <c r="AK447" s="28">
        <f t="shared" si="295"/>
        <v>0</v>
      </c>
      <c r="AL447" s="37" t="s">
        <v>224</v>
      </c>
      <c r="AM447" s="22"/>
      <c r="AN447" s="22"/>
      <c r="AO447" s="22"/>
      <c r="AP447" s="22"/>
      <c r="AQ447" s="22"/>
      <c r="AR447" s="22"/>
      <c r="AS447" s="22"/>
      <c r="AU447" s="35"/>
    </row>
    <row r="448" spans="1:47" s="20" customFormat="1">
      <c r="A448" s="20" t="s">
        <v>95</v>
      </c>
      <c r="B448" s="35">
        <v>2.2907886489546812</v>
      </c>
      <c r="C448" s="2" t="s">
        <v>22</v>
      </c>
      <c r="D448" s="35" t="s">
        <v>91</v>
      </c>
      <c r="E448" s="20">
        <v>400</v>
      </c>
      <c r="F448" s="7">
        <v>43983</v>
      </c>
      <c r="G448" s="26">
        <f t="shared" si="272"/>
        <v>5.7269716223867029E-3</v>
      </c>
      <c r="H448" s="26"/>
      <c r="I448" s="26"/>
      <c r="J448" s="26"/>
      <c r="K448" s="26"/>
      <c r="L448" s="26"/>
      <c r="M448" s="26" t="s">
        <v>227</v>
      </c>
      <c r="N448" s="7">
        <v>44004</v>
      </c>
      <c r="O448" s="36" t="s">
        <v>18</v>
      </c>
      <c r="Q448" s="37"/>
      <c r="R448" s="20">
        <v>30</v>
      </c>
      <c r="S448" s="2">
        <v>26</v>
      </c>
      <c r="T448" s="2">
        <f t="shared" si="292"/>
        <v>3</v>
      </c>
      <c r="U448" s="2">
        <f t="shared" si="293"/>
        <v>1</v>
      </c>
      <c r="V448" s="2">
        <f t="shared" si="294"/>
        <v>0</v>
      </c>
      <c r="W448" s="5">
        <f t="shared" si="276"/>
        <v>30</v>
      </c>
      <c r="X448" s="22">
        <v>1.2</v>
      </c>
      <c r="Y448" s="2">
        <f t="shared" si="277"/>
        <v>31.2</v>
      </c>
      <c r="Z448" s="2">
        <f t="shared" si="278"/>
        <v>3.5999999999999996</v>
      </c>
      <c r="AA448" s="2">
        <f t="shared" si="279"/>
        <v>1.2</v>
      </c>
      <c r="AB448" s="2">
        <f t="shared" si="280"/>
        <v>0</v>
      </c>
      <c r="AC448" s="2">
        <f t="shared" si="281"/>
        <v>36</v>
      </c>
      <c r="AD448" s="13">
        <f t="shared" si="282"/>
        <v>4.9633754060684756E-3</v>
      </c>
      <c r="AF448" s="20" t="s">
        <v>228</v>
      </c>
      <c r="AG448" s="20">
        <v>4</v>
      </c>
      <c r="AH448" s="20">
        <v>30</v>
      </c>
      <c r="AI448" s="2">
        <f t="shared" si="283"/>
        <v>26</v>
      </c>
      <c r="AJ448" s="3">
        <f t="shared" si="284"/>
        <v>0.14890126218205427</v>
      </c>
      <c r="AK448" s="28">
        <f t="shared" si="295"/>
        <v>0</v>
      </c>
      <c r="AL448" s="37" t="s">
        <v>224</v>
      </c>
      <c r="AM448" s="22"/>
      <c r="AN448" s="22"/>
      <c r="AO448" s="22"/>
      <c r="AP448" s="22"/>
      <c r="AQ448" s="22"/>
      <c r="AR448" s="22"/>
      <c r="AS448" s="22"/>
      <c r="AU448" s="35"/>
    </row>
    <row r="449" spans="1:47" s="20" customFormat="1">
      <c r="A449" s="20" t="s">
        <v>96</v>
      </c>
      <c r="B449" s="35">
        <v>2.9607417259492408</v>
      </c>
      <c r="C449" s="2" t="s">
        <v>22</v>
      </c>
      <c r="D449" s="35" t="s">
        <v>91</v>
      </c>
      <c r="E449" s="20">
        <v>400</v>
      </c>
      <c r="F449" s="7">
        <v>43983</v>
      </c>
      <c r="G449" s="26">
        <f t="shared" si="272"/>
        <v>7.4018543148731018E-3</v>
      </c>
      <c r="H449" s="26"/>
      <c r="I449" s="26"/>
      <c r="J449" s="26"/>
      <c r="K449" s="26"/>
      <c r="L449" s="26"/>
      <c r="M449" s="26" t="s">
        <v>227</v>
      </c>
      <c r="N449" s="7">
        <v>44004</v>
      </c>
      <c r="O449" s="36" t="s">
        <v>18</v>
      </c>
      <c r="Q449" s="37"/>
      <c r="R449" s="20">
        <v>30</v>
      </c>
      <c r="S449" s="2">
        <v>26</v>
      </c>
      <c r="T449" s="2">
        <f t="shared" si="292"/>
        <v>3</v>
      </c>
      <c r="U449" s="2">
        <f t="shared" si="293"/>
        <v>1</v>
      </c>
      <c r="V449" s="2">
        <f t="shared" si="294"/>
        <v>0</v>
      </c>
      <c r="W449" s="5">
        <f t="shared" si="276"/>
        <v>30</v>
      </c>
      <c r="X449" s="22">
        <v>1.2</v>
      </c>
      <c r="Y449" s="2">
        <f t="shared" si="277"/>
        <v>31.2</v>
      </c>
      <c r="Z449" s="2">
        <f t="shared" si="278"/>
        <v>3.5999999999999996</v>
      </c>
      <c r="AA449" s="2">
        <f t="shared" si="279"/>
        <v>1.2</v>
      </c>
      <c r="AB449" s="2">
        <f t="shared" si="280"/>
        <v>0</v>
      </c>
      <c r="AC449" s="2">
        <f t="shared" si="281"/>
        <v>36</v>
      </c>
      <c r="AD449" s="13">
        <f t="shared" si="282"/>
        <v>6.4149404062233545E-3</v>
      </c>
      <c r="AF449" s="20" t="s">
        <v>229</v>
      </c>
      <c r="AG449" s="20">
        <v>4</v>
      </c>
      <c r="AH449" s="20">
        <v>30</v>
      </c>
      <c r="AI449" s="2">
        <f t="shared" si="283"/>
        <v>26</v>
      </c>
      <c r="AJ449" s="3">
        <f t="shared" si="284"/>
        <v>0.19244821218670063</v>
      </c>
      <c r="AK449" s="28">
        <f t="shared" si="295"/>
        <v>0</v>
      </c>
      <c r="AL449" s="37" t="s">
        <v>224</v>
      </c>
      <c r="AM449" s="22"/>
      <c r="AN449" s="22"/>
      <c r="AO449" s="22"/>
      <c r="AP449" s="22"/>
      <c r="AQ449" s="22"/>
      <c r="AR449" s="22"/>
      <c r="AS449" s="22"/>
      <c r="AU449" s="35"/>
    </row>
    <row r="450" spans="1:47" s="20" customFormat="1">
      <c r="A450" s="20" t="s">
        <v>97</v>
      </c>
      <c r="B450" s="35">
        <v>2.9108072475790658</v>
      </c>
      <c r="C450" s="2" t="s">
        <v>22</v>
      </c>
      <c r="D450" s="35" t="s">
        <v>91</v>
      </c>
      <c r="E450" s="20">
        <v>400</v>
      </c>
      <c r="F450" s="7">
        <v>43983</v>
      </c>
      <c r="G450" s="26">
        <f t="shared" si="272"/>
        <v>7.2770181189476648E-3</v>
      </c>
      <c r="H450" s="26"/>
      <c r="I450" s="26"/>
      <c r="J450" s="26"/>
      <c r="K450" s="26"/>
      <c r="L450" s="26"/>
      <c r="M450" s="26" t="s">
        <v>227</v>
      </c>
      <c r="N450" s="7">
        <v>44004</v>
      </c>
      <c r="O450" s="36" t="s">
        <v>18</v>
      </c>
      <c r="Q450" s="37"/>
      <c r="R450" s="20">
        <v>30</v>
      </c>
      <c r="S450" s="2">
        <v>26</v>
      </c>
      <c r="T450" s="2">
        <f t="shared" si="292"/>
        <v>3</v>
      </c>
      <c r="U450" s="2">
        <f t="shared" si="293"/>
        <v>1</v>
      </c>
      <c r="V450" s="2">
        <f t="shared" si="294"/>
        <v>0</v>
      </c>
      <c r="W450" s="5">
        <f t="shared" si="276"/>
        <v>30</v>
      </c>
      <c r="X450" s="22">
        <v>1.2</v>
      </c>
      <c r="Y450" s="2">
        <f t="shared" si="277"/>
        <v>31.2</v>
      </c>
      <c r="Z450" s="2">
        <f t="shared" si="278"/>
        <v>3.5999999999999996</v>
      </c>
      <c r="AA450" s="2">
        <f t="shared" si="279"/>
        <v>1.2</v>
      </c>
      <c r="AB450" s="2">
        <f t="shared" si="280"/>
        <v>0</v>
      </c>
      <c r="AC450" s="2">
        <f t="shared" si="281"/>
        <v>36</v>
      </c>
      <c r="AD450" s="13">
        <f t="shared" si="282"/>
        <v>6.3067490364213091E-3</v>
      </c>
      <c r="AF450" s="20" t="s">
        <v>229</v>
      </c>
      <c r="AG450" s="20">
        <v>5</v>
      </c>
      <c r="AH450" s="20">
        <v>30</v>
      </c>
      <c r="AI450" s="2">
        <f t="shared" si="283"/>
        <v>26</v>
      </c>
      <c r="AJ450" s="3">
        <f t="shared" si="284"/>
        <v>0.18920247109263927</v>
      </c>
      <c r="AK450" s="28">
        <f t="shared" si="295"/>
        <v>0</v>
      </c>
      <c r="AL450" s="37" t="s">
        <v>224</v>
      </c>
      <c r="AM450" s="22"/>
      <c r="AN450" s="22"/>
      <c r="AO450" s="22"/>
      <c r="AP450" s="22"/>
      <c r="AQ450" s="22"/>
      <c r="AR450" s="22"/>
      <c r="AS450" s="22"/>
      <c r="AU450" s="35"/>
    </row>
    <row r="451" spans="1:47" s="20" customFormat="1">
      <c r="A451" s="20" t="s">
        <v>98</v>
      </c>
      <c r="B451" s="35">
        <v>2.9854316637605613</v>
      </c>
      <c r="C451" s="2" t="s">
        <v>22</v>
      </c>
      <c r="D451" s="35" t="s">
        <v>91</v>
      </c>
      <c r="E451" s="20">
        <v>400</v>
      </c>
      <c r="F451" s="7">
        <v>43983</v>
      </c>
      <c r="G451" s="26">
        <f t="shared" si="272"/>
        <v>7.4635791594014032E-3</v>
      </c>
      <c r="H451" s="26"/>
      <c r="I451" s="26"/>
      <c r="J451" s="26"/>
      <c r="K451" s="26"/>
      <c r="L451" s="26"/>
      <c r="M451" s="26" t="s">
        <v>227</v>
      </c>
      <c r="N451" s="7">
        <v>44004</v>
      </c>
      <c r="O451" s="36" t="s">
        <v>18</v>
      </c>
      <c r="Q451" s="37"/>
      <c r="R451" s="20">
        <v>30</v>
      </c>
      <c r="S451" s="2">
        <v>26</v>
      </c>
      <c r="T451" s="2">
        <f t="shared" si="292"/>
        <v>3</v>
      </c>
      <c r="U451" s="2">
        <f t="shared" si="293"/>
        <v>1</v>
      </c>
      <c r="V451" s="2">
        <f t="shared" si="294"/>
        <v>0</v>
      </c>
      <c r="W451" s="5">
        <f t="shared" si="276"/>
        <v>30</v>
      </c>
      <c r="X451" s="22">
        <v>1.2</v>
      </c>
      <c r="Y451" s="2">
        <f t="shared" si="277"/>
        <v>31.2</v>
      </c>
      <c r="Z451" s="2">
        <f t="shared" si="278"/>
        <v>3.5999999999999996</v>
      </c>
      <c r="AA451" s="2">
        <f t="shared" si="279"/>
        <v>1.2</v>
      </c>
      <c r="AB451" s="2">
        <f t="shared" si="280"/>
        <v>0</v>
      </c>
      <c r="AC451" s="2">
        <f t="shared" si="281"/>
        <v>36</v>
      </c>
      <c r="AD451" s="13">
        <f t="shared" si="282"/>
        <v>6.4684352714812167E-3</v>
      </c>
      <c r="AF451" s="20" t="s">
        <v>229</v>
      </c>
      <c r="AG451" s="20">
        <v>6</v>
      </c>
      <c r="AH451" s="20">
        <v>30</v>
      </c>
      <c r="AI451" s="2">
        <f t="shared" si="283"/>
        <v>26</v>
      </c>
      <c r="AJ451" s="3">
        <f t="shared" si="284"/>
        <v>0.19405305814443649</v>
      </c>
      <c r="AK451" s="28">
        <f t="shared" si="295"/>
        <v>0</v>
      </c>
      <c r="AL451" s="37" t="s">
        <v>224</v>
      </c>
      <c r="AM451" s="22"/>
      <c r="AN451" s="22"/>
      <c r="AO451" s="22"/>
      <c r="AP451" s="22"/>
      <c r="AQ451" s="22"/>
      <c r="AR451" s="22"/>
      <c r="AS451" s="22"/>
      <c r="AU451" s="35"/>
    </row>
    <row r="452" spans="1:47" s="20" customFormat="1">
      <c r="A452" s="20" t="s">
        <v>99</v>
      </c>
      <c r="B452" s="35">
        <v>2.880866253750797</v>
      </c>
      <c r="C452" s="2" t="s">
        <v>22</v>
      </c>
      <c r="D452" s="35" t="s">
        <v>91</v>
      </c>
      <c r="E452" s="20">
        <v>400</v>
      </c>
      <c r="F452" s="7">
        <v>43983</v>
      </c>
      <c r="G452" s="26">
        <f t="shared" si="272"/>
        <v>7.2021656343769927E-3</v>
      </c>
      <c r="H452" s="26"/>
      <c r="I452" s="26"/>
      <c r="J452" s="26"/>
      <c r="K452" s="26"/>
      <c r="L452" s="26"/>
      <c r="M452" s="26" t="s">
        <v>227</v>
      </c>
      <c r="N452" s="7">
        <v>44004</v>
      </c>
      <c r="O452" s="36" t="s">
        <v>18</v>
      </c>
      <c r="Q452" s="37"/>
      <c r="R452" s="20">
        <v>30</v>
      </c>
      <c r="S452" s="2">
        <v>26</v>
      </c>
      <c r="T452" s="2">
        <f t="shared" si="292"/>
        <v>3</v>
      </c>
      <c r="U452" s="2">
        <f t="shared" si="293"/>
        <v>1</v>
      </c>
      <c r="V452" s="2">
        <f t="shared" si="294"/>
        <v>0</v>
      </c>
      <c r="W452" s="5">
        <f t="shared" si="276"/>
        <v>30</v>
      </c>
      <c r="X452" s="22">
        <v>1.2</v>
      </c>
      <c r="Y452" s="2">
        <f t="shared" si="277"/>
        <v>31.2</v>
      </c>
      <c r="Z452" s="2">
        <f t="shared" si="278"/>
        <v>3.5999999999999996</v>
      </c>
      <c r="AA452" s="2">
        <f t="shared" si="279"/>
        <v>1.2</v>
      </c>
      <c r="AB452" s="2">
        <f t="shared" si="280"/>
        <v>0</v>
      </c>
      <c r="AC452" s="2">
        <f t="shared" si="281"/>
        <v>36</v>
      </c>
      <c r="AD452" s="13">
        <f t="shared" si="282"/>
        <v>6.2418768831267275E-3</v>
      </c>
      <c r="AF452" s="20" t="s">
        <v>229</v>
      </c>
      <c r="AG452" s="20">
        <v>7</v>
      </c>
      <c r="AH452" s="20">
        <v>30</v>
      </c>
      <c r="AI452" s="2">
        <f t="shared" si="283"/>
        <v>26</v>
      </c>
      <c r="AJ452" s="3">
        <f t="shared" si="284"/>
        <v>0.18725630649380182</v>
      </c>
      <c r="AK452" s="28">
        <f t="shared" si="295"/>
        <v>0</v>
      </c>
      <c r="AL452" s="37" t="s">
        <v>224</v>
      </c>
      <c r="AM452" s="22"/>
      <c r="AN452" s="22"/>
      <c r="AO452" s="22"/>
      <c r="AP452" s="22"/>
      <c r="AQ452" s="22"/>
      <c r="AR452" s="22"/>
      <c r="AS452" s="22"/>
      <c r="AU452" s="35"/>
    </row>
    <row r="453" spans="1:47" s="20" customFormat="1">
      <c r="A453" s="20" t="s">
        <v>100</v>
      </c>
      <c r="B453" s="35">
        <v>7.0752274514467128</v>
      </c>
      <c r="C453" s="2" t="s">
        <v>22</v>
      </c>
      <c r="D453" s="35" t="s">
        <v>91</v>
      </c>
      <c r="E453" s="20">
        <v>400</v>
      </c>
      <c r="F453" s="7">
        <v>43983</v>
      </c>
      <c r="G453" s="26">
        <f t="shared" si="272"/>
        <v>1.7688068628616781E-2</v>
      </c>
      <c r="H453" s="26"/>
      <c r="I453" s="26"/>
      <c r="J453" s="26"/>
      <c r="K453" s="26"/>
      <c r="L453" s="26"/>
      <c r="M453" s="26" t="s">
        <v>227</v>
      </c>
      <c r="N453" s="7">
        <v>44004</v>
      </c>
      <c r="O453" s="36" t="s">
        <v>18</v>
      </c>
      <c r="Q453" s="37"/>
      <c r="R453" s="20">
        <v>30</v>
      </c>
      <c r="S453" s="2">
        <v>26</v>
      </c>
      <c r="T453" s="2">
        <f t="shared" si="292"/>
        <v>3</v>
      </c>
      <c r="U453" s="2">
        <f t="shared" si="293"/>
        <v>1</v>
      </c>
      <c r="V453" s="2">
        <f t="shared" si="294"/>
        <v>0</v>
      </c>
      <c r="W453" s="5">
        <f t="shared" si="276"/>
        <v>30</v>
      </c>
      <c r="X453" s="22">
        <v>1.2</v>
      </c>
      <c r="Y453" s="2">
        <f t="shared" si="277"/>
        <v>31.2</v>
      </c>
      <c r="Z453" s="2">
        <f t="shared" si="278"/>
        <v>3.5999999999999996</v>
      </c>
      <c r="AA453" s="2">
        <f t="shared" si="279"/>
        <v>1.2</v>
      </c>
      <c r="AB453" s="2">
        <f t="shared" si="280"/>
        <v>0</v>
      </c>
      <c r="AC453" s="2">
        <f t="shared" si="281"/>
        <v>36</v>
      </c>
      <c r="AD453" s="13">
        <f t="shared" si="282"/>
        <v>1.5329659478134543E-2</v>
      </c>
      <c r="AF453" s="20" t="s">
        <v>229</v>
      </c>
      <c r="AG453" s="20">
        <v>8</v>
      </c>
      <c r="AH453" s="20">
        <v>30</v>
      </c>
      <c r="AI453" s="2">
        <f t="shared" si="283"/>
        <v>26</v>
      </c>
      <c r="AJ453" s="3">
        <f t="shared" si="284"/>
        <v>0.45988978434403627</v>
      </c>
      <c r="AK453" s="28">
        <f t="shared" si="295"/>
        <v>0</v>
      </c>
      <c r="AL453" s="37" t="s">
        <v>224</v>
      </c>
      <c r="AM453" s="22"/>
      <c r="AN453" s="22"/>
      <c r="AO453" s="22"/>
      <c r="AP453" s="22"/>
      <c r="AQ453" s="22"/>
      <c r="AR453" s="22"/>
      <c r="AS453" s="22"/>
      <c r="AU453" s="35"/>
    </row>
    <row r="454" spans="1:47" s="20" customFormat="1">
      <c r="A454" s="20" t="s">
        <v>101</v>
      </c>
      <c r="B454" s="35">
        <v>7.6318176491229615</v>
      </c>
      <c r="C454" s="2" t="s">
        <v>22</v>
      </c>
      <c r="D454" s="35" t="s">
        <v>91</v>
      </c>
      <c r="E454" s="20">
        <v>400</v>
      </c>
      <c r="F454" s="7">
        <v>43983</v>
      </c>
      <c r="G454" s="26">
        <f t="shared" si="272"/>
        <v>1.9079544122807404E-2</v>
      </c>
      <c r="H454" s="26"/>
      <c r="I454" s="26"/>
      <c r="J454" s="26"/>
      <c r="K454" s="26"/>
      <c r="L454" s="26"/>
      <c r="M454" s="26" t="s">
        <v>227</v>
      </c>
      <c r="N454" s="7">
        <v>44004</v>
      </c>
      <c r="O454" s="36" t="s">
        <v>18</v>
      </c>
      <c r="Q454" s="37"/>
      <c r="R454" s="20">
        <v>30</v>
      </c>
      <c r="S454" s="2">
        <v>26</v>
      </c>
      <c r="T454" s="2">
        <f t="shared" si="292"/>
        <v>3</v>
      </c>
      <c r="U454" s="2">
        <f t="shared" si="293"/>
        <v>1</v>
      </c>
      <c r="V454" s="2">
        <f t="shared" si="294"/>
        <v>0</v>
      </c>
      <c r="W454" s="5">
        <f t="shared" si="276"/>
        <v>30</v>
      </c>
      <c r="X454" s="22">
        <v>1.2</v>
      </c>
      <c r="Y454" s="2">
        <f t="shared" si="277"/>
        <v>31.2</v>
      </c>
      <c r="Z454" s="2">
        <f t="shared" si="278"/>
        <v>3.5999999999999996</v>
      </c>
      <c r="AA454" s="2">
        <f t="shared" si="279"/>
        <v>1.2</v>
      </c>
      <c r="AB454" s="2">
        <f t="shared" si="280"/>
        <v>0</v>
      </c>
      <c r="AC454" s="2">
        <f t="shared" si="281"/>
        <v>36</v>
      </c>
      <c r="AD454" s="13">
        <f t="shared" si="282"/>
        <v>1.6535604906433084E-2</v>
      </c>
      <c r="AF454" s="20" t="s">
        <v>229</v>
      </c>
      <c r="AG454" s="20">
        <v>9</v>
      </c>
      <c r="AH454" s="20">
        <v>30</v>
      </c>
      <c r="AI454" s="2">
        <f t="shared" si="283"/>
        <v>26</v>
      </c>
      <c r="AJ454" s="3">
        <f t="shared" si="284"/>
        <v>0.49606814719299253</v>
      </c>
      <c r="AK454" s="28">
        <f t="shared" si="295"/>
        <v>0</v>
      </c>
      <c r="AL454" s="37" t="s">
        <v>224</v>
      </c>
      <c r="AM454" s="22"/>
      <c r="AN454" s="22"/>
      <c r="AO454" s="22"/>
      <c r="AP454" s="22"/>
      <c r="AQ454" s="22"/>
      <c r="AR454" s="22"/>
      <c r="AS454" s="22"/>
      <c r="AU454" s="35"/>
    </row>
    <row r="455" spans="1:47" s="20" customFormat="1">
      <c r="A455" s="20" t="s">
        <v>102</v>
      </c>
      <c r="B455" s="35">
        <v>7.5182295820377778</v>
      </c>
      <c r="C455" s="2" t="s">
        <v>22</v>
      </c>
      <c r="D455" s="35" t="s">
        <v>91</v>
      </c>
      <c r="E455" s="20">
        <v>400</v>
      </c>
      <c r="F455" s="7">
        <v>43983</v>
      </c>
      <c r="G455" s="26">
        <f t="shared" si="272"/>
        <v>1.8795573955094444E-2</v>
      </c>
      <c r="H455" s="26"/>
      <c r="I455" s="26"/>
      <c r="J455" s="26"/>
      <c r="K455" s="26"/>
      <c r="L455" s="26"/>
      <c r="M455" s="26" t="s">
        <v>227</v>
      </c>
      <c r="N455" s="7">
        <v>44004</v>
      </c>
      <c r="O455" s="36" t="s">
        <v>18</v>
      </c>
      <c r="Q455" s="37"/>
      <c r="R455" s="20">
        <v>30</v>
      </c>
      <c r="S455" s="2">
        <v>26</v>
      </c>
      <c r="T455" s="2">
        <f t="shared" si="292"/>
        <v>3</v>
      </c>
      <c r="U455" s="2">
        <f t="shared" si="293"/>
        <v>1</v>
      </c>
      <c r="V455" s="2">
        <f t="shared" si="294"/>
        <v>0</v>
      </c>
      <c r="W455" s="5">
        <f t="shared" si="276"/>
        <v>30</v>
      </c>
      <c r="X455" s="22">
        <v>1.2</v>
      </c>
      <c r="Y455" s="2">
        <f t="shared" si="277"/>
        <v>31.2</v>
      </c>
      <c r="Z455" s="2">
        <f t="shared" si="278"/>
        <v>3.5999999999999996</v>
      </c>
      <c r="AA455" s="2">
        <f t="shared" si="279"/>
        <v>1.2</v>
      </c>
      <c r="AB455" s="2">
        <f t="shared" si="280"/>
        <v>0</v>
      </c>
      <c r="AC455" s="2">
        <f t="shared" si="281"/>
        <v>36</v>
      </c>
      <c r="AD455" s="13">
        <f t="shared" si="282"/>
        <v>1.6289497427748517E-2</v>
      </c>
      <c r="AF455" s="20" t="s">
        <v>229</v>
      </c>
      <c r="AG455" s="20">
        <v>10</v>
      </c>
      <c r="AH455" s="20">
        <v>30</v>
      </c>
      <c r="AI455" s="2">
        <f t="shared" si="283"/>
        <v>26</v>
      </c>
      <c r="AJ455" s="3">
        <f t="shared" si="284"/>
        <v>0.48868492283245551</v>
      </c>
      <c r="AK455" s="28">
        <f t="shared" si="295"/>
        <v>0</v>
      </c>
      <c r="AL455" s="37" t="s">
        <v>224</v>
      </c>
      <c r="AM455" s="22"/>
      <c r="AN455" s="22"/>
      <c r="AO455" s="22"/>
      <c r="AP455" s="22"/>
      <c r="AQ455" s="22"/>
      <c r="AR455" s="22"/>
      <c r="AS455" s="22"/>
      <c r="AU455" s="35"/>
    </row>
    <row r="456" spans="1:47" s="20" customFormat="1">
      <c r="A456" s="20" t="s">
        <v>103</v>
      </c>
      <c r="B456" s="35">
        <v>7.8679125978966233</v>
      </c>
      <c r="C456" s="2" t="s">
        <v>22</v>
      </c>
      <c r="D456" s="35" t="s">
        <v>91</v>
      </c>
      <c r="E456" s="20">
        <v>400</v>
      </c>
      <c r="F456" s="7">
        <v>43983</v>
      </c>
      <c r="G456" s="26">
        <f t="shared" si="272"/>
        <v>1.9669781494741558E-2</v>
      </c>
      <c r="H456" s="26"/>
      <c r="I456" s="26"/>
      <c r="J456" s="26"/>
      <c r="K456" s="26"/>
      <c r="L456" s="26"/>
      <c r="M456" s="26" t="s">
        <v>227</v>
      </c>
      <c r="N456" s="7">
        <v>44004</v>
      </c>
      <c r="O456" s="36" t="s">
        <v>18</v>
      </c>
      <c r="Q456" s="37"/>
      <c r="R456" s="20">
        <v>30</v>
      </c>
      <c r="S456" s="2">
        <v>26</v>
      </c>
      <c r="T456" s="2">
        <f t="shared" si="292"/>
        <v>3</v>
      </c>
      <c r="U456" s="2">
        <f t="shared" si="293"/>
        <v>1</v>
      </c>
      <c r="V456" s="2">
        <f t="shared" si="294"/>
        <v>0</v>
      </c>
      <c r="W456" s="5">
        <f t="shared" si="276"/>
        <v>30</v>
      </c>
      <c r="X456" s="22">
        <v>1.2</v>
      </c>
      <c r="Y456" s="2">
        <f t="shared" si="277"/>
        <v>31.2</v>
      </c>
      <c r="Z456" s="2">
        <f t="shared" si="278"/>
        <v>3.5999999999999996</v>
      </c>
      <c r="AA456" s="2">
        <f t="shared" si="279"/>
        <v>1.2</v>
      </c>
      <c r="AB456" s="2">
        <f t="shared" si="280"/>
        <v>0</v>
      </c>
      <c r="AC456" s="2">
        <f t="shared" si="281"/>
        <v>36</v>
      </c>
      <c r="AD456" s="13">
        <f t="shared" si="282"/>
        <v>1.7047143962109348E-2</v>
      </c>
      <c r="AF456" s="20" t="s">
        <v>229</v>
      </c>
      <c r="AG456" s="20">
        <v>11</v>
      </c>
      <c r="AH456" s="20">
        <v>30</v>
      </c>
      <c r="AI456" s="2">
        <f t="shared" si="283"/>
        <v>26</v>
      </c>
      <c r="AJ456" s="3">
        <f t="shared" si="284"/>
        <v>0.51141431886328048</v>
      </c>
      <c r="AK456" s="28">
        <f t="shared" si="295"/>
        <v>0</v>
      </c>
      <c r="AL456" s="37" t="s">
        <v>224</v>
      </c>
      <c r="AM456" s="22"/>
      <c r="AN456" s="22"/>
      <c r="AO456" s="22"/>
      <c r="AP456" s="22"/>
      <c r="AQ456" s="22"/>
      <c r="AR456" s="22"/>
      <c r="AS456" s="22"/>
      <c r="AU456" s="35"/>
    </row>
    <row r="457" spans="1:47" s="20" customFormat="1">
      <c r="A457" s="20" t="s">
        <v>104</v>
      </c>
      <c r="B457" s="35">
        <v>6.7477972348945769</v>
      </c>
      <c r="C457" s="2" t="s">
        <v>22</v>
      </c>
      <c r="D457" s="35" t="s">
        <v>91</v>
      </c>
      <c r="E457" s="20">
        <v>400</v>
      </c>
      <c r="F457" s="7">
        <v>43983</v>
      </c>
      <c r="G457" s="26">
        <f t="shared" si="272"/>
        <v>1.6869493087236443E-2</v>
      </c>
      <c r="H457" s="26"/>
      <c r="I457" s="26"/>
      <c r="J457" s="26"/>
      <c r="K457" s="26"/>
      <c r="L457" s="26"/>
      <c r="M457" s="26" t="s">
        <v>227</v>
      </c>
      <c r="N457" s="7">
        <v>44004</v>
      </c>
      <c r="O457" s="36" t="s">
        <v>18</v>
      </c>
      <c r="P457" s="20">
        <v>0.25</v>
      </c>
      <c r="Q457" s="37"/>
      <c r="R457" s="20">
        <v>20</v>
      </c>
      <c r="S457" s="2">
        <f t="shared" ref="S457:S504" si="296">($P457/$G457)</f>
        <v>14.819650994086565</v>
      </c>
      <c r="T457" s="2">
        <f t="shared" si="292"/>
        <v>2</v>
      </c>
      <c r="U457" s="2">
        <f t="shared" si="293"/>
        <v>0.66666666666666663</v>
      </c>
      <c r="V457" s="2">
        <f t="shared" si="294"/>
        <v>2.5136823392467669</v>
      </c>
      <c r="W457" s="5">
        <f t="shared" si="276"/>
        <v>20</v>
      </c>
      <c r="X457" s="22">
        <v>1.2</v>
      </c>
      <c r="Y457" s="2">
        <f t="shared" si="277"/>
        <v>17.783581192903878</v>
      </c>
      <c r="Z457" s="2">
        <f t="shared" si="278"/>
        <v>2.4</v>
      </c>
      <c r="AA457" s="2">
        <f t="shared" si="279"/>
        <v>0.79999999999999993</v>
      </c>
      <c r="AB457" s="2">
        <f t="shared" si="280"/>
        <v>3.01641880709612</v>
      </c>
      <c r="AC457" s="2">
        <f t="shared" si="281"/>
        <v>23.999999999999996</v>
      </c>
      <c r="AD457" s="13">
        <f t="shared" si="282"/>
        <v>1.2500000000000001E-2</v>
      </c>
      <c r="AF457" s="20" t="s">
        <v>228</v>
      </c>
      <c r="AG457" s="20">
        <v>5</v>
      </c>
      <c r="AH457" s="20">
        <v>20</v>
      </c>
      <c r="AI457" s="2">
        <f>$Y457*($AH457/$AC457)</f>
        <v>14.819650994086567</v>
      </c>
      <c r="AJ457" s="3">
        <f t="shared" si="284"/>
        <v>0.25</v>
      </c>
      <c r="AK457" s="28">
        <f t="shared" si="295"/>
        <v>0</v>
      </c>
      <c r="AL457" s="37"/>
      <c r="AM457" s="22"/>
      <c r="AN457" s="22"/>
      <c r="AO457" s="22"/>
      <c r="AP457" s="22"/>
      <c r="AQ457" s="22"/>
      <c r="AR457" s="22"/>
      <c r="AS457" s="22"/>
      <c r="AU457" s="35"/>
    </row>
    <row r="458" spans="1:47" s="20" customFormat="1">
      <c r="A458" s="20" t="s">
        <v>105</v>
      </c>
      <c r="B458" s="35">
        <v>6.7359596499208072</v>
      </c>
      <c r="C458" s="2" t="s">
        <v>22</v>
      </c>
      <c r="D458" s="35" t="s">
        <v>91</v>
      </c>
      <c r="E458" s="20">
        <v>400</v>
      </c>
      <c r="F458" s="7">
        <v>43983</v>
      </c>
      <c r="G458" s="26">
        <f t="shared" ref="G458:G521" si="297">$B458/$E458</f>
        <v>1.6839899124802018E-2</v>
      </c>
      <c r="H458" s="26"/>
      <c r="I458" s="26"/>
      <c r="J458" s="26"/>
      <c r="K458" s="26"/>
      <c r="L458" s="26"/>
      <c r="M458" s="26" t="s">
        <v>227</v>
      </c>
      <c r="N458" s="7">
        <v>44004</v>
      </c>
      <c r="O458" s="36" t="s">
        <v>18</v>
      </c>
      <c r="P458" s="20">
        <v>0.25</v>
      </c>
      <c r="Q458" s="37"/>
      <c r="R458" s="20">
        <v>20</v>
      </c>
      <c r="S458" s="2">
        <f t="shared" si="296"/>
        <v>14.845694629595306</v>
      </c>
      <c r="T458" s="2">
        <f t="shared" si="292"/>
        <v>2</v>
      </c>
      <c r="U458" s="2">
        <f t="shared" si="293"/>
        <v>0.66666666666666663</v>
      </c>
      <c r="V458" s="2">
        <f t="shared" si="294"/>
        <v>2.4876387037380248</v>
      </c>
      <c r="W458" s="5">
        <f t="shared" ref="W458:W521" si="298">SUM($S458:$V458)</f>
        <v>20</v>
      </c>
      <c r="X458" s="22">
        <v>1.2</v>
      </c>
      <c r="Y458" s="2">
        <f t="shared" ref="Y458:Y521" si="299">$S458*$X458</f>
        <v>17.814833555514365</v>
      </c>
      <c r="Z458" s="2">
        <f t="shared" ref="Z458:Z521" si="300">$T458*$X458</f>
        <v>2.4</v>
      </c>
      <c r="AA458" s="2">
        <f t="shared" ref="AA458:AA521" si="301">$U458*$X458</f>
        <v>0.79999999999999993</v>
      </c>
      <c r="AB458" s="2">
        <f t="shared" ref="AB458:AB521" si="302">$V458*$X458</f>
        <v>2.9851664444856296</v>
      </c>
      <c r="AC458" s="2">
        <f t="shared" ref="AC458:AC521" si="303">SUM($Y458:$AB458)</f>
        <v>23.999999999999993</v>
      </c>
      <c r="AD458" s="13">
        <f t="shared" ref="AD458:AD521" si="304">$G458*$Y458/$AC458</f>
        <v>1.2500000000000002E-2</v>
      </c>
      <c r="AF458" s="20" t="s">
        <v>228</v>
      </c>
      <c r="AG458" s="20">
        <v>6</v>
      </c>
      <c r="AH458" s="20">
        <v>20</v>
      </c>
      <c r="AI458" s="2">
        <f t="shared" ref="AI458:AI504" si="305">$Y458*($AH458/$AC458)</f>
        <v>14.845694629595309</v>
      </c>
      <c r="AJ458" s="3">
        <f t="shared" ref="AJ458:AJ504" si="306">$AD458*$AH458</f>
        <v>0.25000000000000006</v>
      </c>
      <c r="AK458" s="28">
        <f t="shared" si="295"/>
        <v>0</v>
      </c>
      <c r="AL458" s="37"/>
      <c r="AM458" s="22"/>
      <c r="AN458" s="22"/>
      <c r="AO458" s="22"/>
      <c r="AP458" s="22"/>
      <c r="AQ458" s="22"/>
      <c r="AR458" s="22"/>
      <c r="AS458" s="22"/>
      <c r="AU458" s="35"/>
    </row>
    <row r="459" spans="1:47" s="20" customFormat="1">
      <c r="A459" s="20" t="s">
        <v>106</v>
      </c>
      <c r="B459" s="35">
        <v>6.8889344516746238</v>
      </c>
      <c r="C459" s="2" t="s">
        <v>22</v>
      </c>
      <c r="D459" s="35" t="s">
        <v>91</v>
      </c>
      <c r="E459" s="20">
        <v>400</v>
      </c>
      <c r="F459" s="7">
        <v>43983</v>
      </c>
      <c r="G459" s="26">
        <f t="shared" si="297"/>
        <v>1.7222336129186559E-2</v>
      </c>
      <c r="H459" s="26"/>
      <c r="I459" s="26"/>
      <c r="J459" s="26"/>
      <c r="K459" s="26"/>
      <c r="L459" s="26"/>
      <c r="M459" s="26" t="s">
        <v>227</v>
      </c>
      <c r="N459" s="7">
        <v>44004</v>
      </c>
      <c r="O459" s="36" t="s">
        <v>18</v>
      </c>
      <c r="P459" s="20">
        <v>0.25</v>
      </c>
      <c r="Q459" s="37"/>
      <c r="R459" s="20">
        <v>20</v>
      </c>
      <c r="S459" s="2">
        <f t="shared" si="296"/>
        <v>14.516033023901267</v>
      </c>
      <c r="T459" s="2">
        <f t="shared" si="292"/>
        <v>2</v>
      </c>
      <c r="U459" s="2">
        <f t="shared" si="293"/>
        <v>0.66666666666666663</v>
      </c>
      <c r="V459" s="2">
        <f t="shared" si="294"/>
        <v>2.817300309432067</v>
      </c>
      <c r="W459" s="5">
        <f t="shared" si="298"/>
        <v>20</v>
      </c>
      <c r="X459" s="22">
        <v>1.2</v>
      </c>
      <c r="Y459" s="2">
        <f t="shared" si="299"/>
        <v>17.41923962868152</v>
      </c>
      <c r="Z459" s="2">
        <f t="shared" si="300"/>
        <v>2.4</v>
      </c>
      <c r="AA459" s="2">
        <f t="shared" si="301"/>
        <v>0.79999999999999993</v>
      </c>
      <c r="AB459" s="2">
        <f t="shared" si="302"/>
        <v>3.3807603713184804</v>
      </c>
      <c r="AC459" s="2">
        <f t="shared" si="303"/>
        <v>24</v>
      </c>
      <c r="AD459" s="13">
        <f t="shared" si="304"/>
        <v>1.2499999999999999E-2</v>
      </c>
      <c r="AF459" s="20" t="s">
        <v>228</v>
      </c>
      <c r="AG459" s="20">
        <v>7</v>
      </c>
      <c r="AH459" s="20">
        <v>20</v>
      </c>
      <c r="AI459" s="2">
        <f t="shared" si="305"/>
        <v>14.516033023901267</v>
      </c>
      <c r="AJ459" s="3">
        <f t="shared" si="306"/>
        <v>0.24999999999999997</v>
      </c>
      <c r="AK459" s="28">
        <f t="shared" si="295"/>
        <v>0</v>
      </c>
      <c r="AL459" s="37"/>
      <c r="AM459" s="22"/>
      <c r="AN459" s="22"/>
      <c r="AO459" s="22"/>
      <c r="AP459" s="22"/>
      <c r="AQ459" s="22"/>
      <c r="AR459" s="22"/>
      <c r="AS459" s="22"/>
      <c r="AU459" s="35"/>
    </row>
    <row r="460" spans="1:47" s="20" customFormat="1">
      <c r="A460" s="20" t="s">
        <v>107</v>
      </c>
      <c r="B460" s="35">
        <v>6.8283688761872874</v>
      </c>
      <c r="C460" s="2" t="s">
        <v>22</v>
      </c>
      <c r="D460" s="35" t="s">
        <v>91</v>
      </c>
      <c r="E460" s="20">
        <v>400</v>
      </c>
      <c r="F460" s="7">
        <v>43983</v>
      </c>
      <c r="G460" s="26">
        <f t="shared" si="297"/>
        <v>1.707092219046822E-2</v>
      </c>
      <c r="H460" s="26"/>
      <c r="I460" s="26"/>
      <c r="J460" s="26"/>
      <c r="K460" s="26"/>
      <c r="L460" s="26"/>
      <c r="M460" s="26" t="s">
        <v>227</v>
      </c>
      <c r="N460" s="7">
        <v>44004</v>
      </c>
      <c r="O460" s="36" t="s">
        <v>18</v>
      </c>
      <c r="P460" s="20">
        <v>0.25</v>
      </c>
      <c r="Q460" s="37"/>
      <c r="R460" s="20">
        <v>20</v>
      </c>
      <c r="S460" s="2">
        <f t="shared" si="296"/>
        <v>14.644785865147396</v>
      </c>
      <c r="T460" s="2">
        <f t="shared" si="292"/>
        <v>2</v>
      </c>
      <c r="U460" s="2">
        <f t="shared" si="293"/>
        <v>0.66666666666666663</v>
      </c>
      <c r="V460" s="2">
        <f t="shared" si="294"/>
        <v>2.6885474681859343</v>
      </c>
      <c r="W460" s="5">
        <f t="shared" si="298"/>
        <v>20</v>
      </c>
      <c r="X460" s="22">
        <v>1.2</v>
      </c>
      <c r="Y460" s="2">
        <f t="shared" si="299"/>
        <v>17.573743038176875</v>
      </c>
      <c r="Z460" s="2">
        <f t="shared" si="300"/>
        <v>2.4</v>
      </c>
      <c r="AA460" s="2">
        <f t="shared" si="301"/>
        <v>0.79999999999999993</v>
      </c>
      <c r="AB460" s="2">
        <f t="shared" si="302"/>
        <v>3.2262569618231209</v>
      </c>
      <c r="AC460" s="2">
        <f t="shared" si="303"/>
        <v>23.999999999999996</v>
      </c>
      <c r="AD460" s="13">
        <f t="shared" si="304"/>
        <v>1.2500000000000001E-2</v>
      </c>
      <c r="AF460" s="20" t="s">
        <v>228</v>
      </c>
      <c r="AG460" s="20">
        <v>8</v>
      </c>
      <c r="AH460" s="20">
        <v>20</v>
      </c>
      <c r="AI460" s="2">
        <f t="shared" si="305"/>
        <v>14.644785865147398</v>
      </c>
      <c r="AJ460" s="3">
        <f t="shared" si="306"/>
        <v>0.25</v>
      </c>
      <c r="AK460" s="28">
        <f t="shared" si="295"/>
        <v>0</v>
      </c>
      <c r="AL460" s="37"/>
      <c r="AM460" s="22"/>
      <c r="AN460" s="22"/>
      <c r="AO460" s="22"/>
      <c r="AP460" s="22"/>
      <c r="AQ460" s="22"/>
      <c r="AR460" s="22"/>
      <c r="AS460" s="22"/>
      <c r="AU460" s="35"/>
    </row>
    <row r="461" spans="1:47" s="20" customFormat="1">
      <c r="A461" s="20" t="s">
        <v>108</v>
      </c>
      <c r="B461" s="35">
        <v>2.7091595715146628</v>
      </c>
      <c r="C461" s="2" t="s">
        <v>22</v>
      </c>
      <c r="D461" s="35" t="s">
        <v>91</v>
      </c>
      <c r="E461" s="20">
        <v>400</v>
      </c>
      <c r="F461" s="7">
        <v>43983</v>
      </c>
      <c r="G461" s="26">
        <f t="shared" si="297"/>
        <v>6.7728989287866572E-3</v>
      </c>
      <c r="H461" s="26"/>
      <c r="I461" s="26"/>
      <c r="J461" s="26"/>
      <c r="K461" s="26"/>
      <c r="L461" s="26"/>
      <c r="M461" s="26" t="s">
        <v>227</v>
      </c>
      <c r="N461" s="7">
        <v>44004</v>
      </c>
      <c r="O461" s="36" t="s">
        <v>18</v>
      </c>
      <c r="P461" s="20">
        <v>0.125</v>
      </c>
      <c r="Q461" s="37"/>
      <c r="R461" s="20">
        <v>25</v>
      </c>
      <c r="S461" s="2">
        <f t="shared" si="296"/>
        <v>18.455908070429945</v>
      </c>
      <c r="T461" s="2">
        <f t="shared" si="292"/>
        <v>2.5</v>
      </c>
      <c r="U461" s="2">
        <f t="shared" si="293"/>
        <v>0.83333333333333337</v>
      </c>
      <c r="V461" s="2">
        <f t="shared" si="294"/>
        <v>3.2107585962367224</v>
      </c>
      <c r="W461" s="5">
        <f t="shared" si="298"/>
        <v>25</v>
      </c>
      <c r="X461" s="22">
        <v>1.2</v>
      </c>
      <c r="Y461" s="2">
        <f t="shared" si="299"/>
        <v>22.147089684515933</v>
      </c>
      <c r="Z461" s="2">
        <f t="shared" si="300"/>
        <v>3</v>
      </c>
      <c r="AA461" s="2">
        <f t="shared" si="301"/>
        <v>1</v>
      </c>
      <c r="AB461" s="2">
        <f t="shared" si="302"/>
        <v>3.8529103154840669</v>
      </c>
      <c r="AC461" s="2">
        <f t="shared" si="303"/>
        <v>30</v>
      </c>
      <c r="AD461" s="13">
        <f t="shared" si="304"/>
        <v>5.0000000000000001E-3</v>
      </c>
      <c r="AF461" s="20" t="s">
        <v>229</v>
      </c>
      <c r="AG461" s="20">
        <v>12</v>
      </c>
      <c r="AH461" s="20">
        <v>25</v>
      </c>
      <c r="AI461" s="2">
        <f t="shared" si="305"/>
        <v>18.455908070429945</v>
      </c>
      <c r="AJ461" s="3">
        <f t="shared" si="306"/>
        <v>0.125</v>
      </c>
      <c r="AK461" s="28">
        <f t="shared" si="295"/>
        <v>0</v>
      </c>
      <c r="AL461" s="37"/>
      <c r="AM461" s="22"/>
      <c r="AN461" s="22"/>
      <c r="AO461" s="22"/>
      <c r="AP461" s="22"/>
      <c r="AQ461" s="22"/>
      <c r="AR461" s="22"/>
      <c r="AS461" s="22"/>
      <c r="AU461" s="35"/>
    </row>
    <row r="462" spans="1:47" s="20" customFormat="1">
      <c r="A462" s="20" t="s">
        <v>109</v>
      </c>
      <c r="B462" s="35">
        <v>2.8282938151628869</v>
      </c>
      <c r="C462" s="2" t="s">
        <v>22</v>
      </c>
      <c r="D462" s="35" t="s">
        <v>91</v>
      </c>
      <c r="E462" s="20">
        <v>400</v>
      </c>
      <c r="F462" s="7">
        <v>43983</v>
      </c>
      <c r="G462" s="26">
        <f t="shared" si="297"/>
        <v>7.0707345379072174E-3</v>
      </c>
      <c r="H462" s="26"/>
      <c r="I462" s="26"/>
      <c r="J462" s="26"/>
      <c r="K462" s="26"/>
      <c r="L462" s="26"/>
      <c r="M462" s="26" t="s">
        <v>227</v>
      </c>
      <c r="N462" s="7">
        <v>44004</v>
      </c>
      <c r="O462" s="36" t="s">
        <v>18</v>
      </c>
      <c r="P462" s="20">
        <v>0.125</v>
      </c>
      <c r="Q462" s="37"/>
      <c r="R462" s="20">
        <v>25</v>
      </c>
      <c r="S462" s="2">
        <f t="shared" si="296"/>
        <v>17.678502753830902</v>
      </c>
      <c r="T462" s="2">
        <f t="shared" si="292"/>
        <v>2.5</v>
      </c>
      <c r="U462" s="2">
        <f t="shared" si="293"/>
        <v>0.83333333333333337</v>
      </c>
      <c r="V462" s="2">
        <f t="shared" si="294"/>
        <v>3.9881639128357662</v>
      </c>
      <c r="W462" s="5">
        <f t="shared" si="298"/>
        <v>25</v>
      </c>
      <c r="X462" s="22">
        <v>1.2</v>
      </c>
      <c r="Y462" s="2">
        <f t="shared" si="299"/>
        <v>21.214203304597081</v>
      </c>
      <c r="Z462" s="2">
        <f t="shared" si="300"/>
        <v>3</v>
      </c>
      <c r="AA462" s="2">
        <f t="shared" si="301"/>
        <v>1</v>
      </c>
      <c r="AB462" s="2">
        <f t="shared" si="302"/>
        <v>4.7857966954029196</v>
      </c>
      <c r="AC462" s="2">
        <f t="shared" si="303"/>
        <v>30</v>
      </c>
      <c r="AD462" s="13">
        <f t="shared" si="304"/>
        <v>5.0000000000000001E-3</v>
      </c>
      <c r="AF462" s="20" t="s">
        <v>229</v>
      </c>
      <c r="AG462" s="20">
        <v>13</v>
      </c>
      <c r="AH462" s="20">
        <v>25</v>
      </c>
      <c r="AI462" s="2">
        <f t="shared" si="305"/>
        <v>17.678502753830902</v>
      </c>
      <c r="AJ462" s="3">
        <f t="shared" si="306"/>
        <v>0.125</v>
      </c>
      <c r="AK462" s="28">
        <f t="shared" si="295"/>
        <v>0</v>
      </c>
      <c r="AL462" s="37"/>
      <c r="AM462" s="22"/>
      <c r="AN462" s="22"/>
      <c r="AO462" s="22"/>
      <c r="AP462" s="22"/>
      <c r="AQ462" s="22"/>
      <c r="AR462" s="22"/>
      <c r="AS462" s="22"/>
      <c r="AU462" s="35"/>
    </row>
    <row r="463" spans="1:47" s="20" customFormat="1">
      <c r="A463" s="20" t="s">
        <v>110</v>
      </c>
      <c r="B463" s="35">
        <v>2.6555104627842003</v>
      </c>
      <c r="C463" s="2" t="s">
        <v>22</v>
      </c>
      <c r="D463" s="35" t="s">
        <v>91</v>
      </c>
      <c r="E463" s="20">
        <v>400</v>
      </c>
      <c r="F463" s="7">
        <v>43983</v>
      </c>
      <c r="G463" s="26">
        <f t="shared" si="297"/>
        <v>6.6387761569605009E-3</v>
      </c>
      <c r="H463" s="26"/>
      <c r="I463" s="26"/>
      <c r="J463" s="26"/>
      <c r="K463" s="26"/>
      <c r="L463" s="26"/>
      <c r="M463" s="26" t="s">
        <v>227</v>
      </c>
      <c r="N463" s="7">
        <v>44004</v>
      </c>
      <c r="O463" s="36" t="s">
        <v>18</v>
      </c>
      <c r="P463" s="20">
        <v>0.125</v>
      </c>
      <c r="Q463" s="37"/>
      <c r="R463" s="20">
        <v>25</v>
      </c>
      <c r="S463" s="2">
        <f t="shared" si="296"/>
        <v>18.828771605583103</v>
      </c>
      <c r="T463" s="2">
        <f t="shared" si="292"/>
        <v>2.5</v>
      </c>
      <c r="U463" s="2">
        <f t="shared" si="293"/>
        <v>0.83333333333333337</v>
      </c>
      <c r="V463" s="2">
        <f t="shared" si="294"/>
        <v>2.8378950610835645</v>
      </c>
      <c r="W463" s="5">
        <f t="shared" si="298"/>
        <v>25</v>
      </c>
      <c r="X463" s="22">
        <v>1.2</v>
      </c>
      <c r="Y463" s="2">
        <f t="shared" si="299"/>
        <v>22.594525926699724</v>
      </c>
      <c r="Z463" s="2">
        <f t="shared" si="300"/>
        <v>3</v>
      </c>
      <c r="AA463" s="2">
        <f t="shared" si="301"/>
        <v>1</v>
      </c>
      <c r="AB463" s="2">
        <f t="shared" si="302"/>
        <v>3.4054740733002773</v>
      </c>
      <c r="AC463" s="2">
        <f t="shared" si="303"/>
        <v>30</v>
      </c>
      <c r="AD463" s="13">
        <f t="shared" si="304"/>
        <v>5.0000000000000001E-3</v>
      </c>
      <c r="AF463" s="20" t="s">
        <v>229</v>
      </c>
      <c r="AG463" s="20">
        <v>14</v>
      </c>
      <c r="AH463" s="20">
        <v>25</v>
      </c>
      <c r="AI463" s="2">
        <f t="shared" si="305"/>
        <v>18.828771605583103</v>
      </c>
      <c r="AJ463" s="3">
        <f t="shared" si="306"/>
        <v>0.125</v>
      </c>
      <c r="AK463" s="28">
        <f t="shared" si="295"/>
        <v>0</v>
      </c>
      <c r="AL463" s="37"/>
      <c r="AM463" s="22"/>
      <c r="AN463" s="22"/>
      <c r="AO463" s="22"/>
      <c r="AP463" s="22"/>
      <c r="AQ463" s="22"/>
      <c r="AR463" s="22"/>
      <c r="AS463" s="22"/>
      <c r="AU463" s="35"/>
    </row>
    <row r="464" spans="1:47" s="20" customFormat="1">
      <c r="A464" s="20" t="s">
        <v>111</v>
      </c>
      <c r="B464" s="35">
        <v>2.8434327187125659</v>
      </c>
      <c r="C464" s="2" t="s">
        <v>22</v>
      </c>
      <c r="D464" s="35" t="s">
        <v>91</v>
      </c>
      <c r="E464" s="20">
        <v>400</v>
      </c>
      <c r="F464" s="7">
        <v>43983</v>
      </c>
      <c r="G464" s="26">
        <f t="shared" si="297"/>
        <v>7.1085817967814144E-3</v>
      </c>
      <c r="H464" s="26"/>
      <c r="I464" s="26"/>
      <c r="J464" s="26"/>
      <c r="K464" s="26"/>
      <c r="L464" s="26"/>
      <c r="M464" s="26" t="s">
        <v>227</v>
      </c>
      <c r="N464" s="7">
        <v>44004</v>
      </c>
      <c r="O464" s="36" t="s">
        <v>18</v>
      </c>
      <c r="P464" s="20">
        <v>0.125</v>
      </c>
      <c r="Q464" s="37"/>
      <c r="R464" s="20">
        <v>25</v>
      </c>
      <c r="S464" s="2">
        <f t="shared" si="296"/>
        <v>17.584379496990078</v>
      </c>
      <c r="T464" s="2">
        <f t="shared" si="292"/>
        <v>2.5</v>
      </c>
      <c r="U464" s="2">
        <f t="shared" si="293"/>
        <v>0.83333333333333337</v>
      </c>
      <c r="V464" s="2">
        <f t="shared" si="294"/>
        <v>4.0822871696765901</v>
      </c>
      <c r="W464" s="5">
        <f t="shared" si="298"/>
        <v>25</v>
      </c>
      <c r="X464" s="22">
        <v>1.2</v>
      </c>
      <c r="Y464" s="2">
        <f t="shared" si="299"/>
        <v>21.101255396388094</v>
      </c>
      <c r="Z464" s="2">
        <f t="shared" si="300"/>
        <v>3</v>
      </c>
      <c r="AA464" s="2">
        <f t="shared" si="301"/>
        <v>1</v>
      </c>
      <c r="AB464" s="2">
        <f t="shared" si="302"/>
        <v>4.8987446036119078</v>
      </c>
      <c r="AC464" s="2">
        <f t="shared" si="303"/>
        <v>30</v>
      </c>
      <c r="AD464" s="13">
        <f t="shared" si="304"/>
        <v>5.0000000000000001E-3</v>
      </c>
      <c r="AF464" s="20" t="s">
        <v>229</v>
      </c>
      <c r="AG464" s="20">
        <v>15</v>
      </c>
      <c r="AH464" s="20">
        <v>25</v>
      </c>
      <c r="AI464" s="2">
        <f t="shared" si="305"/>
        <v>17.584379496990078</v>
      </c>
      <c r="AJ464" s="3">
        <f t="shared" si="306"/>
        <v>0.125</v>
      </c>
      <c r="AK464" s="28">
        <f t="shared" si="295"/>
        <v>0</v>
      </c>
      <c r="AL464" s="37"/>
      <c r="AM464" s="22"/>
      <c r="AN464" s="22"/>
      <c r="AO464" s="22"/>
      <c r="AP464" s="22"/>
      <c r="AQ464" s="22"/>
      <c r="AR464" s="22"/>
      <c r="AS464" s="22"/>
      <c r="AU464" s="35"/>
    </row>
    <row r="465" spans="1:47" s="20" customFormat="1">
      <c r="A465" s="20" t="s">
        <v>112</v>
      </c>
      <c r="B465" s="35">
        <v>3.6900163303585791</v>
      </c>
      <c r="C465" s="2" t="s">
        <v>22</v>
      </c>
      <c r="D465" s="35" t="s">
        <v>91</v>
      </c>
      <c r="E465" s="20">
        <v>400</v>
      </c>
      <c r="F465" s="7">
        <v>43983</v>
      </c>
      <c r="G465" s="26">
        <f t="shared" si="297"/>
        <v>9.225040825896447E-3</v>
      </c>
      <c r="H465" s="26"/>
      <c r="I465" s="26"/>
      <c r="J465" s="26"/>
      <c r="K465" s="26"/>
      <c r="L465" s="26"/>
      <c r="M465" s="26" t="s">
        <v>227</v>
      </c>
      <c r="N465" s="7">
        <v>44004</v>
      </c>
      <c r="O465" s="36" t="s">
        <v>18</v>
      </c>
      <c r="P465" s="20">
        <v>0.125</v>
      </c>
      <c r="Q465" s="37"/>
      <c r="R465" s="20">
        <v>25</v>
      </c>
      <c r="S465" s="2">
        <f t="shared" si="296"/>
        <v>13.550075534527846</v>
      </c>
      <c r="T465" s="2">
        <f t="shared" si="292"/>
        <v>2.5</v>
      </c>
      <c r="U465" s="2">
        <f t="shared" si="293"/>
        <v>0.83333333333333337</v>
      </c>
      <c r="V465" s="2">
        <f t="shared" si="294"/>
        <v>8.1165911321388222</v>
      </c>
      <c r="W465" s="5">
        <f t="shared" si="298"/>
        <v>25</v>
      </c>
      <c r="X465" s="22">
        <v>1.2</v>
      </c>
      <c r="Y465" s="2">
        <f t="shared" si="299"/>
        <v>16.260090641433415</v>
      </c>
      <c r="Z465" s="2">
        <f t="shared" si="300"/>
        <v>3</v>
      </c>
      <c r="AA465" s="2">
        <f t="shared" si="301"/>
        <v>1</v>
      </c>
      <c r="AB465" s="2">
        <f t="shared" si="302"/>
        <v>9.739909358566587</v>
      </c>
      <c r="AC465" s="2">
        <f t="shared" si="303"/>
        <v>30</v>
      </c>
      <c r="AD465" s="13">
        <f t="shared" si="304"/>
        <v>5.0000000000000001E-3</v>
      </c>
      <c r="AF465" s="20" t="s">
        <v>228</v>
      </c>
      <c r="AG465" s="20">
        <v>9</v>
      </c>
      <c r="AH465" s="20">
        <v>25</v>
      </c>
      <c r="AI465" s="2">
        <f t="shared" si="305"/>
        <v>13.550075534527846</v>
      </c>
      <c r="AJ465" s="3">
        <f t="shared" si="306"/>
        <v>0.125</v>
      </c>
      <c r="AK465" s="28">
        <f t="shared" si="295"/>
        <v>0</v>
      </c>
      <c r="AL465" s="37"/>
      <c r="AM465" s="22"/>
      <c r="AN465" s="22"/>
      <c r="AO465" s="22"/>
      <c r="AP465" s="22"/>
      <c r="AQ465" s="22"/>
      <c r="AR465" s="22"/>
      <c r="AS465" s="22"/>
      <c r="AU465" s="35"/>
    </row>
    <row r="466" spans="1:47" s="20" customFormat="1">
      <c r="A466" s="20" t="s">
        <v>113</v>
      </c>
      <c r="B466" s="35">
        <v>3.5830731122660531</v>
      </c>
      <c r="C466" s="2" t="s">
        <v>22</v>
      </c>
      <c r="D466" s="35" t="s">
        <v>91</v>
      </c>
      <c r="E466" s="20">
        <v>400</v>
      </c>
      <c r="F466" s="7">
        <v>43983</v>
      </c>
      <c r="G466" s="26">
        <f t="shared" si="297"/>
        <v>8.957682780665133E-3</v>
      </c>
      <c r="H466" s="26"/>
      <c r="I466" s="26"/>
      <c r="J466" s="26"/>
      <c r="K466" s="26"/>
      <c r="L466" s="26"/>
      <c r="M466" s="26" t="s">
        <v>227</v>
      </c>
      <c r="N466" s="7">
        <v>44004</v>
      </c>
      <c r="O466" s="36" t="s">
        <v>18</v>
      </c>
      <c r="P466" s="20">
        <v>0.125</v>
      </c>
      <c r="Q466" s="37"/>
      <c r="R466" s="20">
        <v>25</v>
      </c>
      <c r="S466" s="2">
        <f t="shared" si="296"/>
        <v>13.954501745675616</v>
      </c>
      <c r="T466" s="2">
        <f t="shared" si="292"/>
        <v>2.5</v>
      </c>
      <c r="U466" s="2">
        <f t="shared" si="293"/>
        <v>0.83333333333333337</v>
      </c>
      <c r="V466" s="2">
        <f t="shared" si="294"/>
        <v>7.7121649209910537</v>
      </c>
      <c r="W466" s="5">
        <f t="shared" si="298"/>
        <v>25</v>
      </c>
      <c r="X466" s="22">
        <v>1.2</v>
      </c>
      <c r="Y466" s="2">
        <f t="shared" si="299"/>
        <v>16.745402094810739</v>
      </c>
      <c r="Z466" s="2">
        <f t="shared" si="300"/>
        <v>3</v>
      </c>
      <c r="AA466" s="2">
        <f t="shared" si="301"/>
        <v>1</v>
      </c>
      <c r="AB466" s="2">
        <f t="shared" si="302"/>
        <v>9.2545979051892644</v>
      </c>
      <c r="AC466" s="2">
        <f t="shared" si="303"/>
        <v>30.000000000000004</v>
      </c>
      <c r="AD466" s="13">
        <f t="shared" si="304"/>
        <v>4.9999999999999992E-3</v>
      </c>
      <c r="AF466" s="20" t="s">
        <v>228</v>
      </c>
      <c r="AG466" s="20">
        <v>10</v>
      </c>
      <c r="AH466" s="20">
        <v>25</v>
      </c>
      <c r="AI466" s="2">
        <f t="shared" si="305"/>
        <v>13.954501745675614</v>
      </c>
      <c r="AJ466" s="3">
        <f t="shared" si="306"/>
        <v>0.12499999999999999</v>
      </c>
      <c r="AK466" s="28">
        <f t="shared" si="295"/>
        <v>0</v>
      </c>
      <c r="AL466" s="37"/>
      <c r="AM466" s="22"/>
      <c r="AN466" s="22"/>
      <c r="AO466" s="22"/>
      <c r="AP466" s="22"/>
      <c r="AQ466" s="22"/>
      <c r="AR466" s="22"/>
      <c r="AS466" s="22"/>
      <c r="AU466" s="35"/>
    </row>
    <row r="467" spans="1:47" s="20" customFormat="1">
      <c r="A467" s="20" t="s">
        <v>114</v>
      </c>
      <c r="B467" s="35">
        <v>3.5724765942489727</v>
      </c>
      <c r="C467" s="2" t="s">
        <v>22</v>
      </c>
      <c r="D467" s="35" t="s">
        <v>91</v>
      </c>
      <c r="E467" s="20">
        <v>400</v>
      </c>
      <c r="F467" s="7">
        <v>43983</v>
      </c>
      <c r="G467" s="26">
        <f t="shared" si="297"/>
        <v>8.9311914856224309E-3</v>
      </c>
      <c r="H467" s="26"/>
      <c r="I467" s="26"/>
      <c r="J467" s="26"/>
      <c r="K467" s="26"/>
      <c r="L467" s="26"/>
      <c r="M467" s="26" t="s">
        <v>227</v>
      </c>
      <c r="N467" s="7">
        <v>44004</v>
      </c>
      <c r="O467" s="36" t="s">
        <v>18</v>
      </c>
      <c r="P467" s="20">
        <v>0.125</v>
      </c>
      <c r="Q467" s="37"/>
      <c r="R467" s="20">
        <v>25</v>
      </c>
      <c r="S467" s="2">
        <f t="shared" si="296"/>
        <v>13.995892955741338</v>
      </c>
      <c r="T467" s="2">
        <f t="shared" si="292"/>
        <v>2.5</v>
      </c>
      <c r="U467" s="2">
        <f t="shared" si="293"/>
        <v>0.83333333333333337</v>
      </c>
      <c r="V467" s="2">
        <f t="shared" si="294"/>
        <v>7.670773710925328</v>
      </c>
      <c r="W467" s="5">
        <f t="shared" si="298"/>
        <v>25</v>
      </c>
      <c r="X467" s="22">
        <v>1.2</v>
      </c>
      <c r="Y467" s="2">
        <f t="shared" si="299"/>
        <v>16.795071546889606</v>
      </c>
      <c r="Z467" s="2">
        <f t="shared" si="300"/>
        <v>3</v>
      </c>
      <c r="AA467" s="2">
        <f t="shared" si="301"/>
        <v>1</v>
      </c>
      <c r="AB467" s="2">
        <f t="shared" si="302"/>
        <v>9.2049284531103925</v>
      </c>
      <c r="AC467" s="2">
        <f t="shared" si="303"/>
        <v>30</v>
      </c>
      <c r="AD467" s="13">
        <f t="shared" si="304"/>
        <v>5.0000000000000001E-3</v>
      </c>
      <c r="AF467" s="20" t="s">
        <v>228</v>
      </c>
      <c r="AG467" s="20">
        <v>11</v>
      </c>
      <c r="AH467" s="20">
        <v>25</v>
      </c>
      <c r="AI467" s="2">
        <f t="shared" si="305"/>
        <v>13.995892955741338</v>
      </c>
      <c r="AJ467" s="3">
        <f t="shared" si="306"/>
        <v>0.125</v>
      </c>
      <c r="AK467" s="28">
        <f t="shared" si="295"/>
        <v>0</v>
      </c>
      <c r="AL467" s="37"/>
      <c r="AM467" s="22"/>
      <c r="AN467" s="22"/>
      <c r="AO467" s="22"/>
      <c r="AP467" s="22"/>
      <c r="AQ467" s="22"/>
      <c r="AR467" s="22"/>
      <c r="AS467" s="22"/>
      <c r="AU467" s="35"/>
    </row>
    <row r="468" spans="1:47" s="20" customFormat="1">
      <c r="A468" s="20" t="s">
        <v>115</v>
      </c>
      <c r="B468" s="35">
        <v>3.5236710507659299</v>
      </c>
      <c r="C468" s="2" t="s">
        <v>22</v>
      </c>
      <c r="D468" s="35" t="s">
        <v>91</v>
      </c>
      <c r="E468" s="20">
        <v>400</v>
      </c>
      <c r="F468" s="7">
        <v>43983</v>
      </c>
      <c r="G468" s="26">
        <f t="shared" si="297"/>
        <v>8.8091776269148252E-3</v>
      </c>
      <c r="H468" s="26"/>
      <c r="I468" s="26"/>
      <c r="J468" s="26"/>
      <c r="K468" s="26"/>
      <c r="L468" s="26"/>
      <c r="M468" s="26" t="s">
        <v>227</v>
      </c>
      <c r="N468" s="7">
        <v>44004</v>
      </c>
      <c r="O468" s="36" t="s">
        <v>18</v>
      </c>
      <c r="P468" s="20">
        <v>0.125</v>
      </c>
      <c r="Q468" s="37"/>
      <c r="R468" s="20">
        <v>25</v>
      </c>
      <c r="S468" s="2">
        <f t="shared" si="296"/>
        <v>14.189746795215644</v>
      </c>
      <c r="T468" s="2">
        <f t="shared" si="292"/>
        <v>2.5</v>
      </c>
      <c r="U468" s="2">
        <f t="shared" si="293"/>
        <v>0.83333333333333337</v>
      </c>
      <c r="V468" s="2">
        <f t="shared" si="294"/>
        <v>7.4769198714510239</v>
      </c>
      <c r="W468" s="5">
        <f t="shared" si="298"/>
        <v>25</v>
      </c>
      <c r="X468" s="22">
        <v>1.2</v>
      </c>
      <c r="Y468" s="2">
        <f t="shared" si="299"/>
        <v>17.027696154258773</v>
      </c>
      <c r="Z468" s="2">
        <f t="shared" si="300"/>
        <v>3</v>
      </c>
      <c r="AA468" s="2">
        <f t="shared" si="301"/>
        <v>1</v>
      </c>
      <c r="AB468" s="2">
        <f t="shared" si="302"/>
        <v>8.9723038457412283</v>
      </c>
      <c r="AC468" s="2">
        <f t="shared" si="303"/>
        <v>30</v>
      </c>
      <c r="AD468" s="13">
        <f t="shared" si="304"/>
        <v>5.0000000000000001E-3</v>
      </c>
      <c r="AF468" s="20" t="s">
        <v>228</v>
      </c>
      <c r="AG468" s="20">
        <v>12</v>
      </c>
      <c r="AH468" s="20">
        <v>25</v>
      </c>
      <c r="AI468" s="2">
        <f t="shared" si="305"/>
        <v>14.189746795215646</v>
      </c>
      <c r="AJ468" s="3">
        <f t="shared" si="306"/>
        <v>0.125</v>
      </c>
      <c r="AK468" s="28">
        <f>$AE468*$AH468</f>
        <v>0</v>
      </c>
      <c r="AL468" s="37"/>
      <c r="AM468" s="22"/>
      <c r="AN468" s="22"/>
      <c r="AO468" s="22"/>
      <c r="AP468" s="22"/>
      <c r="AQ468" s="22"/>
      <c r="AR468" s="22"/>
      <c r="AS468" s="22"/>
      <c r="AU468" s="35"/>
    </row>
    <row r="469" spans="1:47" s="20" customFormat="1">
      <c r="A469" s="20" t="s">
        <v>116</v>
      </c>
      <c r="B469" s="35">
        <v>6.2522440195171303</v>
      </c>
      <c r="C469" s="2" t="s">
        <v>22</v>
      </c>
      <c r="D469" s="35" t="s">
        <v>91</v>
      </c>
      <c r="E469" s="20">
        <v>400</v>
      </c>
      <c r="F469" s="29">
        <v>43977</v>
      </c>
      <c r="G469" s="26">
        <f t="shared" si="297"/>
        <v>1.5630610048792827E-2</v>
      </c>
      <c r="H469" s="26"/>
      <c r="I469" s="26"/>
      <c r="J469" s="26"/>
      <c r="K469" s="26"/>
      <c r="L469" s="26"/>
      <c r="M469" s="26" t="s">
        <v>227</v>
      </c>
      <c r="N469" s="7">
        <v>44004</v>
      </c>
      <c r="O469" s="36" t="s">
        <v>18</v>
      </c>
      <c r="P469" s="20">
        <v>0.1</v>
      </c>
      <c r="Q469" s="37"/>
      <c r="R469" s="20">
        <v>20</v>
      </c>
      <c r="S469" s="2">
        <f t="shared" si="296"/>
        <v>6.3977029487549109</v>
      </c>
      <c r="T469" s="2">
        <f t="shared" si="292"/>
        <v>2</v>
      </c>
      <c r="U469" s="2">
        <f t="shared" si="293"/>
        <v>0.66666666666666663</v>
      </c>
      <c r="V469" s="2">
        <f t="shared" si="294"/>
        <v>10.935630384578422</v>
      </c>
      <c r="W469" s="5">
        <f t="shared" si="298"/>
        <v>20</v>
      </c>
      <c r="X469" s="22">
        <v>2.5</v>
      </c>
      <c r="Y469" s="2">
        <f t="shared" si="299"/>
        <v>15.994257371887278</v>
      </c>
      <c r="Z469" s="2">
        <f t="shared" si="300"/>
        <v>5</v>
      </c>
      <c r="AA469" s="2">
        <f t="shared" si="301"/>
        <v>1.6666666666666665</v>
      </c>
      <c r="AB469" s="2">
        <f t="shared" si="302"/>
        <v>27.339075961446056</v>
      </c>
      <c r="AC469" s="2">
        <f t="shared" si="303"/>
        <v>50</v>
      </c>
      <c r="AD469" s="13">
        <f t="shared" si="304"/>
        <v>5.000000000000001E-3</v>
      </c>
      <c r="AF469" s="20" t="s">
        <v>230</v>
      </c>
      <c r="AG469" s="20">
        <v>5</v>
      </c>
      <c r="AH469" s="20">
        <v>20</v>
      </c>
      <c r="AI469" s="2">
        <f t="shared" si="305"/>
        <v>6.3977029487549117</v>
      </c>
      <c r="AJ469" s="3">
        <f t="shared" si="306"/>
        <v>0.10000000000000002</v>
      </c>
      <c r="AK469" s="28">
        <f t="shared" si="295"/>
        <v>0</v>
      </c>
      <c r="AL469" s="37"/>
      <c r="AM469" s="22"/>
      <c r="AN469" s="22"/>
      <c r="AO469" s="22"/>
      <c r="AP469" s="22"/>
      <c r="AQ469" s="22"/>
      <c r="AR469" s="22"/>
      <c r="AS469" s="22"/>
      <c r="AU469" s="35"/>
    </row>
    <row r="470" spans="1:47" s="20" customFormat="1">
      <c r="A470" s="20" t="s">
        <v>117</v>
      </c>
      <c r="B470" s="35">
        <v>6.1467675964431576</v>
      </c>
      <c r="C470" s="2" t="s">
        <v>22</v>
      </c>
      <c r="D470" s="35" t="s">
        <v>91</v>
      </c>
      <c r="E470" s="20">
        <v>400</v>
      </c>
      <c r="F470" s="29">
        <v>43977</v>
      </c>
      <c r="G470" s="26">
        <f t="shared" si="297"/>
        <v>1.5366918991107894E-2</v>
      </c>
      <c r="H470" s="26"/>
      <c r="I470" s="26"/>
      <c r="J470" s="26"/>
      <c r="K470" s="26"/>
      <c r="L470" s="26"/>
      <c r="M470" s="26" t="s">
        <v>227</v>
      </c>
      <c r="N470" s="7">
        <v>44004</v>
      </c>
      <c r="O470" s="36" t="s">
        <v>18</v>
      </c>
      <c r="P470" s="20">
        <v>0.1</v>
      </c>
      <c r="Q470" s="37"/>
      <c r="R470" s="20">
        <v>20</v>
      </c>
      <c r="S470" s="2">
        <f t="shared" si="296"/>
        <v>6.5074853363816949</v>
      </c>
      <c r="T470" s="2">
        <f t="shared" si="292"/>
        <v>2</v>
      </c>
      <c r="U470" s="2">
        <f t="shared" si="293"/>
        <v>0.66666666666666663</v>
      </c>
      <c r="V470" s="2">
        <f t="shared" si="294"/>
        <v>10.825847996951639</v>
      </c>
      <c r="W470" s="5">
        <f t="shared" si="298"/>
        <v>20</v>
      </c>
      <c r="X470" s="22">
        <v>2.5</v>
      </c>
      <c r="Y470" s="2">
        <f t="shared" si="299"/>
        <v>16.268713340954235</v>
      </c>
      <c r="Z470" s="2">
        <f t="shared" si="300"/>
        <v>5</v>
      </c>
      <c r="AA470" s="2">
        <f t="shared" si="301"/>
        <v>1.6666666666666665</v>
      </c>
      <c r="AB470" s="2">
        <f t="shared" si="302"/>
        <v>27.064619992379097</v>
      </c>
      <c r="AC470" s="2">
        <f t="shared" si="303"/>
        <v>50</v>
      </c>
      <c r="AD470" s="13">
        <f t="shared" si="304"/>
        <v>5.0000000000000001E-3</v>
      </c>
      <c r="AF470" s="20" t="s">
        <v>230</v>
      </c>
      <c r="AG470" s="20">
        <v>6</v>
      </c>
      <c r="AH470" s="20">
        <v>20</v>
      </c>
      <c r="AI470" s="2">
        <f t="shared" si="305"/>
        <v>6.5074853363816949</v>
      </c>
      <c r="AJ470" s="3">
        <f t="shared" si="306"/>
        <v>0.1</v>
      </c>
      <c r="AK470" s="28">
        <f t="shared" si="295"/>
        <v>0</v>
      </c>
      <c r="AL470" s="37"/>
      <c r="AM470" s="22"/>
      <c r="AN470" s="22"/>
      <c r="AO470" s="22"/>
      <c r="AP470" s="22"/>
      <c r="AQ470" s="22"/>
      <c r="AR470" s="22"/>
      <c r="AS470" s="22"/>
      <c r="AU470" s="35"/>
    </row>
    <row r="471" spans="1:47" s="20" customFormat="1">
      <c r="A471" s="20" t="s">
        <v>118</v>
      </c>
      <c r="B471" s="35">
        <v>5.7460359174554556</v>
      </c>
      <c r="C471" s="2" t="s">
        <v>22</v>
      </c>
      <c r="D471" s="35" t="s">
        <v>91</v>
      </c>
      <c r="E471" s="20">
        <v>400</v>
      </c>
      <c r="F471" s="29">
        <v>43977</v>
      </c>
      <c r="G471" s="26">
        <f t="shared" si="297"/>
        <v>1.4365089793638638E-2</v>
      </c>
      <c r="H471" s="26"/>
      <c r="I471" s="26"/>
      <c r="J471" s="26"/>
      <c r="K471" s="26"/>
      <c r="L471" s="26"/>
      <c r="M471" s="26" t="s">
        <v>227</v>
      </c>
      <c r="N471" s="7">
        <v>44004</v>
      </c>
      <c r="O471" s="36" t="s">
        <v>18</v>
      </c>
      <c r="P471" s="20">
        <v>0.1</v>
      </c>
      <c r="Q471" s="37"/>
      <c r="R471" s="20">
        <v>20</v>
      </c>
      <c r="S471" s="2">
        <f t="shared" si="296"/>
        <v>6.9613209131684988</v>
      </c>
      <c r="T471" s="2">
        <f t="shared" si="292"/>
        <v>2</v>
      </c>
      <c r="U471" s="2">
        <f t="shared" si="293"/>
        <v>0.66666666666666663</v>
      </c>
      <c r="V471" s="2">
        <f t="shared" si="294"/>
        <v>10.372012420164834</v>
      </c>
      <c r="W471" s="5">
        <f t="shared" si="298"/>
        <v>20</v>
      </c>
      <c r="X471" s="22">
        <v>2.5</v>
      </c>
      <c r="Y471" s="2">
        <f t="shared" si="299"/>
        <v>17.403302282921246</v>
      </c>
      <c r="Z471" s="2">
        <f t="shared" si="300"/>
        <v>5</v>
      </c>
      <c r="AA471" s="2">
        <f t="shared" si="301"/>
        <v>1.6666666666666665</v>
      </c>
      <c r="AB471" s="2">
        <f t="shared" si="302"/>
        <v>25.930031050412087</v>
      </c>
      <c r="AC471" s="2">
        <f t="shared" si="303"/>
        <v>50</v>
      </c>
      <c r="AD471" s="13">
        <f t="shared" si="304"/>
        <v>5.0000000000000001E-3</v>
      </c>
      <c r="AF471" s="20" t="s">
        <v>230</v>
      </c>
      <c r="AG471" s="20">
        <v>7</v>
      </c>
      <c r="AH471" s="20">
        <v>20</v>
      </c>
      <c r="AI471" s="2">
        <f t="shared" si="305"/>
        <v>6.9613209131684988</v>
      </c>
      <c r="AJ471" s="3">
        <f t="shared" si="306"/>
        <v>0.1</v>
      </c>
      <c r="AK471" s="28">
        <f t="shared" si="295"/>
        <v>0</v>
      </c>
      <c r="AL471" s="37"/>
      <c r="AM471" s="22"/>
      <c r="AN471" s="22"/>
      <c r="AO471" s="22"/>
      <c r="AP471" s="22"/>
      <c r="AQ471" s="22"/>
      <c r="AR471" s="22"/>
      <c r="AS471" s="22"/>
      <c r="AU471" s="35"/>
    </row>
    <row r="472" spans="1:47" s="20" customFormat="1">
      <c r="A472" s="20" t="s">
        <v>119</v>
      </c>
      <c r="B472" s="35">
        <v>6.0250527624050623</v>
      </c>
      <c r="C472" s="2" t="s">
        <v>22</v>
      </c>
      <c r="D472" s="35" t="s">
        <v>91</v>
      </c>
      <c r="E472" s="20">
        <v>400</v>
      </c>
      <c r="F472" s="29">
        <v>43977</v>
      </c>
      <c r="G472" s="26">
        <f t="shared" si="297"/>
        <v>1.5062631906012655E-2</v>
      </c>
      <c r="H472" s="26"/>
      <c r="I472" s="26"/>
      <c r="J472" s="26"/>
      <c r="K472" s="26"/>
      <c r="L472" s="26"/>
      <c r="M472" s="26" t="s">
        <v>227</v>
      </c>
      <c r="N472" s="7">
        <v>44004</v>
      </c>
      <c r="O472" s="36" t="s">
        <v>18</v>
      </c>
      <c r="P472" s="20">
        <v>0.1</v>
      </c>
      <c r="Q472" s="37"/>
      <c r="R472" s="20">
        <v>20</v>
      </c>
      <c r="S472" s="2">
        <f t="shared" si="296"/>
        <v>6.6389460104964995</v>
      </c>
      <c r="T472" s="2">
        <f t="shared" si="292"/>
        <v>2</v>
      </c>
      <c r="U472" s="2">
        <f t="shared" si="293"/>
        <v>0.66666666666666663</v>
      </c>
      <c r="V472" s="2">
        <f t="shared" si="294"/>
        <v>10.694387322836834</v>
      </c>
      <c r="W472" s="5">
        <f t="shared" si="298"/>
        <v>20</v>
      </c>
      <c r="X472" s="22">
        <v>2.5</v>
      </c>
      <c r="Y472" s="2">
        <f t="shared" si="299"/>
        <v>16.597365026241249</v>
      </c>
      <c r="Z472" s="2">
        <f t="shared" si="300"/>
        <v>5</v>
      </c>
      <c r="AA472" s="2">
        <f t="shared" si="301"/>
        <v>1.6666666666666665</v>
      </c>
      <c r="AB472" s="2">
        <f t="shared" si="302"/>
        <v>26.735968307092083</v>
      </c>
      <c r="AC472" s="2">
        <f t="shared" si="303"/>
        <v>50</v>
      </c>
      <c r="AD472" s="13">
        <f t="shared" si="304"/>
        <v>5.0000000000000001E-3</v>
      </c>
      <c r="AF472" s="20" t="s">
        <v>230</v>
      </c>
      <c r="AG472" s="20">
        <v>8</v>
      </c>
      <c r="AH472" s="20">
        <v>20</v>
      </c>
      <c r="AI472" s="2">
        <f t="shared" si="305"/>
        <v>6.6389460104965003</v>
      </c>
      <c r="AJ472" s="3">
        <f t="shared" si="306"/>
        <v>0.1</v>
      </c>
      <c r="AK472" s="28">
        <f t="shared" si="295"/>
        <v>0</v>
      </c>
      <c r="AL472" s="37"/>
      <c r="AM472" s="22"/>
      <c r="AN472" s="22"/>
      <c r="AO472" s="22"/>
      <c r="AP472" s="22"/>
      <c r="AQ472" s="22"/>
      <c r="AR472" s="22"/>
      <c r="AS472" s="22"/>
      <c r="AU472" s="35"/>
    </row>
    <row r="473" spans="1:47" s="20" customFormat="1">
      <c r="A473" s="20" t="s">
        <v>120</v>
      </c>
      <c r="B473" s="35">
        <v>5.5986922935057066</v>
      </c>
      <c r="C473" s="2" t="s">
        <v>22</v>
      </c>
      <c r="D473" s="35" t="s">
        <v>91</v>
      </c>
      <c r="E473" s="20">
        <v>400</v>
      </c>
      <c r="F473" s="29">
        <v>43977</v>
      </c>
      <c r="G473" s="26">
        <f t="shared" si="297"/>
        <v>1.3996730733764267E-2</v>
      </c>
      <c r="H473" s="26"/>
      <c r="I473" s="26"/>
      <c r="J473" s="26"/>
      <c r="K473" s="26"/>
      <c r="L473" s="26"/>
      <c r="M473" s="26" t="s">
        <v>227</v>
      </c>
      <c r="N473" s="7">
        <v>44004</v>
      </c>
      <c r="O473" s="36" t="s">
        <v>18</v>
      </c>
      <c r="P473" s="20">
        <v>0.1</v>
      </c>
      <c r="Q473" s="37"/>
      <c r="R473" s="20">
        <v>20</v>
      </c>
      <c r="S473" s="2">
        <f t="shared" si="296"/>
        <v>7.1445255254336173</v>
      </c>
      <c r="T473" s="2">
        <f t="shared" si="292"/>
        <v>2</v>
      </c>
      <c r="U473" s="2">
        <f t="shared" si="293"/>
        <v>0.66666666666666663</v>
      </c>
      <c r="V473" s="2">
        <f t="shared" si="294"/>
        <v>10.188807807899716</v>
      </c>
      <c r="W473" s="5">
        <f t="shared" si="298"/>
        <v>20</v>
      </c>
      <c r="X473" s="22">
        <v>2.5</v>
      </c>
      <c r="Y473" s="2">
        <f t="shared" si="299"/>
        <v>17.861313813584044</v>
      </c>
      <c r="Z473" s="2">
        <f t="shared" si="300"/>
        <v>5</v>
      </c>
      <c r="AA473" s="2">
        <f t="shared" si="301"/>
        <v>1.6666666666666665</v>
      </c>
      <c r="AB473" s="2">
        <f t="shared" si="302"/>
        <v>25.472019519749288</v>
      </c>
      <c r="AC473" s="2">
        <f t="shared" si="303"/>
        <v>50</v>
      </c>
      <c r="AD473" s="13">
        <f t="shared" si="304"/>
        <v>5.000000000000001E-3</v>
      </c>
      <c r="AF473" s="20" t="s">
        <v>231</v>
      </c>
      <c r="AG473" s="20">
        <v>2</v>
      </c>
      <c r="AH473" s="20">
        <v>20</v>
      </c>
      <c r="AI473" s="2">
        <f t="shared" si="305"/>
        <v>7.1445255254336182</v>
      </c>
      <c r="AJ473" s="3">
        <f t="shared" si="306"/>
        <v>0.10000000000000002</v>
      </c>
      <c r="AK473" s="28">
        <f t="shared" si="295"/>
        <v>0</v>
      </c>
      <c r="AL473" s="37"/>
      <c r="AM473" s="22" t="s">
        <v>233</v>
      </c>
      <c r="AN473" s="22"/>
      <c r="AO473" s="22"/>
      <c r="AP473" s="22"/>
      <c r="AQ473" s="22"/>
      <c r="AR473" s="22"/>
      <c r="AS473" s="22"/>
      <c r="AU473" s="35"/>
    </row>
    <row r="474" spans="1:47" s="20" customFormat="1">
      <c r="A474" s="20" t="s">
        <v>121</v>
      </c>
      <c r="B474" s="35">
        <v>5.3448128688720953</v>
      </c>
      <c r="C474" s="2" t="s">
        <v>22</v>
      </c>
      <c r="D474" s="35" t="s">
        <v>91</v>
      </c>
      <c r="E474" s="20">
        <v>400</v>
      </c>
      <c r="F474" s="29">
        <v>43977</v>
      </c>
      <c r="G474" s="26">
        <f t="shared" si="297"/>
        <v>1.3362032172180238E-2</v>
      </c>
      <c r="H474" s="26"/>
      <c r="I474" s="26"/>
      <c r="J474" s="26"/>
      <c r="K474" s="26"/>
      <c r="L474" s="26"/>
      <c r="M474" s="26" t="s">
        <v>227</v>
      </c>
      <c r="N474" s="7">
        <v>44004</v>
      </c>
      <c r="O474" s="36" t="s">
        <v>18</v>
      </c>
      <c r="P474" s="20">
        <v>0.1</v>
      </c>
      <c r="Q474" s="37"/>
      <c r="R474" s="20">
        <v>20</v>
      </c>
      <c r="S474" s="2">
        <f t="shared" si="296"/>
        <v>7.4838915751303228</v>
      </c>
      <c r="T474" s="2">
        <f t="shared" si="292"/>
        <v>2</v>
      </c>
      <c r="U474" s="2">
        <f t="shared" si="293"/>
        <v>0.66666666666666663</v>
      </c>
      <c r="V474" s="2">
        <f t="shared" si="294"/>
        <v>9.849441758203012</v>
      </c>
      <c r="W474" s="5">
        <f t="shared" si="298"/>
        <v>20</v>
      </c>
      <c r="X474" s="22">
        <v>2.5</v>
      </c>
      <c r="Y474" s="2">
        <f t="shared" si="299"/>
        <v>18.709728937825808</v>
      </c>
      <c r="Z474" s="2">
        <f t="shared" si="300"/>
        <v>5</v>
      </c>
      <c r="AA474" s="2">
        <f t="shared" si="301"/>
        <v>1.6666666666666665</v>
      </c>
      <c r="AB474" s="2">
        <f t="shared" si="302"/>
        <v>24.623604395507531</v>
      </c>
      <c r="AC474" s="2">
        <f t="shared" si="303"/>
        <v>50.000000000000007</v>
      </c>
      <c r="AD474" s="13">
        <f t="shared" si="304"/>
        <v>5.0000000000000001E-3</v>
      </c>
      <c r="AF474" s="20" t="s">
        <v>231</v>
      </c>
      <c r="AG474" s="20">
        <v>3</v>
      </c>
      <c r="AH474" s="20">
        <v>20</v>
      </c>
      <c r="AI474" s="2">
        <f t="shared" si="305"/>
        <v>7.4838915751303228</v>
      </c>
      <c r="AJ474" s="3">
        <f t="shared" si="306"/>
        <v>0.1</v>
      </c>
      <c r="AK474" s="28">
        <f t="shared" si="295"/>
        <v>0</v>
      </c>
      <c r="AL474" s="37"/>
      <c r="AM474" s="22" t="s">
        <v>233</v>
      </c>
      <c r="AN474" s="22"/>
      <c r="AO474" s="22"/>
      <c r="AP474" s="22"/>
      <c r="AQ474" s="22"/>
      <c r="AR474" s="22"/>
      <c r="AS474" s="22"/>
      <c r="AU474" s="35"/>
    </row>
    <row r="475" spans="1:47" s="20" customFormat="1">
      <c r="A475" s="20" t="s">
        <v>122</v>
      </c>
      <c r="B475" s="35">
        <v>5.3113397893867083</v>
      </c>
      <c r="C475" s="2" t="s">
        <v>22</v>
      </c>
      <c r="D475" s="35" t="s">
        <v>91</v>
      </c>
      <c r="E475" s="20">
        <v>400</v>
      </c>
      <c r="F475" s="29">
        <v>43977</v>
      </c>
      <c r="G475" s="26">
        <f t="shared" si="297"/>
        <v>1.3278349473466771E-2</v>
      </c>
      <c r="H475" s="26"/>
      <c r="I475" s="26"/>
      <c r="J475" s="26"/>
      <c r="K475" s="26"/>
      <c r="L475" s="26"/>
      <c r="M475" s="26" t="s">
        <v>227</v>
      </c>
      <c r="N475" s="7">
        <v>44004</v>
      </c>
      <c r="O475" s="36" t="s">
        <v>18</v>
      </c>
      <c r="P475" s="20">
        <v>0.1</v>
      </c>
      <c r="Q475" s="37"/>
      <c r="R475" s="20">
        <v>20</v>
      </c>
      <c r="S475" s="2">
        <f t="shared" si="296"/>
        <v>7.5310564916086333</v>
      </c>
      <c r="T475" s="2">
        <f t="shared" si="292"/>
        <v>2</v>
      </c>
      <c r="U475" s="2">
        <f t="shared" si="293"/>
        <v>0.66666666666666663</v>
      </c>
      <c r="V475" s="2">
        <f t="shared" si="294"/>
        <v>9.8022768417246997</v>
      </c>
      <c r="W475" s="5">
        <f t="shared" si="298"/>
        <v>20</v>
      </c>
      <c r="X475" s="22">
        <v>2.5</v>
      </c>
      <c r="Y475" s="2">
        <f t="shared" si="299"/>
        <v>18.827641229021584</v>
      </c>
      <c r="Z475" s="2">
        <f t="shared" si="300"/>
        <v>5</v>
      </c>
      <c r="AA475" s="2">
        <f t="shared" si="301"/>
        <v>1.6666666666666665</v>
      </c>
      <c r="AB475" s="2">
        <f t="shared" si="302"/>
        <v>24.505692104311748</v>
      </c>
      <c r="AC475" s="2">
        <f t="shared" si="303"/>
        <v>50</v>
      </c>
      <c r="AD475" s="13">
        <f t="shared" si="304"/>
        <v>5.0000000000000001E-3</v>
      </c>
      <c r="AF475" s="20" t="s">
        <v>231</v>
      </c>
      <c r="AG475" s="20">
        <v>4</v>
      </c>
      <c r="AH475" s="20">
        <v>20</v>
      </c>
      <c r="AI475" s="2">
        <f t="shared" si="305"/>
        <v>7.5310564916086342</v>
      </c>
      <c r="AJ475" s="3">
        <f t="shared" si="306"/>
        <v>0.1</v>
      </c>
      <c r="AK475" s="28">
        <f t="shared" si="295"/>
        <v>0</v>
      </c>
      <c r="AL475" s="37"/>
      <c r="AM475" s="22" t="s">
        <v>233</v>
      </c>
      <c r="AN475" s="22"/>
      <c r="AO475" s="22"/>
      <c r="AP475" s="22"/>
      <c r="AQ475" s="22"/>
      <c r="AR475" s="22"/>
      <c r="AS475" s="22"/>
      <c r="AU475" s="35"/>
    </row>
    <row r="476" spans="1:47" s="20" customFormat="1">
      <c r="A476" s="20" t="s">
        <v>123</v>
      </c>
      <c r="B476" s="35">
        <v>5.4146043451557277</v>
      </c>
      <c r="C476" s="2" t="s">
        <v>22</v>
      </c>
      <c r="D476" s="35" t="s">
        <v>91</v>
      </c>
      <c r="E476" s="20">
        <v>400</v>
      </c>
      <c r="F476" s="29">
        <v>43977</v>
      </c>
      <c r="G476" s="26">
        <f t="shared" si="297"/>
        <v>1.3536510862889319E-2</v>
      </c>
      <c r="H476" s="26"/>
      <c r="I476" s="26"/>
      <c r="J476" s="26"/>
      <c r="K476" s="26"/>
      <c r="L476" s="26"/>
      <c r="M476" s="26" t="s">
        <v>227</v>
      </c>
      <c r="N476" s="7">
        <v>44004</v>
      </c>
      <c r="O476" s="36" t="s">
        <v>18</v>
      </c>
      <c r="P476" s="20">
        <v>0.1</v>
      </c>
      <c r="Q476" s="37"/>
      <c r="R476" s="20">
        <v>20</v>
      </c>
      <c r="S476" s="2">
        <f t="shared" si="296"/>
        <v>7.3874280464807587</v>
      </c>
      <c r="T476" s="2">
        <f t="shared" si="292"/>
        <v>2</v>
      </c>
      <c r="U476" s="2">
        <f t="shared" si="293"/>
        <v>0.66666666666666663</v>
      </c>
      <c r="V476" s="2">
        <f t="shared" si="294"/>
        <v>9.9459052868525752</v>
      </c>
      <c r="W476" s="5">
        <f t="shared" si="298"/>
        <v>20</v>
      </c>
      <c r="X476" s="22">
        <v>2.5</v>
      </c>
      <c r="Y476" s="2">
        <f t="shared" si="299"/>
        <v>18.468570116201896</v>
      </c>
      <c r="Z476" s="2">
        <f t="shared" si="300"/>
        <v>5</v>
      </c>
      <c r="AA476" s="2">
        <f t="shared" si="301"/>
        <v>1.6666666666666665</v>
      </c>
      <c r="AB476" s="2">
        <f t="shared" si="302"/>
        <v>24.86476321713144</v>
      </c>
      <c r="AC476" s="2">
        <f t="shared" si="303"/>
        <v>50</v>
      </c>
      <c r="AD476" s="13">
        <f t="shared" si="304"/>
        <v>5.0000000000000001E-3</v>
      </c>
      <c r="AF476" s="20" t="s">
        <v>231</v>
      </c>
      <c r="AG476" s="20">
        <v>5</v>
      </c>
      <c r="AH476" s="20">
        <v>20</v>
      </c>
      <c r="AI476" s="2">
        <f t="shared" si="305"/>
        <v>7.3874280464807587</v>
      </c>
      <c r="AJ476" s="3">
        <f t="shared" si="306"/>
        <v>0.1</v>
      </c>
      <c r="AK476" s="28">
        <f t="shared" si="295"/>
        <v>0</v>
      </c>
      <c r="AL476" s="37"/>
      <c r="AM476" s="22" t="s">
        <v>233</v>
      </c>
      <c r="AN476" s="22"/>
      <c r="AO476" s="22"/>
      <c r="AP476" s="22"/>
      <c r="AQ476" s="22"/>
      <c r="AR476" s="22"/>
      <c r="AS476" s="22"/>
      <c r="AU476" s="35"/>
    </row>
    <row r="477" spans="1:47" s="20" customFormat="1">
      <c r="A477" s="20" t="s">
        <v>124</v>
      </c>
      <c r="B477" s="35">
        <v>5.2079346487208031</v>
      </c>
      <c r="C477" s="2" t="s">
        <v>22</v>
      </c>
      <c r="D477" s="35" t="s">
        <v>91</v>
      </c>
      <c r="E477" s="20">
        <v>400</v>
      </c>
      <c r="F477" s="29">
        <v>43977</v>
      </c>
      <c r="G477" s="26">
        <f t="shared" si="297"/>
        <v>1.3019836621802007E-2</v>
      </c>
      <c r="H477" s="26"/>
      <c r="I477" s="26"/>
      <c r="J477" s="26"/>
      <c r="K477" s="26"/>
      <c r="L477" s="26"/>
      <c r="M477" s="26" t="s">
        <v>227</v>
      </c>
      <c r="N477" s="7">
        <v>44004</v>
      </c>
      <c r="O477" s="36" t="s">
        <v>18</v>
      </c>
      <c r="P477" s="20">
        <v>0.1</v>
      </c>
      <c r="Q477" s="37"/>
      <c r="R477" s="20">
        <v>20</v>
      </c>
      <c r="S477" s="2">
        <f t="shared" si="296"/>
        <v>7.6805879293867463</v>
      </c>
      <c r="T477" s="2">
        <f t="shared" si="292"/>
        <v>2</v>
      </c>
      <c r="U477" s="2">
        <f t="shared" si="293"/>
        <v>0.66666666666666663</v>
      </c>
      <c r="V477" s="2">
        <f t="shared" si="294"/>
        <v>9.6527454039465876</v>
      </c>
      <c r="W477" s="5">
        <f t="shared" si="298"/>
        <v>20</v>
      </c>
      <c r="X477" s="22">
        <v>2.5</v>
      </c>
      <c r="Y477" s="2">
        <f t="shared" si="299"/>
        <v>19.201469823466866</v>
      </c>
      <c r="Z477" s="2">
        <f t="shared" si="300"/>
        <v>5</v>
      </c>
      <c r="AA477" s="2">
        <f t="shared" si="301"/>
        <v>1.6666666666666665</v>
      </c>
      <c r="AB477" s="2">
        <f t="shared" si="302"/>
        <v>24.13186350986647</v>
      </c>
      <c r="AC477" s="2">
        <f t="shared" si="303"/>
        <v>50</v>
      </c>
      <c r="AD477" s="13">
        <f t="shared" si="304"/>
        <v>5.0000000000000001E-3</v>
      </c>
      <c r="AF477" s="20" t="s">
        <v>232</v>
      </c>
      <c r="AG477" s="20">
        <v>1</v>
      </c>
      <c r="AH477" s="20">
        <v>20</v>
      </c>
      <c r="AI477" s="2">
        <f t="shared" si="305"/>
        <v>7.6805879293867463</v>
      </c>
      <c r="AJ477" s="3">
        <f t="shared" si="306"/>
        <v>0.1</v>
      </c>
      <c r="AK477" s="28">
        <f t="shared" si="295"/>
        <v>0</v>
      </c>
      <c r="AL477" s="37"/>
      <c r="AM477" s="22"/>
      <c r="AN477" s="22"/>
      <c r="AO477" s="22"/>
      <c r="AP477" s="22"/>
      <c r="AQ477" s="22"/>
      <c r="AR477" s="22"/>
      <c r="AS477" s="22"/>
      <c r="AU477" s="35"/>
    </row>
    <row r="478" spans="1:47" s="20" customFormat="1">
      <c r="A478" s="20" t="s">
        <v>125</v>
      </c>
      <c r="B478" s="35">
        <v>5.1482155696866556</v>
      </c>
      <c r="C478" s="2" t="s">
        <v>22</v>
      </c>
      <c r="D478" s="35" t="s">
        <v>91</v>
      </c>
      <c r="E478" s="20">
        <v>400</v>
      </c>
      <c r="F478" s="29">
        <v>43977</v>
      </c>
      <c r="G478" s="26">
        <f t="shared" si="297"/>
        <v>1.287053892421664E-2</v>
      </c>
      <c r="H478" s="26"/>
      <c r="I478" s="26"/>
      <c r="J478" s="26"/>
      <c r="K478" s="26"/>
      <c r="L478" s="26"/>
      <c r="M478" s="26" t="s">
        <v>227</v>
      </c>
      <c r="N478" s="7">
        <v>44004</v>
      </c>
      <c r="O478" s="36" t="s">
        <v>18</v>
      </c>
      <c r="P478" s="20">
        <v>0.1</v>
      </c>
      <c r="Q478" s="37"/>
      <c r="R478" s="20">
        <v>20</v>
      </c>
      <c r="S478" s="2">
        <f t="shared" si="296"/>
        <v>7.7696824188025575</v>
      </c>
      <c r="T478" s="2">
        <f t="shared" si="292"/>
        <v>2</v>
      </c>
      <c r="U478" s="2">
        <f t="shared" si="293"/>
        <v>0.66666666666666663</v>
      </c>
      <c r="V478" s="2">
        <f t="shared" si="294"/>
        <v>9.5636509145307773</v>
      </c>
      <c r="W478" s="5">
        <f t="shared" si="298"/>
        <v>20</v>
      </c>
      <c r="X478" s="22">
        <v>2.5</v>
      </c>
      <c r="Y478" s="2">
        <f t="shared" si="299"/>
        <v>19.424206047006393</v>
      </c>
      <c r="Z478" s="2">
        <f t="shared" si="300"/>
        <v>5</v>
      </c>
      <c r="AA478" s="2">
        <f t="shared" si="301"/>
        <v>1.6666666666666665</v>
      </c>
      <c r="AB478" s="2">
        <f t="shared" si="302"/>
        <v>23.909127286326942</v>
      </c>
      <c r="AC478" s="2">
        <f t="shared" si="303"/>
        <v>50</v>
      </c>
      <c r="AD478" s="13">
        <f t="shared" si="304"/>
        <v>5.0000000000000001E-3</v>
      </c>
      <c r="AF478" s="20" t="s">
        <v>232</v>
      </c>
      <c r="AG478" s="20">
        <v>2</v>
      </c>
      <c r="AH478" s="20">
        <v>20</v>
      </c>
      <c r="AI478" s="2">
        <f t="shared" si="305"/>
        <v>7.7696824188025575</v>
      </c>
      <c r="AJ478" s="3">
        <f t="shared" si="306"/>
        <v>0.1</v>
      </c>
      <c r="AK478" s="28">
        <f t="shared" si="295"/>
        <v>0</v>
      </c>
      <c r="AL478" s="37"/>
      <c r="AM478" s="22"/>
      <c r="AN478" s="22"/>
      <c r="AO478" s="22"/>
      <c r="AP478" s="22"/>
      <c r="AQ478" s="22"/>
      <c r="AR478" s="22"/>
      <c r="AS478" s="22"/>
      <c r="AU478" s="35"/>
    </row>
    <row r="479" spans="1:47" s="20" customFormat="1">
      <c r="A479" s="20" t="s">
        <v>126</v>
      </c>
      <c r="B479" s="35">
        <v>5.1809534581212437</v>
      </c>
      <c r="C479" s="2" t="s">
        <v>22</v>
      </c>
      <c r="D479" s="35" t="s">
        <v>91</v>
      </c>
      <c r="E479" s="20">
        <v>400</v>
      </c>
      <c r="F479" s="29">
        <v>43977</v>
      </c>
      <c r="G479" s="26">
        <f t="shared" si="297"/>
        <v>1.2952383645303109E-2</v>
      </c>
      <c r="H479" s="26"/>
      <c r="I479" s="26"/>
      <c r="J479" s="26"/>
      <c r="K479" s="26"/>
      <c r="L479" s="26"/>
      <c r="M479" s="26" t="s">
        <v>227</v>
      </c>
      <c r="N479" s="7">
        <v>44004</v>
      </c>
      <c r="O479" s="36" t="s">
        <v>18</v>
      </c>
      <c r="P479" s="20">
        <v>0.1</v>
      </c>
      <c r="Q479" s="37"/>
      <c r="R479" s="20">
        <v>20</v>
      </c>
      <c r="S479" s="2">
        <f t="shared" si="296"/>
        <v>7.7205866301113435</v>
      </c>
      <c r="T479" s="2">
        <f t="shared" si="292"/>
        <v>2</v>
      </c>
      <c r="U479" s="2">
        <f t="shared" si="293"/>
        <v>0.66666666666666663</v>
      </c>
      <c r="V479" s="2">
        <f t="shared" si="294"/>
        <v>9.6127467032219904</v>
      </c>
      <c r="W479" s="5">
        <f t="shared" si="298"/>
        <v>20</v>
      </c>
      <c r="X479" s="22">
        <v>2.5</v>
      </c>
      <c r="Y479" s="2">
        <f t="shared" si="299"/>
        <v>19.301466575278358</v>
      </c>
      <c r="Z479" s="2">
        <f t="shared" si="300"/>
        <v>5</v>
      </c>
      <c r="AA479" s="2">
        <f t="shared" si="301"/>
        <v>1.6666666666666665</v>
      </c>
      <c r="AB479" s="2">
        <f t="shared" si="302"/>
        <v>24.031866758054974</v>
      </c>
      <c r="AC479" s="2">
        <f t="shared" si="303"/>
        <v>50</v>
      </c>
      <c r="AD479" s="13">
        <f t="shared" si="304"/>
        <v>5.0000000000000001E-3</v>
      </c>
      <c r="AF479" s="20" t="s">
        <v>232</v>
      </c>
      <c r="AG479" s="20">
        <v>3</v>
      </c>
      <c r="AH479" s="20">
        <v>20</v>
      </c>
      <c r="AI479" s="2">
        <f t="shared" si="305"/>
        <v>7.7205866301113435</v>
      </c>
      <c r="AJ479" s="3">
        <f t="shared" si="306"/>
        <v>0.1</v>
      </c>
      <c r="AK479" s="28">
        <f t="shared" si="295"/>
        <v>0</v>
      </c>
      <c r="AL479" s="37"/>
      <c r="AM479" s="22"/>
      <c r="AN479" s="22"/>
      <c r="AO479" s="22"/>
      <c r="AP479" s="22"/>
      <c r="AQ479" s="22"/>
      <c r="AR479" s="22"/>
      <c r="AS479" s="22"/>
      <c r="AU479" s="35"/>
    </row>
    <row r="480" spans="1:47" s="20" customFormat="1">
      <c r="A480" s="20" t="s">
        <v>127</v>
      </c>
      <c r="B480" s="35">
        <v>5.4379486847128584</v>
      </c>
      <c r="C480" s="2" t="s">
        <v>22</v>
      </c>
      <c r="D480" s="35" t="s">
        <v>91</v>
      </c>
      <c r="E480" s="20">
        <v>400</v>
      </c>
      <c r="F480" s="29">
        <v>43977</v>
      </c>
      <c r="G480" s="26">
        <f t="shared" si="297"/>
        <v>1.3594871711782147E-2</v>
      </c>
      <c r="H480" s="26"/>
      <c r="I480" s="26"/>
      <c r="J480" s="26"/>
      <c r="K480" s="26"/>
      <c r="L480" s="26"/>
      <c r="M480" s="26" t="s">
        <v>227</v>
      </c>
      <c r="N480" s="7">
        <v>44004</v>
      </c>
      <c r="O480" s="36" t="s">
        <v>18</v>
      </c>
      <c r="P480" s="20">
        <v>0.1</v>
      </c>
      <c r="Q480" s="37"/>
      <c r="R480" s="20">
        <v>20</v>
      </c>
      <c r="S480" s="2">
        <f t="shared" si="296"/>
        <v>7.3557148695514272</v>
      </c>
      <c r="T480" s="2">
        <f t="shared" si="292"/>
        <v>2</v>
      </c>
      <c r="U480" s="2">
        <f t="shared" si="293"/>
        <v>0.66666666666666663</v>
      </c>
      <c r="V480" s="2">
        <f t="shared" si="294"/>
        <v>9.9776184637819068</v>
      </c>
      <c r="W480" s="5">
        <f t="shared" si="298"/>
        <v>20</v>
      </c>
      <c r="X480" s="22">
        <v>2.5</v>
      </c>
      <c r="Y480" s="2">
        <f t="shared" si="299"/>
        <v>18.389287173878568</v>
      </c>
      <c r="Z480" s="2">
        <f t="shared" si="300"/>
        <v>5</v>
      </c>
      <c r="AA480" s="2">
        <f t="shared" si="301"/>
        <v>1.6666666666666665</v>
      </c>
      <c r="AB480" s="2">
        <f t="shared" si="302"/>
        <v>24.944046159454768</v>
      </c>
      <c r="AC480" s="2">
        <f t="shared" si="303"/>
        <v>50</v>
      </c>
      <c r="AD480" s="13">
        <f t="shared" si="304"/>
        <v>5.0000000000000001E-3</v>
      </c>
      <c r="AF480" s="20" t="s">
        <v>232</v>
      </c>
      <c r="AG480" s="20">
        <v>4</v>
      </c>
      <c r="AH480" s="20">
        <v>20</v>
      </c>
      <c r="AI480" s="2">
        <f t="shared" si="305"/>
        <v>7.3557148695514272</v>
      </c>
      <c r="AJ480" s="3">
        <f t="shared" si="306"/>
        <v>0.1</v>
      </c>
      <c r="AK480" s="28">
        <f t="shared" si="295"/>
        <v>0</v>
      </c>
      <c r="AL480" s="37"/>
      <c r="AM480" s="22"/>
      <c r="AN480" s="22"/>
      <c r="AO480" s="22"/>
      <c r="AP480" s="22"/>
      <c r="AQ480" s="22"/>
      <c r="AR480" s="22"/>
      <c r="AS480" s="22"/>
      <c r="AU480" s="35"/>
    </row>
    <row r="481" spans="1:47" s="20" customFormat="1">
      <c r="A481" s="20" t="s">
        <v>128</v>
      </c>
      <c r="B481" s="35">
        <v>2.5978166997203695</v>
      </c>
      <c r="C481" s="2" t="s">
        <v>22</v>
      </c>
      <c r="D481" s="35" t="s">
        <v>91</v>
      </c>
      <c r="E481" s="20">
        <v>400</v>
      </c>
      <c r="F481" s="29">
        <v>43977</v>
      </c>
      <c r="G481" s="26">
        <f t="shared" si="297"/>
        <v>6.4945417493009238E-3</v>
      </c>
      <c r="H481" s="26"/>
      <c r="I481" s="26"/>
      <c r="J481" s="26"/>
      <c r="K481" s="26"/>
      <c r="L481" s="26"/>
      <c r="M481" s="26" t="s">
        <v>227</v>
      </c>
      <c r="N481" s="7">
        <v>44004</v>
      </c>
      <c r="O481" s="36" t="s">
        <v>18</v>
      </c>
      <c r="P481" s="20">
        <v>0.1</v>
      </c>
      <c r="Q481" s="37"/>
      <c r="R481" s="20">
        <v>20</v>
      </c>
      <c r="S481" s="2">
        <f t="shared" si="296"/>
        <v>15.397545178728594</v>
      </c>
      <c r="T481" s="2">
        <f t="shared" si="292"/>
        <v>2</v>
      </c>
      <c r="U481" s="2">
        <f t="shared" si="293"/>
        <v>0.66666666666666663</v>
      </c>
      <c r="V481" s="2">
        <f t="shared" si="294"/>
        <v>1.9357881546047402</v>
      </c>
      <c r="W481" s="5">
        <f t="shared" si="298"/>
        <v>20</v>
      </c>
      <c r="X481" s="22">
        <v>2.5</v>
      </c>
      <c r="Y481" s="2">
        <f t="shared" si="299"/>
        <v>38.493862946821487</v>
      </c>
      <c r="Z481" s="2">
        <f t="shared" si="300"/>
        <v>5</v>
      </c>
      <c r="AA481" s="2">
        <f t="shared" si="301"/>
        <v>1.6666666666666665</v>
      </c>
      <c r="AB481" s="2">
        <f t="shared" si="302"/>
        <v>4.8394703865118505</v>
      </c>
      <c r="AC481" s="2">
        <f t="shared" si="303"/>
        <v>50</v>
      </c>
      <c r="AD481" s="13">
        <f t="shared" si="304"/>
        <v>5.000000000000001E-3</v>
      </c>
      <c r="AF481" s="20" t="s">
        <v>230</v>
      </c>
      <c r="AG481" s="20">
        <v>9</v>
      </c>
      <c r="AH481" s="20">
        <v>20</v>
      </c>
      <c r="AI481" s="2">
        <f t="shared" si="305"/>
        <v>15.397545178728596</v>
      </c>
      <c r="AJ481" s="3">
        <f t="shared" si="306"/>
        <v>0.10000000000000002</v>
      </c>
      <c r="AK481" s="28">
        <f t="shared" si="295"/>
        <v>0</v>
      </c>
      <c r="AL481" s="37"/>
      <c r="AM481" s="22"/>
      <c r="AN481" s="22"/>
      <c r="AO481" s="22"/>
      <c r="AP481" s="22"/>
      <c r="AQ481" s="22"/>
      <c r="AR481" s="22"/>
      <c r="AS481" s="22"/>
      <c r="AU481" s="35"/>
    </row>
    <row r="482" spans="1:47" s="20" customFormat="1">
      <c r="A482" s="20" t="s">
        <v>129</v>
      </c>
      <c r="B482" s="35">
        <v>3.4003778945568879</v>
      </c>
      <c r="C482" s="2" t="s">
        <v>22</v>
      </c>
      <c r="D482" s="35" t="s">
        <v>91</v>
      </c>
      <c r="E482" s="20">
        <v>400</v>
      </c>
      <c r="F482" s="29">
        <v>43977</v>
      </c>
      <c r="G482" s="26">
        <f t="shared" si="297"/>
        <v>8.5009447363922196E-3</v>
      </c>
      <c r="H482" s="26"/>
      <c r="I482" s="26"/>
      <c r="J482" s="26"/>
      <c r="K482" s="26"/>
      <c r="L482" s="26"/>
      <c r="M482" s="26" t="s">
        <v>227</v>
      </c>
      <c r="N482" s="7">
        <v>44004</v>
      </c>
      <c r="O482" s="36" t="s">
        <v>18</v>
      </c>
      <c r="P482" s="20">
        <v>0.1</v>
      </c>
      <c r="Q482" s="37"/>
      <c r="R482" s="20">
        <v>20</v>
      </c>
      <c r="S482" s="2">
        <f t="shared" si="296"/>
        <v>11.763398434047433</v>
      </c>
      <c r="T482" s="2">
        <f t="shared" si="292"/>
        <v>2</v>
      </c>
      <c r="U482" s="2">
        <f t="shared" si="293"/>
        <v>0.66666666666666663</v>
      </c>
      <c r="V482" s="2">
        <f t="shared" si="294"/>
        <v>5.5699348992859008</v>
      </c>
      <c r="W482" s="5">
        <f t="shared" si="298"/>
        <v>20</v>
      </c>
      <c r="X482" s="22">
        <v>2.5</v>
      </c>
      <c r="Y482" s="2">
        <f t="shared" si="299"/>
        <v>29.408496085118582</v>
      </c>
      <c r="Z482" s="2">
        <f t="shared" si="300"/>
        <v>5</v>
      </c>
      <c r="AA482" s="2">
        <f t="shared" si="301"/>
        <v>1.6666666666666665</v>
      </c>
      <c r="AB482" s="2">
        <f t="shared" si="302"/>
        <v>13.924837248214752</v>
      </c>
      <c r="AC482" s="2">
        <f t="shared" si="303"/>
        <v>50</v>
      </c>
      <c r="AD482" s="13">
        <f t="shared" si="304"/>
        <v>5.0000000000000001E-3</v>
      </c>
      <c r="AF482" s="20" t="s">
        <v>230</v>
      </c>
      <c r="AG482" s="20">
        <v>10</v>
      </c>
      <c r="AH482" s="20">
        <v>20</v>
      </c>
      <c r="AI482" s="2">
        <f t="shared" si="305"/>
        <v>11.763398434047433</v>
      </c>
      <c r="AJ482" s="3">
        <f t="shared" si="306"/>
        <v>0.1</v>
      </c>
      <c r="AK482" s="28">
        <f t="shared" si="295"/>
        <v>0</v>
      </c>
      <c r="AL482" s="37"/>
      <c r="AM482" s="22"/>
      <c r="AN482" s="22"/>
      <c r="AO482" s="22"/>
      <c r="AP482" s="22"/>
      <c r="AQ482" s="22"/>
      <c r="AR482" s="22"/>
      <c r="AS482" s="22"/>
      <c r="AU482" s="35"/>
    </row>
    <row r="483" spans="1:47" s="20" customFormat="1">
      <c r="A483" s="20" t="s">
        <v>130</v>
      </c>
      <c r="B483" s="35">
        <v>3.2538584333006799</v>
      </c>
      <c r="C483" s="2" t="s">
        <v>22</v>
      </c>
      <c r="D483" s="35" t="s">
        <v>91</v>
      </c>
      <c r="E483" s="20">
        <v>400</v>
      </c>
      <c r="F483" s="29">
        <v>43977</v>
      </c>
      <c r="G483" s="26">
        <f t="shared" si="297"/>
        <v>8.1346460832516995E-3</v>
      </c>
      <c r="H483" s="26"/>
      <c r="I483" s="26"/>
      <c r="J483" s="26"/>
      <c r="K483" s="26"/>
      <c r="L483" s="26"/>
      <c r="M483" s="26" t="s">
        <v>227</v>
      </c>
      <c r="N483" s="7">
        <v>44004</v>
      </c>
      <c r="O483" s="36" t="s">
        <v>18</v>
      </c>
      <c r="P483" s="20">
        <v>0.1</v>
      </c>
      <c r="Q483" s="37"/>
      <c r="R483" s="20">
        <v>20</v>
      </c>
      <c r="S483" s="2">
        <f t="shared" si="296"/>
        <v>12.293097816005604</v>
      </c>
      <c r="T483" s="2">
        <f t="shared" si="292"/>
        <v>2</v>
      </c>
      <c r="U483" s="2">
        <f t="shared" si="293"/>
        <v>0.66666666666666663</v>
      </c>
      <c r="V483" s="2">
        <f t="shared" si="294"/>
        <v>5.04023551732773</v>
      </c>
      <c r="W483" s="5">
        <f t="shared" si="298"/>
        <v>20</v>
      </c>
      <c r="X483" s="22">
        <v>2.5</v>
      </c>
      <c r="Y483" s="2">
        <f t="shared" si="299"/>
        <v>30.732744540014011</v>
      </c>
      <c r="Z483" s="2">
        <f t="shared" si="300"/>
        <v>5</v>
      </c>
      <c r="AA483" s="2">
        <f t="shared" si="301"/>
        <v>1.6666666666666665</v>
      </c>
      <c r="AB483" s="2">
        <f t="shared" si="302"/>
        <v>12.600588793319325</v>
      </c>
      <c r="AC483" s="2">
        <f t="shared" si="303"/>
        <v>50</v>
      </c>
      <c r="AD483" s="13">
        <f t="shared" si="304"/>
        <v>5.0000000000000001E-3</v>
      </c>
      <c r="AF483" s="20" t="s">
        <v>230</v>
      </c>
      <c r="AG483" s="20">
        <v>11</v>
      </c>
      <c r="AH483" s="20">
        <v>20</v>
      </c>
      <c r="AI483" s="2">
        <f t="shared" si="305"/>
        <v>12.293097816005606</v>
      </c>
      <c r="AJ483" s="3">
        <f t="shared" si="306"/>
        <v>0.1</v>
      </c>
      <c r="AK483" s="28">
        <f t="shared" si="295"/>
        <v>0</v>
      </c>
      <c r="AL483" s="37"/>
      <c r="AM483" s="22"/>
      <c r="AN483" s="22"/>
      <c r="AO483" s="22"/>
      <c r="AP483" s="22"/>
      <c r="AQ483" s="22"/>
      <c r="AR483" s="22"/>
      <c r="AS483" s="22"/>
      <c r="AU483" s="35"/>
    </row>
    <row r="484" spans="1:47" s="20" customFormat="1">
      <c r="A484" s="20" t="s">
        <v>131</v>
      </c>
      <c r="B484" s="35">
        <v>3.2625518094185471</v>
      </c>
      <c r="C484" s="2" t="s">
        <v>22</v>
      </c>
      <c r="D484" s="35" t="s">
        <v>91</v>
      </c>
      <c r="E484" s="20">
        <v>400</v>
      </c>
      <c r="F484" s="29">
        <v>43977</v>
      </c>
      <c r="G484" s="26">
        <f t="shared" si="297"/>
        <v>8.1563795235463678E-3</v>
      </c>
      <c r="H484" s="26"/>
      <c r="I484" s="26"/>
      <c r="J484" s="26"/>
      <c r="K484" s="26"/>
      <c r="L484" s="26"/>
      <c r="M484" s="26" t="s">
        <v>227</v>
      </c>
      <c r="N484" s="7">
        <v>44004</v>
      </c>
      <c r="O484" s="36" t="s">
        <v>18</v>
      </c>
      <c r="P484" s="20">
        <v>0.1</v>
      </c>
      <c r="Q484" s="37"/>
      <c r="R484" s="20">
        <v>20</v>
      </c>
      <c r="S484" s="2">
        <f t="shared" si="296"/>
        <v>12.260341700789363</v>
      </c>
      <c r="T484" s="2">
        <f t="shared" si="292"/>
        <v>2</v>
      </c>
      <c r="U484" s="2">
        <f t="shared" si="293"/>
        <v>0.66666666666666663</v>
      </c>
      <c r="V484" s="2">
        <f t="shared" si="294"/>
        <v>5.072991632543971</v>
      </c>
      <c r="W484" s="5">
        <f t="shared" si="298"/>
        <v>20</v>
      </c>
      <c r="X484" s="22">
        <v>2.5</v>
      </c>
      <c r="Y484" s="2">
        <f t="shared" si="299"/>
        <v>30.650854251973406</v>
      </c>
      <c r="Z484" s="2">
        <f t="shared" si="300"/>
        <v>5</v>
      </c>
      <c r="AA484" s="2">
        <f t="shared" si="301"/>
        <v>1.6666666666666665</v>
      </c>
      <c r="AB484" s="2">
        <f t="shared" si="302"/>
        <v>12.682479081359928</v>
      </c>
      <c r="AC484" s="2">
        <f t="shared" si="303"/>
        <v>50</v>
      </c>
      <c r="AD484" s="13">
        <f t="shared" si="304"/>
        <v>5.0000000000000001E-3</v>
      </c>
      <c r="AF484" s="20" t="s">
        <v>230</v>
      </c>
      <c r="AG484" s="20">
        <v>12</v>
      </c>
      <c r="AH484" s="20">
        <v>20</v>
      </c>
      <c r="AI484" s="2">
        <f t="shared" si="305"/>
        <v>12.260341700789363</v>
      </c>
      <c r="AJ484" s="3">
        <f t="shared" si="306"/>
        <v>0.1</v>
      </c>
      <c r="AK484" s="28">
        <f t="shared" si="295"/>
        <v>0</v>
      </c>
      <c r="AL484" s="37"/>
      <c r="AM484" s="22"/>
      <c r="AN484" s="22"/>
      <c r="AO484" s="22"/>
      <c r="AP484" s="22"/>
      <c r="AQ484" s="22"/>
      <c r="AR484" s="22"/>
      <c r="AS484" s="22"/>
      <c r="AU484" s="35"/>
    </row>
    <row r="485" spans="1:47" s="20" customFormat="1">
      <c r="A485" s="20" t="s">
        <v>132</v>
      </c>
      <c r="B485" s="35">
        <v>3.3986755253037808</v>
      </c>
      <c r="C485" s="2" t="s">
        <v>22</v>
      </c>
      <c r="D485" s="35" t="s">
        <v>91</v>
      </c>
      <c r="E485" s="20">
        <v>400</v>
      </c>
      <c r="F485" s="38" t="s">
        <v>38</v>
      </c>
      <c r="G485" s="26">
        <f t="shared" si="297"/>
        <v>8.4966888132594516E-3</v>
      </c>
      <c r="H485" s="26"/>
      <c r="I485" s="26"/>
      <c r="J485" s="26"/>
      <c r="K485" s="26"/>
      <c r="L485" s="26"/>
      <c r="M485" s="26" t="s">
        <v>38</v>
      </c>
      <c r="N485" s="26" t="s">
        <v>38</v>
      </c>
      <c r="O485" s="36" t="s">
        <v>38</v>
      </c>
      <c r="P485" s="36" t="s">
        <v>38</v>
      </c>
      <c r="Q485" s="41"/>
      <c r="R485" s="36" t="s">
        <v>38</v>
      </c>
      <c r="S485" s="36" t="s">
        <v>38</v>
      </c>
      <c r="T485" s="36" t="s">
        <v>38</v>
      </c>
      <c r="U485" s="36" t="s">
        <v>38</v>
      </c>
      <c r="V485" s="36" t="s">
        <v>38</v>
      </c>
      <c r="W485" s="36" t="s">
        <v>38</v>
      </c>
      <c r="X485" s="36" t="s">
        <v>38</v>
      </c>
      <c r="Y485" s="36" t="s">
        <v>38</v>
      </c>
      <c r="Z485" s="36" t="s">
        <v>38</v>
      </c>
      <c r="AA485" s="36" t="s">
        <v>38</v>
      </c>
      <c r="AB485" s="36" t="s">
        <v>38</v>
      </c>
      <c r="AC485" s="36" t="s">
        <v>38</v>
      </c>
      <c r="AD485" s="36" t="s">
        <v>38</v>
      </c>
      <c r="AF485" s="20" t="s">
        <v>38</v>
      </c>
      <c r="AG485" s="20" t="s">
        <v>38</v>
      </c>
      <c r="AH485" s="36" t="s">
        <v>38</v>
      </c>
      <c r="AI485" s="36" t="s">
        <v>38</v>
      </c>
      <c r="AJ485" s="16" t="s">
        <v>38</v>
      </c>
      <c r="AK485" s="36" t="s">
        <v>38</v>
      </c>
      <c r="AL485" s="37" t="s">
        <v>173</v>
      </c>
      <c r="AM485" s="22"/>
      <c r="AN485" s="22"/>
      <c r="AO485" s="22"/>
      <c r="AP485" s="22"/>
      <c r="AQ485" s="22"/>
      <c r="AR485" s="22"/>
      <c r="AS485" s="22"/>
      <c r="AU485" s="35"/>
    </row>
    <row r="486" spans="1:47" s="20" customFormat="1">
      <c r="A486" s="20" t="s">
        <v>133</v>
      </c>
      <c r="B486" s="35">
        <v>3.1308218420402647</v>
      </c>
      <c r="C486" s="2" t="s">
        <v>22</v>
      </c>
      <c r="D486" s="35" t="s">
        <v>91</v>
      </c>
      <c r="E486" s="20">
        <v>400</v>
      </c>
      <c r="F486" s="29">
        <v>43977</v>
      </c>
      <c r="G486" s="26">
        <f t="shared" si="297"/>
        <v>7.8270546051006622E-3</v>
      </c>
      <c r="H486" s="26"/>
      <c r="I486" s="26"/>
      <c r="J486" s="26"/>
      <c r="K486" s="26"/>
      <c r="L486" s="26"/>
      <c r="M486" s="26" t="s">
        <v>227</v>
      </c>
      <c r="N486" s="7">
        <v>44004</v>
      </c>
      <c r="O486" s="36" t="s">
        <v>18</v>
      </c>
      <c r="P486" s="20">
        <v>0.1</v>
      </c>
      <c r="Q486" s="37"/>
      <c r="R486" s="20">
        <v>20</v>
      </c>
      <c r="S486" s="2">
        <f t="shared" si="296"/>
        <v>12.776198077733216</v>
      </c>
      <c r="T486" s="2">
        <f t="shared" si="292"/>
        <v>2</v>
      </c>
      <c r="U486" s="2">
        <f t="shared" si="293"/>
        <v>0.66666666666666663</v>
      </c>
      <c r="V486" s="2">
        <f t="shared" si="294"/>
        <v>4.5571352556001177</v>
      </c>
      <c r="W486" s="5">
        <f t="shared" si="298"/>
        <v>20</v>
      </c>
      <c r="X486" s="22">
        <v>2.5</v>
      </c>
      <c r="Y486" s="2">
        <f t="shared" si="299"/>
        <v>31.940495194333039</v>
      </c>
      <c r="Z486" s="2">
        <f t="shared" si="300"/>
        <v>5</v>
      </c>
      <c r="AA486" s="2">
        <f t="shared" si="301"/>
        <v>1.6666666666666665</v>
      </c>
      <c r="AB486" s="2">
        <f t="shared" si="302"/>
        <v>11.392838139000293</v>
      </c>
      <c r="AC486" s="2">
        <f t="shared" si="303"/>
        <v>50</v>
      </c>
      <c r="AD486" s="13">
        <f t="shared" si="304"/>
        <v>4.9999999999999992E-3</v>
      </c>
      <c r="AF486" s="20" t="s">
        <v>231</v>
      </c>
      <c r="AG486" s="20">
        <v>6</v>
      </c>
      <c r="AH486" s="20">
        <v>20</v>
      </c>
      <c r="AI486" s="2">
        <f t="shared" si="305"/>
        <v>12.776198077733216</v>
      </c>
      <c r="AJ486" s="3">
        <f t="shared" si="306"/>
        <v>9.9999999999999978E-2</v>
      </c>
      <c r="AK486" s="28">
        <f t="shared" si="295"/>
        <v>0</v>
      </c>
      <c r="AL486" s="37"/>
      <c r="AM486" s="22" t="s">
        <v>233</v>
      </c>
      <c r="AN486" s="22"/>
      <c r="AO486" s="22"/>
      <c r="AP486" s="22"/>
      <c r="AQ486" s="22"/>
      <c r="AR486" s="22"/>
      <c r="AS486" s="22"/>
      <c r="AU486" s="35"/>
    </row>
    <row r="487" spans="1:47" s="20" customFormat="1">
      <c r="A487" s="20" t="s">
        <v>134</v>
      </c>
      <c r="B487" s="35">
        <v>3.0224836627083196</v>
      </c>
      <c r="C487" s="2" t="s">
        <v>22</v>
      </c>
      <c r="D487" s="35" t="s">
        <v>91</v>
      </c>
      <c r="E487" s="20">
        <v>400</v>
      </c>
      <c r="F487" s="29">
        <v>43977</v>
      </c>
      <c r="G487" s="26">
        <f t="shared" si="297"/>
        <v>7.556209156770799E-3</v>
      </c>
      <c r="H487" s="26"/>
      <c r="I487" s="26"/>
      <c r="J487" s="26"/>
      <c r="K487" s="26"/>
      <c r="L487" s="26"/>
      <c r="M487" s="26" t="s">
        <v>227</v>
      </c>
      <c r="N487" s="7">
        <v>44004</v>
      </c>
      <c r="O487" s="36" t="s">
        <v>18</v>
      </c>
      <c r="P487" s="20">
        <v>0.1</v>
      </c>
      <c r="Q487" s="37"/>
      <c r="R487" s="20">
        <v>20</v>
      </c>
      <c r="S487" s="2">
        <f t="shared" si="296"/>
        <v>13.234149283757484</v>
      </c>
      <c r="T487" s="2">
        <f t="shared" si="292"/>
        <v>2</v>
      </c>
      <c r="U487" s="2">
        <f t="shared" si="293"/>
        <v>0.66666666666666663</v>
      </c>
      <c r="V487" s="2">
        <f t="shared" si="294"/>
        <v>4.0991840495758503</v>
      </c>
      <c r="W487" s="5">
        <f t="shared" si="298"/>
        <v>20</v>
      </c>
      <c r="X487" s="22">
        <v>2.5</v>
      </c>
      <c r="Y487" s="2">
        <f t="shared" si="299"/>
        <v>33.085373209393708</v>
      </c>
      <c r="Z487" s="2">
        <f t="shared" si="300"/>
        <v>5</v>
      </c>
      <c r="AA487" s="2">
        <f t="shared" si="301"/>
        <v>1.6666666666666665</v>
      </c>
      <c r="AB487" s="2">
        <f t="shared" si="302"/>
        <v>10.247960123939626</v>
      </c>
      <c r="AC487" s="2">
        <f t="shared" si="303"/>
        <v>50</v>
      </c>
      <c r="AD487" s="13">
        <f t="shared" si="304"/>
        <v>5.0000000000000001E-3</v>
      </c>
      <c r="AF487" s="20" t="s">
        <v>231</v>
      </c>
      <c r="AG487" s="20">
        <v>7</v>
      </c>
      <c r="AH487" s="20">
        <v>20</v>
      </c>
      <c r="AI487" s="2">
        <f t="shared" si="305"/>
        <v>13.234149283757484</v>
      </c>
      <c r="AJ487" s="3">
        <f t="shared" si="306"/>
        <v>0.1</v>
      </c>
      <c r="AK487" s="28">
        <f t="shared" si="295"/>
        <v>0</v>
      </c>
      <c r="AL487" s="37"/>
      <c r="AM487" s="22" t="s">
        <v>233</v>
      </c>
      <c r="AN487" s="22"/>
      <c r="AO487" s="22"/>
      <c r="AP487" s="22"/>
      <c r="AQ487" s="22"/>
      <c r="AR487" s="22"/>
      <c r="AS487" s="22"/>
      <c r="AU487" s="35"/>
    </row>
    <row r="488" spans="1:47" s="20" customFormat="1">
      <c r="A488" s="20" t="s">
        <v>135</v>
      </c>
      <c r="B488" s="35">
        <v>3.0751455854786784</v>
      </c>
      <c r="C488" s="2" t="s">
        <v>22</v>
      </c>
      <c r="D488" s="35" t="s">
        <v>91</v>
      </c>
      <c r="E488" s="20">
        <v>400</v>
      </c>
      <c r="F488" s="29">
        <v>43977</v>
      </c>
      <c r="G488" s="26">
        <f t="shared" si="297"/>
        <v>7.6878639636966959E-3</v>
      </c>
      <c r="H488" s="26"/>
      <c r="I488" s="26"/>
      <c r="J488" s="26"/>
      <c r="K488" s="26"/>
      <c r="L488" s="26"/>
      <c r="M488" s="26" t="s">
        <v>227</v>
      </c>
      <c r="N488" s="7">
        <v>44004</v>
      </c>
      <c r="O488" s="36" t="s">
        <v>18</v>
      </c>
      <c r="P488" s="20">
        <v>0.1</v>
      </c>
      <c r="Q488" s="37"/>
      <c r="R488" s="20">
        <v>20</v>
      </c>
      <c r="S488" s="2">
        <f t="shared" si="296"/>
        <v>13.007514242215491</v>
      </c>
      <c r="T488" s="2">
        <f t="shared" si="292"/>
        <v>2</v>
      </c>
      <c r="U488" s="2">
        <f t="shared" si="293"/>
        <v>0.66666666666666663</v>
      </c>
      <c r="V488" s="2">
        <f t="shared" si="294"/>
        <v>4.3258190911178431</v>
      </c>
      <c r="W488" s="5">
        <f t="shared" si="298"/>
        <v>20</v>
      </c>
      <c r="X488" s="22">
        <v>2.5</v>
      </c>
      <c r="Y488" s="2">
        <f t="shared" si="299"/>
        <v>32.518785605538724</v>
      </c>
      <c r="Z488" s="2">
        <f t="shared" si="300"/>
        <v>5</v>
      </c>
      <c r="AA488" s="2">
        <f t="shared" si="301"/>
        <v>1.6666666666666665</v>
      </c>
      <c r="AB488" s="2">
        <f t="shared" si="302"/>
        <v>10.814547727794608</v>
      </c>
      <c r="AC488" s="2">
        <f t="shared" si="303"/>
        <v>50</v>
      </c>
      <c r="AD488" s="13">
        <f t="shared" si="304"/>
        <v>5.0000000000000001E-3</v>
      </c>
      <c r="AF488" s="20" t="s">
        <v>231</v>
      </c>
      <c r="AG488" s="20">
        <v>8</v>
      </c>
      <c r="AH488" s="20">
        <v>20</v>
      </c>
      <c r="AI488" s="2">
        <f t="shared" si="305"/>
        <v>13.007514242215491</v>
      </c>
      <c r="AJ488" s="3">
        <f t="shared" si="306"/>
        <v>0.1</v>
      </c>
      <c r="AK488" s="28">
        <f t="shared" si="295"/>
        <v>0</v>
      </c>
      <c r="AL488" s="37"/>
      <c r="AM488" s="22" t="s">
        <v>233</v>
      </c>
      <c r="AN488" s="22"/>
      <c r="AO488" s="22"/>
      <c r="AP488" s="22"/>
      <c r="AQ488" s="22"/>
      <c r="AR488" s="22"/>
      <c r="AS488" s="22"/>
      <c r="AU488" s="35"/>
    </row>
    <row r="489" spans="1:47" s="20" customFormat="1">
      <c r="A489" s="20" t="s">
        <v>136</v>
      </c>
      <c r="B489" s="35">
        <v>2.8845523912102857</v>
      </c>
      <c r="C489" s="2" t="s">
        <v>22</v>
      </c>
      <c r="D489" s="35" t="s">
        <v>91</v>
      </c>
      <c r="E489" s="20">
        <v>400</v>
      </c>
      <c r="F489" s="29">
        <v>43977</v>
      </c>
      <c r="G489" s="26">
        <f t="shared" si="297"/>
        <v>7.2113809780257141E-3</v>
      </c>
      <c r="H489" s="26"/>
      <c r="I489" s="26"/>
      <c r="J489" s="26"/>
      <c r="K489" s="26"/>
      <c r="L489" s="26"/>
      <c r="M489" s="26" t="s">
        <v>227</v>
      </c>
      <c r="N489" s="7">
        <v>44004</v>
      </c>
      <c r="O489" s="36" t="s">
        <v>18</v>
      </c>
      <c r="P489" s="20">
        <v>0.1</v>
      </c>
      <c r="Q489" s="37"/>
      <c r="R489" s="20">
        <v>20</v>
      </c>
      <c r="S489" s="2">
        <f t="shared" si="296"/>
        <v>13.866969489577205</v>
      </c>
      <c r="T489" s="2">
        <f t="shared" si="292"/>
        <v>2</v>
      </c>
      <c r="U489" s="2">
        <f t="shared" si="293"/>
        <v>0.66666666666666663</v>
      </c>
      <c r="V489" s="2">
        <f t="shared" si="294"/>
        <v>3.4663638437561275</v>
      </c>
      <c r="W489" s="5">
        <f t="shared" si="298"/>
        <v>20</v>
      </c>
      <c r="X489" s="22">
        <v>2.5</v>
      </c>
      <c r="Y489" s="2">
        <f t="shared" si="299"/>
        <v>34.66742372394301</v>
      </c>
      <c r="Z489" s="2">
        <f t="shared" si="300"/>
        <v>5</v>
      </c>
      <c r="AA489" s="2">
        <f t="shared" si="301"/>
        <v>1.6666666666666665</v>
      </c>
      <c r="AB489" s="2">
        <f t="shared" si="302"/>
        <v>8.6659096093903187</v>
      </c>
      <c r="AC489" s="2">
        <f t="shared" si="303"/>
        <v>49.999999999999993</v>
      </c>
      <c r="AD489" s="13">
        <f t="shared" si="304"/>
        <v>5.000000000000001E-3</v>
      </c>
      <c r="AF489" s="20" t="s">
        <v>232</v>
      </c>
      <c r="AG489" s="20">
        <v>5</v>
      </c>
      <c r="AH489" s="20">
        <v>20</v>
      </c>
      <c r="AI489" s="2">
        <f t="shared" si="305"/>
        <v>13.866969489577206</v>
      </c>
      <c r="AJ489" s="3">
        <f t="shared" si="306"/>
        <v>0.10000000000000002</v>
      </c>
      <c r="AK489" s="28">
        <f t="shared" si="295"/>
        <v>0</v>
      </c>
      <c r="AL489" s="37"/>
      <c r="AM489" s="22"/>
      <c r="AN489" s="22"/>
      <c r="AO489" s="22"/>
      <c r="AP489" s="22"/>
      <c r="AQ489" s="22"/>
      <c r="AR489" s="22"/>
      <c r="AS489" s="22"/>
      <c r="AU489" s="35"/>
    </row>
    <row r="490" spans="1:47" s="20" customFormat="1">
      <c r="A490" s="20" t="s">
        <v>137</v>
      </c>
      <c r="B490" s="35">
        <v>2.8390163884682527</v>
      </c>
      <c r="C490" s="2" t="s">
        <v>22</v>
      </c>
      <c r="D490" s="35" t="s">
        <v>91</v>
      </c>
      <c r="E490" s="20">
        <v>400</v>
      </c>
      <c r="F490" s="29">
        <v>43977</v>
      </c>
      <c r="G490" s="26">
        <f t="shared" si="297"/>
        <v>7.097540971170632E-3</v>
      </c>
      <c r="H490" s="26"/>
      <c r="I490" s="26"/>
      <c r="J490" s="26"/>
      <c r="K490" s="26"/>
      <c r="L490" s="26"/>
      <c r="M490" s="26" t="s">
        <v>227</v>
      </c>
      <c r="N490" s="7">
        <v>44004</v>
      </c>
      <c r="O490" s="36" t="s">
        <v>18</v>
      </c>
      <c r="P490" s="20">
        <v>0.1</v>
      </c>
      <c r="Q490" s="37"/>
      <c r="R490" s="20">
        <v>20</v>
      </c>
      <c r="S490" s="2">
        <f t="shared" si="296"/>
        <v>14.089386789902042</v>
      </c>
      <c r="T490" s="2">
        <f t="shared" si="292"/>
        <v>2</v>
      </c>
      <c r="U490" s="2">
        <f t="shared" si="293"/>
        <v>0.66666666666666663</v>
      </c>
      <c r="V490" s="2">
        <f t="shared" si="294"/>
        <v>3.2439465434312886</v>
      </c>
      <c r="W490" s="5">
        <f t="shared" si="298"/>
        <v>20</v>
      </c>
      <c r="X490" s="22">
        <v>2.5</v>
      </c>
      <c r="Y490" s="2">
        <f t="shared" si="299"/>
        <v>35.223466974755105</v>
      </c>
      <c r="Z490" s="2">
        <f t="shared" si="300"/>
        <v>5</v>
      </c>
      <c r="AA490" s="2">
        <f t="shared" si="301"/>
        <v>1.6666666666666665</v>
      </c>
      <c r="AB490" s="2">
        <f t="shared" si="302"/>
        <v>8.1098663585782216</v>
      </c>
      <c r="AC490" s="2">
        <f t="shared" si="303"/>
        <v>49.999999999999993</v>
      </c>
      <c r="AD490" s="13">
        <f t="shared" si="304"/>
        <v>5.0000000000000018E-3</v>
      </c>
      <c r="AF490" s="20" t="s">
        <v>232</v>
      </c>
      <c r="AG490" s="20">
        <v>6</v>
      </c>
      <c r="AH490" s="20">
        <v>20</v>
      </c>
      <c r="AI490" s="2">
        <f t="shared" si="305"/>
        <v>14.089386789902045</v>
      </c>
      <c r="AJ490" s="3">
        <f t="shared" si="306"/>
        <v>0.10000000000000003</v>
      </c>
      <c r="AK490" s="28">
        <f t="shared" si="295"/>
        <v>0</v>
      </c>
      <c r="AL490" s="37"/>
      <c r="AM490" s="22"/>
      <c r="AN490" s="22"/>
      <c r="AO490" s="22"/>
      <c r="AP490" s="22"/>
      <c r="AQ490" s="22"/>
      <c r="AR490" s="22"/>
      <c r="AS490" s="22"/>
      <c r="AU490" s="35"/>
    </row>
    <row r="491" spans="1:47" s="20" customFormat="1">
      <c r="A491" s="20" t="s">
        <v>138</v>
      </c>
      <c r="B491" s="35">
        <v>2.9178257218188755</v>
      </c>
      <c r="C491" s="2" t="s">
        <v>22</v>
      </c>
      <c r="D491" s="35" t="s">
        <v>91</v>
      </c>
      <c r="E491" s="20">
        <v>400</v>
      </c>
      <c r="F491" s="29">
        <v>43977</v>
      </c>
      <c r="G491" s="26">
        <f t="shared" si="297"/>
        <v>7.2945643045471886E-3</v>
      </c>
      <c r="H491" s="26"/>
      <c r="I491" s="26"/>
      <c r="J491" s="26"/>
      <c r="K491" s="26"/>
      <c r="L491" s="26"/>
      <c r="M491" s="26" t="s">
        <v>227</v>
      </c>
      <c r="N491" s="7">
        <v>44004</v>
      </c>
      <c r="O491" s="36" t="s">
        <v>18</v>
      </c>
      <c r="P491" s="20">
        <v>0.1</v>
      </c>
      <c r="Q491" s="37"/>
      <c r="R491" s="20">
        <v>20</v>
      </c>
      <c r="S491" s="2">
        <f t="shared" si="296"/>
        <v>13.708837954538742</v>
      </c>
      <c r="T491" s="2">
        <f t="shared" si="292"/>
        <v>2</v>
      </c>
      <c r="U491" s="2">
        <f t="shared" si="293"/>
        <v>0.66666666666666663</v>
      </c>
      <c r="V491" s="2">
        <f t="shared" si="294"/>
        <v>3.6244953787945917</v>
      </c>
      <c r="W491" s="5">
        <f t="shared" si="298"/>
        <v>20</v>
      </c>
      <c r="X491" s="22">
        <v>2.5</v>
      </c>
      <c r="Y491" s="2">
        <f t="shared" si="299"/>
        <v>34.272094886346856</v>
      </c>
      <c r="Z491" s="2">
        <f t="shared" si="300"/>
        <v>5</v>
      </c>
      <c r="AA491" s="2">
        <f t="shared" si="301"/>
        <v>1.6666666666666665</v>
      </c>
      <c r="AB491" s="2">
        <f t="shared" si="302"/>
        <v>9.0612384469864793</v>
      </c>
      <c r="AC491" s="2">
        <f t="shared" si="303"/>
        <v>50</v>
      </c>
      <c r="AD491" s="13">
        <f t="shared" si="304"/>
        <v>5.0000000000000001E-3</v>
      </c>
      <c r="AF491" s="20" t="s">
        <v>232</v>
      </c>
      <c r="AG491" s="20">
        <v>7</v>
      </c>
      <c r="AH491" s="20">
        <v>20</v>
      </c>
      <c r="AI491" s="2">
        <f t="shared" si="305"/>
        <v>13.708837954538744</v>
      </c>
      <c r="AJ491" s="3">
        <f t="shared" si="306"/>
        <v>0.1</v>
      </c>
      <c r="AK491" s="28">
        <f t="shared" si="295"/>
        <v>0</v>
      </c>
      <c r="AL491" s="37"/>
      <c r="AM491" s="22"/>
      <c r="AN491" s="22"/>
      <c r="AO491" s="22"/>
      <c r="AP491" s="22"/>
      <c r="AQ491" s="22"/>
      <c r="AR491" s="22"/>
      <c r="AS491" s="22"/>
      <c r="AU491" s="35"/>
    </row>
    <row r="492" spans="1:47" s="20" customFormat="1">
      <c r="A492" s="20" t="s">
        <v>139</v>
      </c>
      <c r="B492" s="39">
        <v>7.2191940624436466</v>
      </c>
      <c r="C492" s="2" t="s">
        <v>22</v>
      </c>
      <c r="D492" s="35" t="s">
        <v>91</v>
      </c>
      <c r="E492" s="20">
        <v>400</v>
      </c>
      <c r="F492" s="29">
        <v>43977</v>
      </c>
      <c r="G492" s="26">
        <f t="shared" si="297"/>
        <v>1.8047985156109118E-2</v>
      </c>
      <c r="H492" s="26"/>
      <c r="I492" s="26"/>
      <c r="J492" s="26"/>
      <c r="K492" s="26"/>
      <c r="L492" s="26"/>
      <c r="M492" s="26" t="s">
        <v>227</v>
      </c>
      <c r="N492" s="7">
        <v>44004</v>
      </c>
      <c r="O492" s="36" t="s">
        <v>18</v>
      </c>
      <c r="P492" s="20">
        <v>0.1</v>
      </c>
      <c r="Q492" s="37"/>
      <c r="R492" s="20">
        <v>20</v>
      </c>
      <c r="S492" s="2">
        <f>($P492/$G489)</f>
        <v>13.866969489577205</v>
      </c>
      <c r="T492" s="2">
        <f t="shared" si="292"/>
        <v>2</v>
      </c>
      <c r="U492" s="2">
        <f t="shared" si="293"/>
        <v>0.66666666666666663</v>
      </c>
      <c r="V492" s="2">
        <f t="shared" si="294"/>
        <v>3.4663638437561275</v>
      </c>
      <c r="W492" s="5">
        <f t="shared" si="298"/>
        <v>20</v>
      </c>
      <c r="X492" s="22">
        <v>2.5</v>
      </c>
      <c r="Y492" s="2">
        <f t="shared" si="299"/>
        <v>34.66742372394301</v>
      </c>
      <c r="Z492" s="2">
        <f t="shared" si="300"/>
        <v>5</v>
      </c>
      <c r="AA492" s="2">
        <f t="shared" si="301"/>
        <v>1.6666666666666665</v>
      </c>
      <c r="AB492" s="2">
        <f t="shared" si="302"/>
        <v>8.6659096093903187</v>
      </c>
      <c r="AC492" s="2">
        <f t="shared" si="303"/>
        <v>49.999999999999993</v>
      </c>
      <c r="AD492" s="13">
        <f t="shared" si="304"/>
        <v>1.2513542975405372E-2</v>
      </c>
      <c r="AE492" s="37"/>
      <c r="AF492" s="20" t="s">
        <v>232</v>
      </c>
      <c r="AG492" s="20">
        <v>9</v>
      </c>
      <c r="AH492" s="20">
        <v>20</v>
      </c>
      <c r="AI492" s="2">
        <f t="shared" si="305"/>
        <v>13.866969489577206</v>
      </c>
      <c r="AJ492" s="3">
        <f t="shared" si="306"/>
        <v>0.25027085950810746</v>
      </c>
      <c r="AK492" s="28">
        <f t="shared" si="295"/>
        <v>0</v>
      </c>
      <c r="AL492" s="20" t="s">
        <v>140</v>
      </c>
      <c r="AM492" s="22"/>
      <c r="AN492" s="22"/>
      <c r="AO492" s="22"/>
      <c r="AP492" s="22"/>
      <c r="AQ492" s="22"/>
      <c r="AR492" s="22"/>
      <c r="AS492" s="22"/>
      <c r="AU492" s="35"/>
    </row>
    <row r="493" spans="1:47" s="20" customFormat="1">
      <c r="A493" s="20" t="s">
        <v>141</v>
      </c>
      <c r="B493" s="35">
        <v>4.7620710677714024</v>
      </c>
      <c r="C493" s="2" t="s">
        <v>22</v>
      </c>
      <c r="D493" s="35" t="s">
        <v>91</v>
      </c>
      <c r="E493" s="20">
        <v>400</v>
      </c>
      <c r="F493" s="29">
        <v>43977</v>
      </c>
      <c r="G493" s="26">
        <f t="shared" si="297"/>
        <v>1.1905177669428507E-2</v>
      </c>
      <c r="H493" s="26"/>
      <c r="I493" s="26"/>
      <c r="J493" s="26"/>
      <c r="K493" s="26"/>
      <c r="L493" s="26"/>
      <c r="M493" s="26" t="s">
        <v>227</v>
      </c>
      <c r="N493" s="7">
        <v>44004</v>
      </c>
      <c r="O493" s="36" t="s">
        <v>18</v>
      </c>
      <c r="P493" s="20">
        <v>0.1</v>
      </c>
      <c r="Q493" s="37"/>
      <c r="R493" s="20">
        <v>20</v>
      </c>
      <c r="S493" s="2">
        <f t="shared" si="296"/>
        <v>8.3997066466963854</v>
      </c>
      <c r="T493" s="2">
        <f t="shared" si="292"/>
        <v>2</v>
      </c>
      <c r="U493" s="2">
        <f t="shared" si="293"/>
        <v>0.66666666666666663</v>
      </c>
      <c r="V493" s="2">
        <f t="shared" si="294"/>
        <v>8.9336266866369485</v>
      </c>
      <c r="W493" s="5">
        <f t="shared" si="298"/>
        <v>20</v>
      </c>
      <c r="X493" s="22">
        <v>2.5</v>
      </c>
      <c r="Y493" s="2">
        <f t="shared" si="299"/>
        <v>20.999266616740965</v>
      </c>
      <c r="Z493" s="2">
        <f t="shared" si="300"/>
        <v>5</v>
      </c>
      <c r="AA493" s="2">
        <f t="shared" si="301"/>
        <v>1.6666666666666665</v>
      </c>
      <c r="AB493" s="2">
        <f t="shared" si="302"/>
        <v>22.334066716592371</v>
      </c>
      <c r="AC493" s="2">
        <f t="shared" si="303"/>
        <v>50</v>
      </c>
      <c r="AD493" s="13">
        <f t="shared" si="304"/>
        <v>5.000000000000001E-3</v>
      </c>
      <c r="AF493" s="20" t="s">
        <v>230</v>
      </c>
      <c r="AG493" s="20">
        <v>13</v>
      </c>
      <c r="AH493" s="20">
        <v>20</v>
      </c>
      <c r="AI493" s="2">
        <f t="shared" si="305"/>
        <v>8.3997066466963854</v>
      </c>
      <c r="AJ493" s="3">
        <f t="shared" si="306"/>
        <v>0.10000000000000002</v>
      </c>
      <c r="AK493" s="28">
        <f t="shared" si="295"/>
        <v>0</v>
      </c>
      <c r="AL493" s="37"/>
      <c r="AM493" s="22"/>
      <c r="AN493" s="22"/>
      <c r="AO493" s="22"/>
      <c r="AP493" s="22"/>
      <c r="AQ493" s="22"/>
      <c r="AR493" s="22"/>
      <c r="AS493" s="22"/>
      <c r="AU493" s="35"/>
    </row>
    <row r="494" spans="1:47" s="20" customFormat="1">
      <c r="A494" s="20" t="s">
        <v>142</v>
      </c>
      <c r="B494" s="35">
        <v>3.7768389921866192</v>
      </c>
      <c r="C494" s="2" t="s">
        <v>22</v>
      </c>
      <c r="D494" s="35" t="s">
        <v>91</v>
      </c>
      <c r="E494" s="20">
        <v>400</v>
      </c>
      <c r="F494" s="29">
        <v>43977</v>
      </c>
      <c r="G494" s="26">
        <f t="shared" si="297"/>
        <v>9.4420974804665485E-3</v>
      </c>
      <c r="H494" s="26"/>
      <c r="I494" s="26"/>
      <c r="J494" s="26"/>
      <c r="K494" s="26"/>
      <c r="L494" s="26"/>
      <c r="M494" s="26" t="s">
        <v>227</v>
      </c>
      <c r="N494" s="7">
        <v>44004</v>
      </c>
      <c r="O494" s="36" t="s">
        <v>18</v>
      </c>
      <c r="P494" s="20">
        <v>0.1</v>
      </c>
      <c r="Q494" s="37"/>
      <c r="R494" s="20">
        <v>20</v>
      </c>
      <c r="S494" s="2">
        <f t="shared" si="296"/>
        <v>10.590867146508092</v>
      </c>
      <c r="T494" s="2">
        <f t="shared" si="292"/>
        <v>2</v>
      </c>
      <c r="U494" s="2">
        <f t="shared" si="293"/>
        <v>0.66666666666666663</v>
      </c>
      <c r="V494" s="2">
        <f t="shared" si="294"/>
        <v>6.7424661868252418</v>
      </c>
      <c r="W494" s="5">
        <f t="shared" si="298"/>
        <v>20</v>
      </c>
      <c r="X494" s="22">
        <v>2.5</v>
      </c>
      <c r="Y494" s="2">
        <f t="shared" si="299"/>
        <v>26.477167866270229</v>
      </c>
      <c r="Z494" s="2">
        <f t="shared" si="300"/>
        <v>5</v>
      </c>
      <c r="AA494" s="2">
        <f t="shared" si="301"/>
        <v>1.6666666666666665</v>
      </c>
      <c r="AB494" s="2">
        <f t="shared" si="302"/>
        <v>16.856165467063104</v>
      </c>
      <c r="AC494" s="2">
        <f t="shared" si="303"/>
        <v>50</v>
      </c>
      <c r="AD494" s="13">
        <f t="shared" si="304"/>
        <v>4.9999999999999992E-3</v>
      </c>
      <c r="AF494" s="20" t="s">
        <v>230</v>
      </c>
      <c r="AG494" s="20">
        <v>14</v>
      </c>
      <c r="AH494" s="20">
        <v>20</v>
      </c>
      <c r="AI494" s="2">
        <f t="shared" si="305"/>
        <v>10.590867146508092</v>
      </c>
      <c r="AJ494" s="3">
        <f t="shared" si="306"/>
        <v>9.9999999999999978E-2</v>
      </c>
      <c r="AK494" s="28">
        <f t="shared" si="295"/>
        <v>0</v>
      </c>
      <c r="AL494" s="37"/>
      <c r="AM494" s="22"/>
      <c r="AN494" s="22"/>
      <c r="AO494" s="22"/>
      <c r="AP494" s="22"/>
      <c r="AQ494" s="22"/>
      <c r="AR494" s="22"/>
      <c r="AS494" s="22"/>
      <c r="AU494" s="35"/>
    </row>
    <row r="495" spans="1:47" s="20" customFormat="1">
      <c r="A495" s="20" t="s">
        <v>143</v>
      </c>
      <c r="B495" s="35">
        <v>3.7784739248167938</v>
      </c>
      <c r="C495" s="2" t="s">
        <v>22</v>
      </c>
      <c r="D495" s="35" t="s">
        <v>91</v>
      </c>
      <c r="E495" s="20">
        <v>400</v>
      </c>
      <c r="F495" s="29">
        <v>43977</v>
      </c>
      <c r="G495" s="26">
        <f t="shared" si="297"/>
        <v>9.4461848120419838E-3</v>
      </c>
      <c r="H495" s="26"/>
      <c r="I495" s="26"/>
      <c r="J495" s="26"/>
      <c r="K495" s="26"/>
      <c r="L495" s="26"/>
      <c r="M495" s="26" t="s">
        <v>227</v>
      </c>
      <c r="N495" s="7">
        <v>44004</v>
      </c>
      <c r="O495" s="36" t="s">
        <v>18</v>
      </c>
      <c r="P495" s="20">
        <v>0.1</v>
      </c>
      <c r="Q495" s="37"/>
      <c r="R495" s="20">
        <v>20</v>
      </c>
      <c r="S495" s="2">
        <f t="shared" si="296"/>
        <v>10.5862845148361</v>
      </c>
      <c r="T495" s="2">
        <f t="shared" si="292"/>
        <v>2</v>
      </c>
      <c r="U495" s="2">
        <f t="shared" si="293"/>
        <v>0.66666666666666663</v>
      </c>
      <c r="V495" s="2">
        <f t="shared" si="294"/>
        <v>6.7470488184972339</v>
      </c>
      <c r="W495" s="5">
        <f t="shared" si="298"/>
        <v>20</v>
      </c>
      <c r="X495" s="22">
        <v>2.5</v>
      </c>
      <c r="Y495" s="2">
        <f t="shared" si="299"/>
        <v>26.465711287090251</v>
      </c>
      <c r="Z495" s="2">
        <f t="shared" si="300"/>
        <v>5</v>
      </c>
      <c r="AA495" s="2">
        <f t="shared" si="301"/>
        <v>1.6666666666666665</v>
      </c>
      <c r="AB495" s="2">
        <f t="shared" si="302"/>
        <v>16.867622046243085</v>
      </c>
      <c r="AC495" s="2">
        <f t="shared" si="303"/>
        <v>50</v>
      </c>
      <c r="AD495" s="13">
        <f t="shared" si="304"/>
        <v>5.000000000000001E-3</v>
      </c>
      <c r="AF495" s="20" t="s">
        <v>230</v>
      </c>
      <c r="AG495" s="20">
        <v>15</v>
      </c>
      <c r="AH495" s="20">
        <v>20</v>
      </c>
      <c r="AI495" s="2">
        <f t="shared" si="305"/>
        <v>10.586284514836102</v>
      </c>
      <c r="AJ495" s="3">
        <f t="shared" si="306"/>
        <v>0.10000000000000002</v>
      </c>
      <c r="AK495" s="28">
        <f t="shared" si="295"/>
        <v>0</v>
      </c>
      <c r="AL495" s="37"/>
      <c r="AM495" s="22" t="s">
        <v>216</v>
      </c>
      <c r="AN495" s="22"/>
      <c r="AO495" s="22"/>
      <c r="AP495" s="22"/>
      <c r="AQ495" s="22"/>
      <c r="AR495" s="22"/>
      <c r="AS495" s="22"/>
      <c r="AU495" s="35"/>
    </row>
    <row r="496" spans="1:47" s="20" customFormat="1">
      <c r="A496" s="20" t="s">
        <v>144</v>
      </c>
      <c r="B496" s="35">
        <v>2.4727705514029186</v>
      </c>
      <c r="C496" s="2" t="s">
        <v>22</v>
      </c>
      <c r="D496" s="35" t="s">
        <v>91</v>
      </c>
      <c r="E496" s="20">
        <v>400</v>
      </c>
      <c r="F496" s="29">
        <v>43977</v>
      </c>
      <c r="G496" s="26">
        <f t="shared" si="297"/>
        <v>6.1819263785072966E-3</v>
      </c>
      <c r="H496" s="26"/>
      <c r="I496" s="26"/>
      <c r="J496" s="26"/>
      <c r="K496" s="26"/>
      <c r="L496" s="26"/>
      <c r="M496" s="26" t="s">
        <v>227</v>
      </c>
      <c r="N496" s="7">
        <v>44004</v>
      </c>
      <c r="O496" s="36" t="s">
        <v>18</v>
      </c>
      <c r="P496" s="20">
        <v>0.1</v>
      </c>
      <c r="Q496" s="37"/>
      <c r="R496" s="20">
        <v>20</v>
      </c>
      <c r="S496" s="2">
        <f t="shared" si="296"/>
        <v>16.176187466041331</v>
      </c>
      <c r="T496" s="2">
        <f t="shared" si="292"/>
        <v>2</v>
      </c>
      <c r="U496" s="2">
        <f t="shared" si="293"/>
        <v>0.66666666666666663</v>
      </c>
      <c r="V496" s="2">
        <f t="shared" si="294"/>
        <v>1.1571458672920016</v>
      </c>
      <c r="W496" s="5">
        <f t="shared" si="298"/>
        <v>20</v>
      </c>
      <c r="X496" s="22">
        <v>2.5</v>
      </c>
      <c r="Y496" s="2">
        <f t="shared" si="299"/>
        <v>40.440468665103324</v>
      </c>
      <c r="Z496" s="2">
        <f t="shared" si="300"/>
        <v>5</v>
      </c>
      <c r="AA496" s="2">
        <f t="shared" si="301"/>
        <v>1.6666666666666665</v>
      </c>
      <c r="AB496" s="2">
        <f t="shared" si="302"/>
        <v>2.8928646682300041</v>
      </c>
      <c r="AC496" s="2">
        <f t="shared" si="303"/>
        <v>49.999999999999993</v>
      </c>
      <c r="AD496" s="13">
        <f t="shared" si="304"/>
        <v>5.000000000000001E-3</v>
      </c>
      <c r="AF496" s="20" t="s">
        <v>230</v>
      </c>
      <c r="AG496" s="20">
        <v>16</v>
      </c>
      <c r="AH496" s="20">
        <v>20</v>
      </c>
      <c r="AI496" s="2">
        <f t="shared" si="305"/>
        <v>16.176187466041334</v>
      </c>
      <c r="AJ496" s="3">
        <f t="shared" si="306"/>
        <v>0.10000000000000002</v>
      </c>
      <c r="AK496" s="28">
        <f t="shared" si="295"/>
        <v>0</v>
      </c>
      <c r="AL496" s="37"/>
      <c r="AM496" s="22"/>
      <c r="AN496" s="22"/>
      <c r="AO496" s="22"/>
      <c r="AP496" s="22"/>
      <c r="AQ496" s="22"/>
      <c r="AR496" s="22"/>
      <c r="AS496" s="22"/>
      <c r="AU496" s="35"/>
    </row>
    <row r="497" spans="1:47" s="20" customFormat="1">
      <c r="A497" s="20" t="s">
        <v>145</v>
      </c>
      <c r="B497" s="35">
        <v>3.507753080525414</v>
      </c>
      <c r="C497" s="2" t="s">
        <v>22</v>
      </c>
      <c r="D497" s="35" t="s">
        <v>91</v>
      </c>
      <c r="E497" s="20">
        <v>400</v>
      </c>
      <c r="F497" s="29">
        <v>43977</v>
      </c>
      <c r="G497" s="26">
        <f t="shared" si="297"/>
        <v>8.7693827013135342E-3</v>
      </c>
      <c r="H497" s="26"/>
      <c r="I497" s="26"/>
      <c r="J497" s="26"/>
      <c r="K497" s="26"/>
      <c r="L497" s="26"/>
      <c r="M497" s="26" t="s">
        <v>227</v>
      </c>
      <c r="N497" s="7">
        <v>44004</v>
      </c>
      <c r="O497" s="36" t="s">
        <v>18</v>
      </c>
      <c r="P497" s="20">
        <v>0.1</v>
      </c>
      <c r="Q497" s="37"/>
      <c r="R497" s="20">
        <v>20</v>
      </c>
      <c r="S497" s="2">
        <f t="shared" si="296"/>
        <v>11.403311202853693</v>
      </c>
      <c r="T497" s="2">
        <f t="shared" si="292"/>
        <v>2</v>
      </c>
      <c r="U497" s="2">
        <f t="shared" si="293"/>
        <v>0.66666666666666663</v>
      </c>
      <c r="V497" s="2">
        <f t="shared" si="294"/>
        <v>5.9300221304796406</v>
      </c>
      <c r="W497" s="5">
        <f t="shared" si="298"/>
        <v>20</v>
      </c>
      <c r="X497" s="22">
        <v>2.5</v>
      </c>
      <c r="Y497" s="2">
        <f t="shared" si="299"/>
        <v>28.508278007134233</v>
      </c>
      <c r="Z497" s="2">
        <f t="shared" si="300"/>
        <v>5</v>
      </c>
      <c r="AA497" s="2">
        <f t="shared" si="301"/>
        <v>1.6666666666666665</v>
      </c>
      <c r="AB497" s="2">
        <f t="shared" si="302"/>
        <v>14.825055326199102</v>
      </c>
      <c r="AC497" s="2">
        <f t="shared" si="303"/>
        <v>50</v>
      </c>
      <c r="AD497" s="13">
        <f t="shared" si="304"/>
        <v>5.0000000000000001E-3</v>
      </c>
      <c r="AF497" s="20" t="s">
        <v>231</v>
      </c>
      <c r="AG497" s="20">
        <v>9</v>
      </c>
      <c r="AH497" s="20">
        <v>20</v>
      </c>
      <c r="AI497" s="2">
        <f t="shared" si="305"/>
        <v>11.403311202853693</v>
      </c>
      <c r="AJ497" s="3">
        <f t="shared" si="306"/>
        <v>0.1</v>
      </c>
      <c r="AK497" s="28">
        <f t="shared" si="295"/>
        <v>0</v>
      </c>
      <c r="AL497" s="37"/>
      <c r="AM497" s="22" t="s">
        <v>233</v>
      </c>
      <c r="AN497" s="22"/>
      <c r="AO497" s="22"/>
      <c r="AP497" s="22"/>
      <c r="AQ497" s="22"/>
      <c r="AR497" s="22"/>
      <c r="AS497" s="22"/>
      <c r="AU497" s="35"/>
    </row>
    <row r="498" spans="1:47" s="20" customFormat="1">
      <c r="A498" s="20" t="s">
        <v>146</v>
      </c>
      <c r="B498" s="35">
        <v>3.552861344392829</v>
      </c>
      <c r="C498" s="2" t="s">
        <v>22</v>
      </c>
      <c r="D498" s="35" t="s">
        <v>91</v>
      </c>
      <c r="E498" s="20">
        <v>400</v>
      </c>
      <c r="F498" s="29">
        <v>43977</v>
      </c>
      <c r="G498" s="26">
        <f t="shared" si="297"/>
        <v>8.8821533609820726E-3</v>
      </c>
      <c r="H498" s="26"/>
      <c r="I498" s="26"/>
      <c r="J498" s="26"/>
      <c r="K498" s="26"/>
      <c r="L498" s="26"/>
      <c r="M498" s="26" t="s">
        <v>227</v>
      </c>
      <c r="N498" s="7">
        <v>44004</v>
      </c>
      <c r="O498" s="36" t="s">
        <v>18</v>
      </c>
      <c r="P498" s="20">
        <v>0.1</v>
      </c>
      <c r="Q498" s="37"/>
      <c r="R498" s="20">
        <v>20</v>
      </c>
      <c r="S498" s="2">
        <f t="shared" si="296"/>
        <v>11.258531116934385</v>
      </c>
      <c r="T498" s="2">
        <f t="shared" si="292"/>
        <v>2</v>
      </c>
      <c r="U498" s="2">
        <f t="shared" si="293"/>
        <v>0.66666666666666663</v>
      </c>
      <c r="V498" s="2">
        <f t="shared" si="294"/>
        <v>6.0748022163989486</v>
      </c>
      <c r="W498" s="5">
        <f t="shared" si="298"/>
        <v>20</v>
      </c>
      <c r="X498" s="22">
        <v>2.5</v>
      </c>
      <c r="Y498" s="2">
        <f t="shared" si="299"/>
        <v>28.146327792335963</v>
      </c>
      <c r="Z498" s="2">
        <f t="shared" si="300"/>
        <v>5</v>
      </c>
      <c r="AA498" s="2">
        <f t="shared" si="301"/>
        <v>1.6666666666666665</v>
      </c>
      <c r="AB498" s="2">
        <f t="shared" si="302"/>
        <v>15.187005540997372</v>
      </c>
      <c r="AC498" s="2">
        <f t="shared" si="303"/>
        <v>50</v>
      </c>
      <c r="AD498" s="13">
        <f t="shared" si="304"/>
        <v>5.0000000000000001E-3</v>
      </c>
      <c r="AF498" s="20" t="s">
        <v>231</v>
      </c>
      <c r="AG498" s="20">
        <v>10</v>
      </c>
      <c r="AH498" s="20">
        <v>20</v>
      </c>
      <c r="AI498" s="2">
        <f t="shared" si="305"/>
        <v>11.258531116934385</v>
      </c>
      <c r="AJ498" s="3">
        <f t="shared" si="306"/>
        <v>0.1</v>
      </c>
      <c r="AK498" s="28">
        <f t="shared" si="295"/>
        <v>0</v>
      </c>
      <c r="AL498" s="37"/>
      <c r="AM498" s="22" t="s">
        <v>233</v>
      </c>
      <c r="AN498" s="22"/>
      <c r="AO498" s="22"/>
      <c r="AP498" s="22"/>
      <c r="AQ498" s="22"/>
      <c r="AR498" s="22"/>
      <c r="AS498" s="22"/>
      <c r="AU498" s="35"/>
    </row>
    <row r="499" spans="1:47" s="20" customFormat="1">
      <c r="A499" s="20" t="s">
        <v>147</v>
      </c>
      <c r="B499" s="39">
        <v>3.6125925018231988</v>
      </c>
      <c r="C499" s="2" t="s">
        <v>22</v>
      </c>
      <c r="D499" s="35" t="s">
        <v>91</v>
      </c>
      <c r="E499" s="20">
        <v>400</v>
      </c>
      <c r="F499" s="29">
        <v>43977</v>
      </c>
      <c r="G499" s="26">
        <f t="shared" si="297"/>
        <v>9.0314812545579971E-3</v>
      </c>
      <c r="H499" s="26"/>
      <c r="I499" s="26"/>
      <c r="J499" s="26"/>
      <c r="K499" s="26"/>
      <c r="L499" s="26"/>
      <c r="M499" s="26" t="s">
        <v>227</v>
      </c>
      <c r="N499" s="7">
        <v>44004</v>
      </c>
      <c r="O499" s="36" t="s">
        <v>18</v>
      </c>
      <c r="P499" s="20">
        <v>0.1</v>
      </c>
      <c r="Q499" s="37"/>
      <c r="R499" s="20">
        <v>20</v>
      </c>
      <c r="S499" s="2">
        <f t="shared" si="296"/>
        <v>11.07238084002357</v>
      </c>
      <c r="T499" s="2">
        <f t="shared" si="292"/>
        <v>2</v>
      </c>
      <c r="U499" s="2">
        <f t="shared" si="293"/>
        <v>0.66666666666666663</v>
      </c>
      <c r="V499" s="2">
        <f t="shared" si="294"/>
        <v>6.2609524933097642</v>
      </c>
      <c r="W499" s="5">
        <f t="shared" si="298"/>
        <v>20</v>
      </c>
      <c r="X499" s="22">
        <v>2.5</v>
      </c>
      <c r="Y499" s="2">
        <f t="shared" si="299"/>
        <v>27.680952100058924</v>
      </c>
      <c r="Z499" s="2">
        <f t="shared" si="300"/>
        <v>5</v>
      </c>
      <c r="AA499" s="2">
        <f t="shared" si="301"/>
        <v>1.6666666666666665</v>
      </c>
      <c r="AB499" s="2">
        <f t="shared" si="302"/>
        <v>15.652381233274411</v>
      </c>
      <c r="AC499" s="2">
        <f t="shared" si="303"/>
        <v>50</v>
      </c>
      <c r="AD499" s="13">
        <f t="shared" si="304"/>
        <v>5.0000000000000001E-3</v>
      </c>
      <c r="AE499" s="22"/>
      <c r="AF499" s="20" t="s">
        <v>231</v>
      </c>
      <c r="AG499" s="20">
        <v>11</v>
      </c>
      <c r="AH499" s="20">
        <v>20</v>
      </c>
      <c r="AI499" s="2">
        <f t="shared" si="305"/>
        <v>11.07238084002357</v>
      </c>
      <c r="AJ499" s="3">
        <f t="shared" si="306"/>
        <v>0.1</v>
      </c>
      <c r="AK499" s="28">
        <f t="shared" si="295"/>
        <v>0</v>
      </c>
      <c r="AM499" s="22" t="s">
        <v>233</v>
      </c>
      <c r="AN499" s="22"/>
      <c r="AO499" s="22"/>
      <c r="AP499" s="22"/>
      <c r="AQ499" s="22"/>
      <c r="AR499" s="22"/>
      <c r="AS499" s="22"/>
      <c r="AU499" s="35"/>
    </row>
    <row r="500" spans="1:47" s="20" customFormat="1">
      <c r="A500" s="20" t="s">
        <v>149</v>
      </c>
      <c r="B500" s="35">
        <v>3.7771630805513539</v>
      </c>
      <c r="C500" s="2" t="s">
        <v>22</v>
      </c>
      <c r="D500" s="35" t="s">
        <v>91</v>
      </c>
      <c r="E500" s="20">
        <v>400</v>
      </c>
      <c r="F500" s="29">
        <v>43977</v>
      </c>
      <c r="G500" s="26">
        <f t="shared" si="297"/>
        <v>9.4429077013783846E-3</v>
      </c>
      <c r="H500" s="26"/>
      <c r="I500" s="26"/>
      <c r="J500" s="26"/>
      <c r="K500" s="26"/>
      <c r="L500" s="26"/>
      <c r="M500" s="26" t="s">
        <v>227</v>
      </c>
      <c r="N500" s="7">
        <v>44004</v>
      </c>
      <c r="O500" s="36" t="s">
        <v>18</v>
      </c>
      <c r="P500" s="20">
        <v>0.1</v>
      </c>
      <c r="Q500" s="37"/>
      <c r="R500" s="20">
        <v>20</v>
      </c>
      <c r="S500" s="2">
        <f t="shared" si="296"/>
        <v>10.589958428313661</v>
      </c>
      <c r="T500" s="2">
        <f t="shared" si="292"/>
        <v>2</v>
      </c>
      <c r="U500" s="2">
        <f t="shared" si="293"/>
        <v>0.66666666666666663</v>
      </c>
      <c r="V500" s="2">
        <f t="shared" si="294"/>
        <v>6.7433749050196727</v>
      </c>
      <c r="W500" s="5">
        <f t="shared" si="298"/>
        <v>20</v>
      </c>
      <c r="X500" s="22">
        <v>2.5</v>
      </c>
      <c r="Y500" s="2">
        <f t="shared" si="299"/>
        <v>26.474896070784155</v>
      </c>
      <c r="Z500" s="2">
        <f t="shared" si="300"/>
        <v>5</v>
      </c>
      <c r="AA500" s="2">
        <f t="shared" si="301"/>
        <v>1.6666666666666665</v>
      </c>
      <c r="AB500" s="2">
        <f t="shared" si="302"/>
        <v>16.858437262549181</v>
      </c>
      <c r="AC500" s="2">
        <f t="shared" si="303"/>
        <v>50</v>
      </c>
      <c r="AD500" s="13">
        <f t="shared" si="304"/>
        <v>5.000000000000001E-3</v>
      </c>
      <c r="AF500" s="20" t="s">
        <v>231</v>
      </c>
      <c r="AG500" s="20">
        <v>12</v>
      </c>
      <c r="AH500" s="20">
        <v>20</v>
      </c>
      <c r="AI500" s="2">
        <f t="shared" si="305"/>
        <v>10.589958428313663</v>
      </c>
      <c r="AJ500" s="3">
        <f t="shared" si="306"/>
        <v>0.10000000000000002</v>
      </c>
      <c r="AK500" s="28">
        <f t="shared" si="295"/>
        <v>0</v>
      </c>
      <c r="AL500" s="37"/>
      <c r="AM500" s="22" t="s">
        <v>233</v>
      </c>
      <c r="AN500" s="22"/>
      <c r="AO500" s="22"/>
      <c r="AP500" s="22"/>
      <c r="AQ500" s="22"/>
      <c r="AR500" s="22"/>
      <c r="AS500" s="22"/>
      <c r="AU500" s="35"/>
    </row>
    <row r="501" spans="1:47" s="20" customFormat="1">
      <c r="A501" s="20" t="s">
        <v>150</v>
      </c>
      <c r="B501" s="35">
        <v>2.4777315471153241</v>
      </c>
      <c r="C501" s="2" t="s">
        <v>22</v>
      </c>
      <c r="D501" s="35" t="s">
        <v>91</v>
      </c>
      <c r="E501" s="20">
        <v>400</v>
      </c>
      <c r="F501" s="29">
        <v>43977</v>
      </c>
      <c r="G501" s="26">
        <f t="shared" si="297"/>
        <v>6.1943288677883098E-3</v>
      </c>
      <c r="H501" s="26"/>
      <c r="I501" s="26"/>
      <c r="J501" s="26"/>
      <c r="K501" s="26"/>
      <c r="L501" s="26"/>
      <c r="M501" s="26" t="s">
        <v>227</v>
      </c>
      <c r="N501" s="7">
        <v>44004</v>
      </c>
      <c r="O501" s="36" t="s">
        <v>18</v>
      </c>
      <c r="P501" s="20">
        <v>0.1</v>
      </c>
      <c r="Q501" s="37"/>
      <c r="R501" s="20">
        <v>20</v>
      </c>
      <c r="S501" s="2">
        <f t="shared" si="296"/>
        <v>16.143798970703518</v>
      </c>
      <c r="T501" s="2">
        <f t="shared" si="292"/>
        <v>2</v>
      </c>
      <c r="U501" s="2">
        <f t="shared" si="293"/>
        <v>0.66666666666666663</v>
      </c>
      <c r="V501" s="2">
        <f t="shared" si="294"/>
        <v>1.1895343626298143</v>
      </c>
      <c r="W501" s="5">
        <f t="shared" si="298"/>
        <v>20</v>
      </c>
      <c r="X501" s="22">
        <v>2.5</v>
      </c>
      <c r="Y501" s="2">
        <f t="shared" si="299"/>
        <v>40.359497426758793</v>
      </c>
      <c r="Z501" s="2">
        <f t="shared" si="300"/>
        <v>5</v>
      </c>
      <c r="AA501" s="2">
        <f t="shared" si="301"/>
        <v>1.6666666666666665</v>
      </c>
      <c r="AB501" s="2">
        <f t="shared" si="302"/>
        <v>2.9738359065745357</v>
      </c>
      <c r="AC501" s="2">
        <f t="shared" si="303"/>
        <v>49.999999999999993</v>
      </c>
      <c r="AD501" s="13">
        <f t="shared" si="304"/>
        <v>5.000000000000001E-3</v>
      </c>
      <c r="AF501" s="20" t="s">
        <v>232</v>
      </c>
      <c r="AG501" s="20">
        <v>10</v>
      </c>
      <c r="AH501" s="20">
        <v>20</v>
      </c>
      <c r="AI501" s="2">
        <f t="shared" si="305"/>
        <v>16.143798970703521</v>
      </c>
      <c r="AJ501" s="3">
        <f t="shared" si="306"/>
        <v>0.10000000000000002</v>
      </c>
      <c r="AK501" s="28">
        <f t="shared" si="295"/>
        <v>0</v>
      </c>
      <c r="AL501" s="37"/>
      <c r="AM501" s="22"/>
      <c r="AN501" s="22"/>
      <c r="AO501" s="22"/>
      <c r="AP501" s="22"/>
      <c r="AQ501" s="22"/>
      <c r="AR501" s="22"/>
      <c r="AS501" s="22"/>
      <c r="AU501" s="35"/>
    </row>
    <row r="502" spans="1:47" s="20" customFormat="1">
      <c r="A502" s="20" t="s">
        <v>151</v>
      </c>
      <c r="B502" s="35">
        <v>2.3872084383028129</v>
      </c>
      <c r="C502" s="2" t="s">
        <v>22</v>
      </c>
      <c r="D502" s="35" t="s">
        <v>91</v>
      </c>
      <c r="E502" s="20">
        <v>400</v>
      </c>
      <c r="F502" s="29">
        <v>43977</v>
      </c>
      <c r="G502" s="26">
        <f t="shared" si="297"/>
        <v>5.9680210957570321E-3</v>
      </c>
      <c r="H502" s="26"/>
      <c r="I502" s="26"/>
      <c r="J502" s="26"/>
      <c r="K502" s="26"/>
      <c r="L502" s="26"/>
      <c r="M502" s="26" t="s">
        <v>227</v>
      </c>
      <c r="N502" s="7">
        <v>44004</v>
      </c>
      <c r="O502" s="36" t="s">
        <v>18</v>
      </c>
      <c r="P502" s="20">
        <v>0.1</v>
      </c>
      <c r="Q502" s="37"/>
      <c r="R502" s="20">
        <v>20</v>
      </c>
      <c r="S502" s="2">
        <f t="shared" si="296"/>
        <v>16.755972942370306</v>
      </c>
      <c r="T502" s="2">
        <f t="shared" si="292"/>
        <v>2</v>
      </c>
      <c r="U502" s="2">
        <f t="shared" si="293"/>
        <v>0.66666666666666663</v>
      </c>
      <c r="V502" s="2">
        <f t="shared" si="294"/>
        <v>0.57736039096302605</v>
      </c>
      <c r="W502" s="5">
        <f t="shared" si="298"/>
        <v>20</v>
      </c>
      <c r="X502" s="22">
        <v>2.5</v>
      </c>
      <c r="Y502" s="2">
        <f t="shared" si="299"/>
        <v>41.889932355925765</v>
      </c>
      <c r="Z502" s="2">
        <f t="shared" si="300"/>
        <v>5</v>
      </c>
      <c r="AA502" s="2">
        <f t="shared" si="301"/>
        <v>1.6666666666666665</v>
      </c>
      <c r="AB502" s="2">
        <f t="shared" si="302"/>
        <v>1.4434009774075651</v>
      </c>
      <c r="AC502" s="2">
        <f t="shared" si="303"/>
        <v>49.999999999999993</v>
      </c>
      <c r="AD502" s="13">
        <f t="shared" si="304"/>
        <v>5.0000000000000018E-3</v>
      </c>
      <c r="AF502" s="20" t="s">
        <v>232</v>
      </c>
      <c r="AG502" s="20">
        <v>11</v>
      </c>
      <c r="AH502" s="20">
        <v>20</v>
      </c>
      <c r="AI502" s="2">
        <f t="shared" si="305"/>
        <v>16.75597294237031</v>
      </c>
      <c r="AJ502" s="3">
        <f t="shared" si="306"/>
        <v>0.10000000000000003</v>
      </c>
      <c r="AK502" s="28">
        <f t="shared" si="295"/>
        <v>0</v>
      </c>
      <c r="AL502" s="37"/>
      <c r="AM502" s="22"/>
      <c r="AN502" s="22"/>
      <c r="AO502" s="22"/>
      <c r="AP502" s="22"/>
      <c r="AQ502" s="22"/>
      <c r="AR502" s="22"/>
      <c r="AS502" s="22"/>
      <c r="AU502" s="35"/>
    </row>
    <row r="503" spans="1:47" s="20" customFormat="1">
      <c r="A503" s="20" t="s">
        <v>152</v>
      </c>
      <c r="B503" s="35">
        <v>2.3519200864054071</v>
      </c>
      <c r="C503" s="2" t="s">
        <v>22</v>
      </c>
      <c r="D503" s="35" t="s">
        <v>91</v>
      </c>
      <c r="E503" s="20">
        <v>400</v>
      </c>
      <c r="F503" s="29">
        <v>43977</v>
      </c>
      <c r="G503" s="26">
        <f t="shared" si="297"/>
        <v>5.879800216013518E-3</v>
      </c>
      <c r="H503" s="26"/>
      <c r="I503" s="26"/>
      <c r="J503" s="26"/>
      <c r="K503" s="26"/>
      <c r="L503" s="26"/>
      <c r="M503" s="26" t="s">
        <v>227</v>
      </c>
      <c r="N503" s="7">
        <v>44004</v>
      </c>
      <c r="O503" s="36" t="s">
        <v>18</v>
      </c>
      <c r="P503" s="20">
        <v>0.1</v>
      </c>
      <c r="Q503" s="37"/>
      <c r="R503" s="20">
        <v>20</v>
      </c>
      <c r="S503" s="2">
        <f t="shared" si="296"/>
        <v>17.007380578621024</v>
      </c>
      <c r="T503" s="2">
        <f t="shared" si="292"/>
        <v>2</v>
      </c>
      <c r="U503" s="2">
        <f t="shared" si="293"/>
        <v>0.66666666666666663</v>
      </c>
      <c r="V503" s="2">
        <f t="shared" si="294"/>
        <v>0.32595275471230778</v>
      </c>
      <c r="W503" s="5">
        <f t="shared" si="298"/>
        <v>20</v>
      </c>
      <c r="X503" s="22">
        <v>2.5</v>
      </c>
      <c r="Y503" s="2">
        <f t="shared" si="299"/>
        <v>42.518451446552561</v>
      </c>
      <c r="Z503" s="2">
        <f t="shared" si="300"/>
        <v>5</v>
      </c>
      <c r="AA503" s="2">
        <f t="shared" si="301"/>
        <v>1.6666666666666665</v>
      </c>
      <c r="AB503" s="2">
        <f t="shared" si="302"/>
        <v>0.81488188678076945</v>
      </c>
      <c r="AC503" s="2">
        <f t="shared" si="303"/>
        <v>49.999999999999993</v>
      </c>
      <c r="AD503" s="13">
        <f t="shared" si="304"/>
        <v>5.000000000000001E-3</v>
      </c>
      <c r="AF503" s="20" t="s">
        <v>232</v>
      </c>
      <c r="AG503" s="20">
        <v>12</v>
      </c>
      <c r="AH503" s="20">
        <v>20</v>
      </c>
      <c r="AI503" s="2">
        <f t="shared" si="305"/>
        <v>17.007380578621028</v>
      </c>
      <c r="AJ503" s="3">
        <f t="shared" si="306"/>
        <v>0.10000000000000002</v>
      </c>
      <c r="AK503" s="28">
        <f t="shared" si="295"/>
        <v>0</v>
      </c>
      <c r="AL503" s="37"/>
      <c r="AM503" s="22"/>
      <c r="AN503" s="22"/>
      <c r="AO503" s="22"/>
      <c r="AP503" s="22"/>
      <c r="AQ503" s="22"/>
      <c r="AR503" s="22"/>
      <c r="AS503" s="22"/>
      <c r="AU503" s="35"/>
    </row>
    <row r="504" spans="1:47" s="20" customFormat="1">
      <c r="A504" s="20" t="s">
        <v>153</v>
      </c>
      <c r="B504" s="35">
        <v>2.4695214072140264</v>
      </c>
      <c r="C504" s="2" t="s">
        <v>22</v>
      </c>
      <c r="D504" s="35" t="s">
        <v>91</v>
      </c>
      <c r="E504" s="20">
        <v>400</v>
      </c>
      <c r="F504" s="29">
        <v>43977</v>
      </c>
      <c r="G504" s="26">
        <f t="shared" si="297"/>
        <v>6.1738035180350656E-3</v>
      </c>
      <c r="H504" s="26"/>
      <c r="I504" s="26"/>
      <c r="J504" s="26"/>
      <c r="K504" s="26"/>
      <c r="L504" s="26"/>
      <c r="M504" s="26" t="s">
        <v>227</v>
      </c>
      <c r="N504" s="7">
        <v>44004</v>
      </c>
      <c r="O504" s="36" t="s">
        <v>18</v>
      </c>
      <c r="P504" s="20">
        <v>0.1</v>
      </c>
      <c r="Q504" s="37"/>
      <c r="R504" s="20">
        <v>20</v>
      </c>
      <c r="S504" s="2">
        <f t="shared" si="296"/>
        <v>16.197470442309601</v>
      </c>
      <c r="T504" s="2">
        <f t="shared" si="292"/>
        <v>2</v>
      </c>
      <c r="U504" s="2">
        <f t="shared" si="293"/>
        <v>0.66666666666666663</v>
      </c>
      <c r="V504" s="2">
        <f t="shared" si="294"/>
        <v>1.1358628910237307</v>
      </c>
      <c r="W504" s="5">
        <f t="shared" si="298"/>
        <v>20</v>
      </c>
      <c r="X504" s="22">
        <v>2.5</v>
      </c>
      <c r="Y504" s="2">
        <f t="shared" si="299"/>
        <v>40.493676105774</v>
      </c>
      <c r="Z504" s="2">
        <f t="shared" si="300"/>
        <v>5</v>
      </c>
      <c r="AA504" s="2">
        <f t="shared" si="301"/>
        <v>1.6666666666666665</v>
      </c>
      <c r="AB504" s="2">
        <f t="shared" si="302"/>
        <v>2.8396572275593268</v>
      </c>
      <c r="AC504" s="2">
        <f t="shared" si="303"/>
        <v>49.999999999999993</v>
      </c>
      <c r="AD504" s="13">
        <f t="shared" si="304"/>
        <v>5.000000000000001E-3</v>
      </c>
      <c r="AE504" s="37"/>
      <c r="AF504" s="20" t="s">
        <v>232</v>
      </c>
      <c r="AG504" s="20">
        <v>13</v>
      </c>
      <c r="AH504" s="20">
        <v>20</v>
      </c>
      <c r="AI504" s="2">
        <f t="shared" si="305"/>
        <v>16.197470442309601</v>
      </c>
      <c r="AJ504" s="3">
        <f t="shared" si="306"/>
        <v>0.10000000000000002</v>
      </c>
      <c r="AK504" s="28">
        <f t="shared" si="295"/>
        <v>0</v>
      </c>
      <c r="AL504" s="37"/>
      <c r="AM504" s="22"/>
      <c r="AN504" s="22"/>
      <c r="AO504" s="22"/>
      <c r="AP504" s="22"/>
      <c r="AQ504" s="22"/>
      <c r="AR504" s="22"/>
      <c r="AS504" s="22"/>
      <c r="AU504" s="35"/>
    </row>
    <row r="506" spans="1:47">
      <c r="A506" s="9" t="s">
        <v>234</v>
      </c>
      <c r="B506" s="26">
        <v>2.8005238738038916</v>
      </c>
      <c r="C506" s="2" t="s">
        <v>22</v>
      </c>
      <c r="D506" s="1" t="s">
        <v>282</v>
      </c>
      <c r="E506" s="1">
        <v>400</v>
      </c>
      <c r="G506" s="26">
        <f>$B506/$E506</f>
        <v>7.0013096845097291E-3</v>
      </c>
      <c r="O506" s="36" t="s">
        <v>18</v>
      </c>
      <c r="P506" s="20">
        <v>0.1</v>
      </c>
      <c r="Q506" s="37"/>
      <c r="R506" s="20">
        <v>20</v>
      </c>
      <c r="S506" s="2">
        <f>($P506/$G506)</f>
        <v>14.283041960170422</v>
      </c>
      <c r="T506" s="2">
        <f t="shared" si="292"/>
        <v>2</v>
      </c>
      <c r="U506" s="2">
        <f t="shared" si="293"/>
        <v>0.66666666666666663</v>
      </c>
      <c r="V506" s="2">
        <f t="shared" si="294"/>
        <v>3.05029137316291</v>
      </c>
      <c r="W506" s="5">
        <f t="shared" si="298"/>
        <v>20</v>
      </c>
      <c r="X506" s="22">
        <v>2.5</v>
      </c>
      <c r="Y506" s="2">
        <f t="shared" si="299"/>
        <v>35.707604900426055</v>
      </c>
      <c r="Z506" s="2">
        <f t="shared" si="300"/>
        <v>5</v>
      </c>
      <c r="AA506" s="2">
        <f t="shared" si="301"/>
        <v>1.6666666666666665</v>
      </c>
      <c r="AB506" s="2">
        <f t="shared" si="302"/>
        <v>7.625728432907275</v>
      </c>
      <c r="AC506" s="2">
        <f t="shared" si="303"/>
        <v>49.999999999999993</v>
      </c>
      <c r="AD506" s="13">
        <f t="shared" si="304"/>
        <v>5.000000000000001E-3</v>
      </c>
      <c r="AE506" s="37"/>
    </row>
    <row r="507" spans="1:47">
      <c r="A507" s="42" t="s">
        <v>235</v>
      </c>
      <c r="B507" s="26">
        <v>2.4988773891737437</v>
      </c>
      <c r="C507" s="2" t="s">
        <v>22</v>
      </c>
      <c r="D507" s="1" t="s">
        <v>282</v>
      </c>
      <c r="E507" s="1">
        <v>400</v>
      </c>
      <c r="G507" s="26">
        <f t="shared" si="297"/>
        <v>6.2471934729343591E-3</v>
      </c>
      <c r="O507" s="36" t="s">
        <v>18</v>
      </c>
      <c r="P507" s="20">
        <v>0.1</v>
      </c>
      <c r="Q507" s="37"/>
      <c r="R507" s="20">
        <v>20</v>
      </c>
      <c r="S507" s="2">
        <f t="shared" ref="S507:S553" si="307">($P507/$G507)</f>
        <v>16.007187936990395</v>
      </c>
      <c r="T507" s="2">
        <f t="shared" si="292"/>
        <v>2</v>
      </c>
      <c r="U507" s="2">
        <f t="shared" si="293"/>
        <v>0.66666666666666663</v>
      </c>
      <c r="V507" s="2">
        <f t="shared" si="294"/>
        <v>1.3261453963429375</v>
      </c>
      <c r="W507" s="5">
        <f t="shared" si="298"/>
        <v>20</v>
      </c>
      <c r="X507" s="22">
        <v>2.5</v>
      </c>
      <c r="Y507" s="2">
        <f t="shared" si="299"/>
        <v>40.017969842475985</v>
      </c>
      <c r="Z507" s="2">
        <f t="shared" si="300"/>
        <v>5</v>
      </c>
      <c r="AA507" s="2">
        <f t="shared" si="301"/>
        <v>1.6666666666666665</v>
      </c>
      <c r="AB507" s="2">
        <f t="shared" si="302"/>
        <v>3.3153634908573437</v>
      </c>
      <c r="AC507" s="2">
        <f t="shared" si="303"/>
        <v>49.999999999999993</v>
      </c>
      <c r="AD507" s="13">
        <f t="shared" si="304"/>
        <v>5.000000000000001E-3</v>
      </c>
    </row>
    <row r="508" spans="1:47">
      <c r="A508" s="42" t="s">
        <v>236</v>
      </c>
      <c r="B508" s="26">
        <v>2.5228149370604416</v>
      </c>
      <c r="C508" s="2" t="s">
        <v>22</v>
      </c>
      <c r="D508" s="1" t="s">
        <v>282</v>
      </c>
      <c r="E508" s="1">
        <v>400</v>
      </c>
      <c r="G508" s="26">
        <f t="shared" si="297"/>
        <v>6.3070373426511043E-3</v>
      </c>
      <c r="O508" s="36" t="s">
        <v>18</v>
      </c>
      <c r="P508" s="20">
        <v>0.1</v>
      </c>
      <c r="Q508" s="37"/>
      <c r="R508" s="20">
        <v>20</v>
      </c>
      <c r="S508" s="2">
        <f t="shared" si="307"/>
        <v>15.855304886773659</v>
      </c>
      <c r="T508" s="2">
        <f t="shared" si="292"/>
        <v>2</v>
      </c>
      <c r="U508" s="2">
        <f t="shared" si="293"/>
        <v>0.66666666666666663</v>
      </c>
      <c r="V508" s="2">
        <f t="shared" si="294"/>
        <v>1.4780284465596729</v>
      </c>
      <c r="W508" s="5">
        <f t="shared" si="298"/>
        <v>20</v>
      </c>
      <c r="X508" s="22">
        <v>2.5</v>
      </c>
      <c r="Y508" s="2">
        <f t="shared" si="299"/>
        <v>39.638262216934152</v>
      </c>
      <c r="Z508" s="2">
        <f t="shared" si="300"/>
        <v>5</v>
      </c>
      <c r="AA508" s="2">
        <f t="shared" si="301"/>
        <v>1.6666666666666665</v>
      </c>
      <c r="AB508" s="2">
        <f t="shared" si="302"/>
        <v>3.6950711163991823</v>
      </c>
      <c r="AC508" s="2">
        <f t="shared" si="303"/>
        <v>50</v>
      </c>
      <c r="AD508" s="13">
        <f t="shared" si="304"/>
        <v>5.000000000000001E-3</v>
      </c>
    </row>
    <row r="509" spans="1:47">
      <c r="A509" s="42" t="s">
        <v>237</v>
      </c>
      <c r="B509" s="26">
        <v>2.5114942241891316</v>
      </c>
      <c r="C509" s="2" t="s">
        <v>22</v>
      </c>
      <c r="D509" s="1" t="s">
        <v>282</v>
      </c>
      <c r="E509" s="1">
        <v>400</v>
      </c>
      <c r="G509" s="26">
        <f t="shared" si="297"/>
        <v>6.2787355604728293E-3</v>
      </c>
      <c r="O509" s="36" t="s">
        <v>18</v>
      </c>
      <c r="P509" s="20">
        <v>0.1</v>
      </c>
      <c r="Q509" s="37"/>
      <c r="R509" s="20">
        <v>20</v>
      </c>
      <c r="S509" s="2">
        <f t="shared" si="307"/>
        <v>15.926773637281414</v>
      </c>
      <c r="T509" s="2">
        <f t="shared" ref="T509:T553" si="308">$R509*0.1</f>
        <v>2</v>
      </c>
      <c r="U509" s="2">
        <f t="shared" ref="U509:U553" si="309">$T509/3</f>
        <v>0.66666666666666663</v>
      </c>
      <c r="V509" s="2">
        <f t="shared" ref="V509:V553" si="310">$R509-($S509+$T509+$U509)</f>
        <v>1.406559696051918</v>
      </c>
      <c r="W509" s="5">
        <f t="shared" si="298"/>
        <v>20</v>
      </c>
      <c r="X509" s="22">
        <v>2.5</v>
      </c>
      <c r="Y509" s="2">
        <f t="shared" si="299"/>
        <v>39.816934093203535</v>
      </c>
      <c r="Z509" s="2">
        <f t="shared" si="300"/>
        <v>5</v>
      </c>
      <c r="AA509" s="2">
        <f t="shared" si="301"/>
        <v>1.6666666666666665</v>
      </c>
      <c r="AB509" s="2">
        <f t="shared" si="302"/>
        <v>3.516399240129795</v>
      </c>
      <c r="AC509" s="2">
        <f t="shared" si="303"/>
        <v>49.999999999999993</v>
      </c>
      <c r="AD509" s="13">
        <f t="shared" si="304"/>
        <v>5.000000000000001E-3</v>
      </c>
    </row>
    <row r="510" spans="1:47">
      <c r="A510" s="42" t="s">
        <v>238</v>
      </c>
      <c r="B510" s="26">
        <v>2.4860391164826159</v>
      </c>
      <c r="C510" s="2" t="s">
        <v>22</v>
      </c>
      <c r="D510" s="1" t="s">
        <v>282</v>
      </c>
      <c r="E510" s="1">
        <v>400</v>
      </c>
      <c r="G510" s="26">
        <f t="shared" si="297"/>
        <v>6.2150977912065397E-3</v>
      </c>
      <c r="O510" s="36" t="s">
        <v>18</v>
      </c>
      <c r="P510" s="20">
        <v>0.1</v>
      </c>
      <c r="Q510" s="37"/>
      <c r="R510" s="20">
        <v>20</v>
      </c>
      <c r="S510" s="2">
        <f t="shared" si="307"/>
        <v>16.089851416575531</v>
      </c>
      <c r="T510" s="2">
        <f t="shared" si="308"/>
        <v>2</v>
      </c>
      <c r="U510" s="2">
        <f t="shared" si="309"/>
        <v>0.66666666666666663</v>
      </c>
      <c r="V510" s="2">
        <f t="shared" si="310"/>
        <v>1.2434819167578013</v>
      </c>
      <c r="W510" s="5">
        <f t="shared" si="298"/>
        <v>20</v>
      </c>
      <c r="X510" s="22">
        <v>2.5</v>
      </c>
      <c r="Y510" s="2">
        <f t="shared" si="299"/>
        <v>40.224628541438825</v>
      </c>
      <c r="Z510" s="2">
        <f t="shared" si="300"/>
        <v>5</v>
      </c>
      <c r="AA510" s="2">
        <f t="shared" si="301"/>
        <v>1.6666666666666665</v>
      </c>
      <c r="AB510" s="2">
        <f t="shared" si="302"/>
        <v>3.1087047918945032</v>
      </c>
      <c r="AC510" s="2">
        <f t="shared" si="303"/>
        <v>49.999999999999993</v>
      </c>
      <c r="AD510" s="13">
        <f t="shared" si="304"/>
        <v>5.0000000000000001E-3</v>
      </c>
    </row>
    <row r="511" spans="1:47">
      <c r="A511" s="42" t="s">
        <v>239</v>
      </c>
      <c r="B511" s="26">
        <v>3.3030783864196183</v>
      </c>
      <c r="C511" s="2" t="s">
        <v>22</v>
      </c>
      <c r="D511" s="1" t="s">
        <v>282</v>
      </c>
      <c r="E511" s="1">
        <v>400</v>
      </c>
      <c r="G511" s="26">
        <f t="shared" si="297"/>
        <v>8.2576959660490452E-3</v>
      </c>
      <c r="O511" s="36" t="s">
        <v>18</v>
      </c>
      <c r="P511" s="20">
        <v>0.1</v>
      </c>
      <c r="Q511" s="37"/>
      <c r="R511" s="20">
        <v>20</v>
      </c>
      <c r="S511" s="2">
        <f t="shared" si="307"/>
        <v>12.109915454764041</v>
      </c>
      <c r="T511" s="2">
        <f t="shared" si="308"/>
        <v>2</v>
      </c>
      <c r="U511" s="2">
        <f t="shared" si="309"/>
        <v>0.66666666666666663</v>
      </c>
      <c r="V511" s="2">
        <f t="shared" si="310"/>
        <v>5.2234178785692933</v>
      </c>
      <c r="W511" s="5">
        <f t="shared" si="298"/>
        <v>20</v>
      </c>
      <c r="X511" s="22">
        <v>2.5</v>
      </c>
      <c r="Y511" s="2">
        <f t="shared" si="299"/>
        <v>30.274788636910102</v>
      </c>
      <c r="Z511" s="2">
        <f t="shared" si="300"/>
        <v>5</v>
      </c>
      <c r="AA511" s="2">
        <f t="shared" si="301"/>
        <v>1.6666666666666665</v>
      </c>
      <c r="AB511" s="2">
        <f t="shared" si="302"/>
        <v>13.058544696423233</v>
      </c>
      <c r="AC511" s="2">
        <f t="shared" si="303"/>
        <v>50</v>
      </c>
      <c r="AD511" s="13">
        <f t="shared" si="304"/>
        <v>5.0000000000000001E-3</v>
      </c>
    </row>
    <row r="512" spans="1:47">
      <c r="A512" s="42" t="s">
        <v>240</v>
      </c>
      <c r="B512" s="26">
        <v>3.1538907311255064</v>
      </c>
      <c r="C512" s="2" t="s">
        <v>22</v>
      </c>
      <c r="D512" s="1" t="s">
        <v>282</v>
      </c>
      <c r="E512" s="1">
        <v>400</v>
      </c>
      <c r="G512" s="26">
        <f t="shared" si="297"/>
        <v>7.8847268278137653E-3</v>
      </c>
      <c r="O512" s="36" t="s">
        <v>18</v>
      </c>
      <c r="P512" s="20">
        <v>0.1</v>
      </c>
      <c r="Q512" s="37"/>
      <c r="R512" s="20">
        <v>20</v>
      </c>
      <c r="S512" s="2">
        <f t="shared" si="307"/>
        <v>12.682747568025444</v>
      </c>
      <c r="T512" s="2">
        <f t="shared" si="308"/>
        <v>2</v>
      </c>
      <c r="U512" s="2">
        <f t="shared" si="309"/>
        <v>0.66666666666666663</v>
      </c>
      <c r="V512" s="2">
        <f t="shared" si="310"/>
        <v>4.6505857653078895</v>
      </c>
      <c r="W512" s="5">
        <f t="shared" si="298"/>
        <v>20</v>
      </c>
      <c r="X512" s="22">
        <v>2.5</v>
      </c>
      <c r="Y512" s="2">
        <f t="shared" si="299"/>
        <v>31.706868920063613</v>
      </c>
      <c r="Z512" s="2">
        <f t="shared" si="300"/>
        <v>5</v>
      </c>
      <c r="AA512" s="2">
        <f t="shared" si="301"/>
        <v>1.6666666666666665</v>
      </c>
      <c r="AB512" s="2">
        <f t="shared" si="302"/>
        <v>11.626464413269723</v>
      </c>
      <c r="AC512" s="2">
        <f t="shared" si="303"/>
        <v>50</v>
      </c>
      <c r="AD512" s="13">
        <f t="shared" si="304"/>
        <v>5.000000000000001E-3</v>
      </c>
    </row>
    <row r="513" spans="1:30">
      <c r="A513" s="42" t="s">
        <v>241</v>
      </c>
      <c r="B513" s="26">
        <v>3.4281923188765204</v>
      </c>
      <c r="C513" s="2" t="s">
        <v>22</v>
      </c>
      <c r="D513" s="1" t="s">
        <v>282</v>
      </c>
      <c r="E513" s="1">
        <v>400</v>
      </c>
      <c r="G513" s="26">
        <f t="shared" si="297"/>
        <v>8.5704807971913009E-3</v>
      </c>
      <c r="O513" s="36" t="s">
        <v>18</v>
      </c>
      <c r="P513" s="20">
        <v>0.1</v>
      </c>
      <c r="Q513" s="37"/>
      <c r="R513" s="20">
        <v>20</v>
      </c>
      <c r="S513" s="2">
        <f t="shared" si="307"/>
        <v>11.667956835370518</v>
      </c>
      <c r="T513" s="2">
        <f t="shared" si="308"/>
        <v>2</v>
      </c>
      <c r="U513" s="2">
        <f t="shared" si="309"/>
        <v>0.66666666666666663</v>
      </c>
      <c r="V513" s="2">
        <f t="shared" si="310"/>
        <v>5.6653764979628161</v>
      </c>
      <c r="W513" s="5">
        <f t="shared" si="298"/>
        <v>20</v>
      </c>
      <c r="X513" s="22">
        <v>2.5</v>
      </c>
      <c r="Y513" s="2">
        <f t="shared" si="299"/>
        <v>29.169892088426295</v>
      </c>
      <c r="Z513" s="2">
        <f t="shared" si="300"/>
        <v>5</v>
      </c>
      <c r="AA513" s="2">
        <f t="shared" si="301"/>
        <v>1.6666666666666665</v>
      </c>
      <c r="AB513" s="2">
        <f t="shared" si="302"/>
        <v>14.163441244907041</v>
      </c>
      <c r="AC513" s="2">
        <f t="shared" si="303"/>
        <v>50</v>
      </c>
      <c r="AD513" s="13">
        <f t="shared" si="304"/>
        <v>5.0000000000000001E-3</v>
      </c>
    </row>
    <row r="514" spans="1:30">
      <c r="A514" s="42" t="s">
        <v>242</v>
      </c>
      <c r="B514" s="26">
        <v>3.3394602266201501</v>
      </c>
      <c r="C514" s="2" t="s">
        <v>22</v>
      </c>
      <c r="D514" s="1" t="s">
        <v>282</v>
      </c>
      <c r="E514" s="1">
        <v>400</v>
      </c>
      <c r="G514" s="26">
        <f t="shared" si="297"/>
        <v>8.3486505665503752E-3</v>
      </c>
      <c r="O514" s="36" t="s">
        <v>18</v>
      </c>
      <c r="P514" s="20">
        <v>0.1</v>
      </c>
      <c r="Q514" s="37"/>
      <c r="R514" s="20">
        <v>20</v>
      </c>
      <c r="S514" s="2">
        <f t="shared" si="307"/>
        <v>11.977983651712417</v>
      </c>
      <c r="T514" s="2">
        <f t="shared" si="308"/>
        <v>2</v>
      </c>
      <c r="U514" s="2">
        <f t="shared" si="309"/>
        <v>0.66666666666666663</v>
      </c>
      <c r="V514" s="2">
        <f t="shared" si="310"/>
        <v>5.3553496816209165</v>
      </c>
      <c r="W514" s="5">
        <f t="shared" si="298"/>
        <v>20</v>
      </c>
      <c r="X514" s="22">
        <v>2.5</v>
      </c>
      <c r="Y514" s="2">
        <f t="shared" si="299"/>
        <v>29.944959129281045</v>
      </c>
      <c r="Z514" s="2">
        <f t="shared" si="300"/>
        <v>5</v>
      </c>
      <c r="AA514" s="2">
        <f t="shared" si="301"/>
        <v>1.6666666666666665</v>
      </c>
      <c r="AB514" s="2">
        <f t="shared" si="302"/>
        <v>13.38837420405229</v>
      </c>
      <c r="AC514" s="2">
        <f t="shared" si="303"/>
        <v>50</v>
      </c>
      <c r="AD514" s="13">
        <f t="shared" si="304"/>
        <v>5.000000000000001E-3</v>
      </c>
    </row>
    <row r="515" spans="1:30">
      <c r="A515" s="42" t="s">
        <v>243</v>
      </c>
      <c r="B515" s="26">
        <v>3.5077353780953984</v>
      </c>
      <c r="C515" s="2" t="s">
        <v>22</v>
      </c>
      <c r="D515" s="1" t="s">
        <v>282</v>
      </c>
      <c r="E515" s="1">
        <v>400</v>
      </c>
      <c r="G515" s="26">
        <f t="shared" si="297"/>
        <v>8.7693384452384952E-3</v>
      </c>
      <c r="O515" s="36" t="s">
        <v>18</v>
      </c>
      <c r="P515" s="20">
        <v>0.1</v>
      </c>
      <c r="Q515" s="37"/>
      <c r="R515" s="20">
        <v>20</v>
      </c>
      <c r="S515" s="2">
        <f t="shared" si="307"/>
        <v>11.403368751755407</v>
      </c>
      <c r="T515" s="2">
        <f t="shared" si="308"/>
        <v>2</v>
      </c>
      <c r="U515" s="2">
        <f t="shared" si="309"/>
        <v>0.66666666666666663</v>
      </c>
      <c r="V515" s="2">
        <f t="shared" si="310"/>
        <v>5.9299645815779272</v>
      </c>
      <c r="W515" s="5">
        <f t="shared" si="298"/>
        <v>20</v>
      </c>
      <c r="X515" s="22">
        <v>2.5</v>
      </c>
      <c r="Y515" s="2">
        <f t="shared" si="299"/>
        <v>28.508421879388518</v>
      </c>
      <c r="Z515" s="2">
        <f t="shared" si="300"/>
        <v>5</v>
      </c>
      <c r="AA515" s="2">
        <f t="shared" si="301"/>
        <v>1.6666666666666665</v>
      </c>
      <c r="AB515" s="2">
        <f t="shared" si="302"/>
        <v>14.824911453944818</v>
      </c>
      <c r="AC515" s="2">
        <f t="shared" si="303"/>
        <v>50</v>
      </c>
      <c r="AD515" s="13">
        <f t="shared" si="304"/>
        <v>5.0000000000000001E-3</v>
      </c>
    </row>
    <row r="516" spans="1:30">
      <c r="A516" s="42" t="s">
        <v>244</v>
      </c>
      <c r="B516" s="26">
        <v>3.5415253605646386</v>
      </c>
      <c r="C516" s="2" t="s">
        <v>22</v>
      </c>
      <c r="D516" s="1" t="s">
        <v>282</v>
      </c>
      <c r="E516" s="1">
        <v>400</v>
      </c>
      <c r="G516" s="26">
        <f t="shared" si="297"/>
        <v>8.853813401411597E-3</v>
      </c>
      <c r="O516" s="36" t="s">
        <v>18</v>
      </c>
      <c r="P516" s="20">
        <v>0.1</v>
      </c>
      <c r="Q516" s="37"/>
      <c r="R516" s="20">
        <v>20</v>
      </c>
      <c r="S516" s="2">
        <f t="shared" si="307"/>
        <v>11.294568279929711</v>
      </c>
      <c r="T516" s="2">
        <f t="shared" si="308"/>
        <v>2</v>
      </c>
      <c r="U516" s="2">
        <f t="shared" si="309"/>
        <v>0.66666666666666663</v>
      </c>
      <c r="V516" s="2">
        <f t="shared" si="310"/>
        <v>6.0387650534036226</v>
      </c>
      <c r="W516" s="5">
        <f t="shared" si="298"/>
        <v>20</v>
      </c>
      <c r="X516" s="22">
        <v>2.5</v>
      </c>
      <c r="Y516" s="2">
        <f t="shared" si="299"/>
        <v>28.236420699824279</v>
      </c>
      <c r="Z516" s="2">
        <f t="shared" si="300"/>
        <v>5</v>
      </c>
      <c r="AA516" s="2">
        <f t="shared" si="301"/>
        <v>1.6666666666666665</v>
      </c>
      <c r="AB516" s="2">
        <f t="shared" si="302"/>
        <v>15.096912633509056</v>
      </c>
      <c r="AC516" s="2">
        <f t="shared" si="303"/>
        <v>50</v>
      </c>
      <c r="AD516" s="13">
        <f t="shared" si="304"/>
        <v>5.0000000000000001E-3</v>
      </c>
    </row>
    <row r="517" spans="1:30">
      <c r="A517" s="42" t="s">
        <v>245</v>
      </c>
      <c r="B517" s="26">
        <v>3.3388332662767919</v>
      </c>
      <c r="C517" s="2" t="s">
        <v>22</v>
      </c>
      <c r="D517" s="1" t="s">
        <v>282</v>
      </c>
      <c r="E517" s="1">
        <v>400</v>
      </c>
      <c r="G517" s="26">
        <f t="shared" si="297"/>
        <v>8.3470831656919792E-3</v>
      </c>
      <c r="O517" s="36" t="s">
        <v>18</v>
      </c>
      <c r="P517" s="20">
        <v>0.1</v>
      </c>
      <c r="Q517" s="37"/>
      <c r="R517" s="20">
        <v>20</v>
      </c>
      <c r="S517" s="2">
        <f t="shared" si="307"/>
        <v>11.980232856792188</v>
      </c>
      <c r="T517" s="2">
        <f t="shared" si="308"/>
        <v>2</v>
      </c>
      <c r="U517" s="2">
        <f t="shared" si="309"/>
        <v>0.66666666666666663</v>
      </c>
      <c r="V517" s="2">
        <f t="shared" si="310"/>
        <v>5.3531004765411456</v>
      </c>
      <c r="W517" s="5">
        <f t="shared" si="298"/>
        <v>20</v>
      </c>
      <c r="X517" s="22">
        <v>2.5</v>
      </c>
      <c r="Y517" s="2">
        <f t="shared" si="299"/>
        <v>29.950582141980469</v>
      </c>
      <c r="Z517" s="2">
        <f t="shared" si="300"/>
        <v>5</v>
      </c>
      <c r="AA517" s="2">
        <f t="shared" si="301"/>
        <v>1.6666666666666665</v>
      </c>
      <c r="AB517" s="2">
        <f t="shared" si="302"/>
        <v>13.382751191352863</v>
      </c>
      <c r="AC517" s="2">
        <f t="shared" si="303"/>
        <v>50</v>
      </c>
      <c r="AD517" s="13">
        <f t="shared" si="304"/>
        <v>5.0000000000000001E-3</v>
      </c>
    </row>
    <row r="518" spans="1:30">
      <c r="A518" s="42" t="s">
        <v>246</v>
      </c>
      <c r="B518" s="26">
        <v>3.4566194701674844</v>
      </c>
      <c r="C518" s="2" t="s">
        <v>22</v>
      </c>
      <c r="D518" s="1" t="s">
        <v>282</v>
      </c>
      <c r="E518" s="1">
        <v>400</v>
      </c>
      <c r="G518" s="26">
        <f t="shared" si="297"/>
        <v>8.6415486754187112E-3</v>
      </c>
      <c r="O518" s="36" t="s">
        <v>18</v>
      </c>
      <c r="P518" s="20">
        <v>0.1</v>
      </c>
      <c r="Q518" s="37"/>
      <c r="R518" s="20">
        <v>20</v>
      </c>
      <c r="S518" s="2">
        <f t="shared" si="307"/>
        <v>11.571999852810489</v>
      </c>
      <c r="T518" s="2">
        <f t="shared" si="308"/>
        <v>2</v>
      </c>
      <c r="U518" s="2">
        <f t="shared" si="309"/>
        <v>0.66666666666666663</v>
      </c>
      <c r="V518" s="2">
        <f t="shared" si="310"/>
        <v>5.7613334805228451</v>
      </c>
      <c r="W518" s="5">
        <f t="shared" si="298"/>
        <v>20</v>
      </c>
      <c r="X518" s="22">
        <v>2.5</v>
      </c>
      <c r="Y518" s="2">
        <f t="shared" si="299"/>
        <v>28.929999632026224</v>
      </c>
      <c r="Z518" s="2">
        <f t="shared" si="300"/>
        <v>5</v>
      </c>
      <c r="AA518" s="2">
        <f t="shared" si="301"/>
        <v>1.6666666666666665</v>
      </c>
      <c r="AB518" s="2">
        <f t="shared" si="302"/>
        <v>14.403333701307112</v>
      </c>
      <c r="AC518" s="2">
        <f t="shared" si="303"/>
        <v>50</v>
      </c>
      <c r="AD518" s="13">
        <f t="shared" si="304"/>
        <v>5.0000000000000001E-3</v>
      </c>
    </row>
    <row r="519" spans="1:30">
      <c r="A519" s="42" t="s">
        <v>247</v>
      </c>
      <c r="B519" s="26">
        <v>3.4919619064643279</v>
      </c>
      <c r="C519" s="2" t="s">
        <v>22</v>
      </c>
      <c r="D519" s="1" t="s">
        <v>282</v>
      </c>
      <c r="E519" s="1">
        <v>400</v>
      </c>
      <c r="G519" s="26">
        <f t="shared" si="297"/>
        <v>8.729904766160819E-3</v>
      </c>
      <c r="O519" s="36" t="s">
        <v>18</v>
      </c>
      <c r="P519" s="20">
        <v>0.1</v>
      </c>
      <c r="Q519" s="37"/>
      <c r="R519" s="20">
        <v>20</v>
      </c>
      <c r="S519" s="2">
        <f t="shared" si="307"/>
        <v>11.454878681795444</v>
      </c>
      <c r="T519" s="2">
        <f t="shared" si="308"/>
        <v>2</v>
      </c>
      <c r="U519" s="2">
        <f t="shared" si="309"/>
        <v>0.66666666666666663</v>
      </c>
      <c r="V519" s="2">
        <f t="shared" si="310"/>
        <v>5.8784546515378899</v>
      </c>
      <c r="W519" s="5">
        <f t="shared" si="298"/>
        <v>20</v>
      </c>
      <c r="X519" s="22">
        <v>2.5</v>
      </c>
      <c r="Y519" s="2">
        <f t="shared" si="299"/>
        <v>28.637196704488609</v>
      </c>
      <c r="Z519" s="2">
        <f t="shared" si="300"/>
        <v>5</v>
      </c>
      <c r="AA519" s="2">
        <f t="shared" si="301"/>
        <v>1.6666666666666665</v>
      </c>
      <c r="AB519" s="2">
        <f t="shared" si="302"/>
        <v>14.696136628844725</v>
      </c>
      <c r="AC519" s="2">
        <f t="shared" si="303"/>
        <v>50</v>
      </c>
      <c r="AD519" s="13">
        <f t="shared" si="304"/>
        <v>5.0000000000000001E-3</v>
      </c>
    </row>
    <row r="520" spans="1:30">
      <c r="A520" s="42" t="s">
        <v>248</v>
      </c>
      <c r="B520" s="26">
        <v>3.5748078015387748</v>
      </c>
      <c r="C520" s="2" t="s">
        <v>22</v>
      </c>
      <c r="D520" s="1" t="s">
        <v>282</v>
      </c>
      <c r="E520" s="1">
        <v>400</v>
      </c>
      <c r="G520" s="26">
        <f t="shared" si="297"/>
        <v>8.9370195038469373E-3</v>
      </c>
      <c r="O520" s="36" t="s">
        <v>18</v>
      </c>
      <c r="P520" s="20">
        <v>0.1</v>
      </c>
      <c r="Q520" s="37"/>
      <c r="R520" s="20">
        <v>20</v>
      </c>
      <c r="S520" s="2">
        <f t="shared" si="307"/>
        <v>11.189412751863754</v>
      </c>
      <c r="T520" s="2">
        <f t="shared" si="308"/>
        <v>2</v>
      </c>
      <c r="U520" s="2">
        <f t="shared" si="309"/>
        <v>0.66666666666666663</v>
      </c>
      <c r="V520" s="2">
        <f t="shared" si="310"/>
        <v>6.1439205814695796</v>
      </c>
      <c r="W520" s="5">
        <f t="shared" si="298"/>
        <v>20</v>
      </c>
      <c r="X520" s="22">
        <v>2.5</v>
      </c>
      <c r="Y520" s="2">
        <f t="shared" si="299"/>
        <v>27.973531879659387</v>
      </c>
      <c r="Z520" s="2">
        <f t="shared" si="300"/>
        <v>5</v>
      </c>
      <c r="AA520" s="2">
        <f t="shared" si="301"/>
        <v>1.6666666666666665</v>
      </c>
      <c r="AB520" s="2">
        <f t="shared" si="302"/>
        <v>15.359801453673949</v>
      </c>
      <c r="AC520" s="2">
        <f t="shared" si="303"/>
        <v>50</v>
      </c>
      <c r="AD520" s="13">
        <f t="shared" si="304"/>
        <v>5.0000000000000001E-3</v>
      </c>
    </row>
    <row r="521" spans="1:30">
      <c r="A521" s="42" t="s">
        <v>249</v>
      </c>
      <c r="B521" s="26">
        <v>2.434592130500584</v>
      </c>
      <c r="C521" s="2" t="s">
        <v>22</v>
      </c>
      <c r="D521" s="1" t="s">
        <v>282</v>
      </c>
      <c r="E521" s="1">
        <v>400</v>
      </c>
      <c r="G521" s="26">
        <f t="shared" si="297"/>
        <v>6.0864803262514599E-3</v>
      </c>
      <c r="O521" s="36" t="s">
        <v>18</v>
      </c>
      <c r="P521" s="20">
        <v>0.1</v>
      </c>
      <c r="Q521" s="37"/>
      <c r="R521" s="20">
        <v>20</v>
      </c>
      <c r="S521" s="2">
        <f t="shared" si="307"/>
        <v>16.429856771029439</v>
      </c>
      <c r="T521" s="2">
        <f t="shared" si="308"/>
        <v>2</v>
      </c>
      <c r="U521" s="2">
        <f t="shared" si="309"/>
        <v>0.66666666666666663</v>
      </c>
      <c r="V521" s="2">
        <f t="shared" si="310"/>
        <v>0.90347656230389362</v>
      </c>
      <c r="W521" s="5">
        <f t="shared" si="298"/>
        <v>20</v>
      </c>
      <c r="X521" s="22">
        <v>2.5</v>
      </c>
      <c r="Y521" s="2">
        <f t="shared" si="299"/>
        <v>41.074641927573595</v>
      </c>
      <c r="Z521" s="2">
        <f t="shared" si="300"/>
        <v>5</v>
      </c>
      <c r="AA521" s="2">
        <f t="shared" si="301"/>
        <v>1.6666666666666665</v>
      </c>
      <c r="AB521" s="2">
        <f t="shared" si="302"/>
        <v>2.258691405759734</v>
      </c>
      <c r="AC521" s="2">
        <f t="shared" si="303"/>
        <v>49.999999999999993</v>
      </c>
      <c r="AD521" s="13">
        <f t="shared" si="304"/>
        <v>5.000000000000001E-3</v>
      </c>
    </row>
    <row r="522" spans="1:30">
      <c r="A522" s="42" t="s">
        <v>250</v>
      </c>
      <c r="B522" s="26">
        <v>2.3804761532730949</v>
      </c>
      <c r="C522" s="2" t="s">
        <v>22</v>
      </c>
      <c r="D522" s="1" t="s">
        <v>282</v>
      </c>
      <c r="E522" s="1">
        <v>400</v>
      </c>
      <c r="G522" s="26">
        <f t="shared" ref="G522:G553" si="311">$B522/$E522</f>
        <v>5.9511903831827376E-3</v>
      </c>
      <c r="O522" s="36" t="s">
        <v>18</v>
      </c>
      <c r="P522" s="20">
        <v>0.1</v>
      </c>
      <c r="Q522" s="37"/>
      <c r="R522" s="20">
        <v>20</v>
      </c>
      <c r="S522" s="2">
        <f t="shared" si="307"/>
        <v>16.803360934744507</v>
      </c>
      <c r="T522" s="2">
        <f t="shared" si="308"/>
        <v>2</v>
      </c>
      <c r="U522" s="2">
        <f t="shared" si="309"/>
        <v>0.66666666666666663</v>
      </c>
      <c r="V522" s="2">
        <f t="shared" si="310"/>
        <v>0.52997239858882494</v>
      </c>
      <c r="W522" s="5">
        <f t="shared" ref="W522:W553" si="312">SUM($S522:$V522)</f>
        <v>20</v>
      </c>
      <c r="X522" s="22">
        <v>2.5</v>
      </c>
      <c r="Y522" s="2">
        <f t="shared" ref="Y522:Y553" si="313">$S522*$X522</f>
        <v>42.008402336861266</v>
      </c>
      <c r="Z522" s="2">
        <f t="shared" ref="Z522:Z553" si="314">$T522*$X522</f>
        <v>5</v>
      </c>
      <c r="AA522" s="2">
        <f t="shared" ref="AA522:AA553" si="315">$U522*$X522</f>
        <v>1.6666666666666665</v>
      </c>
      <c r="AB522" s="2">
        <f t="shared" ref="AB522:AB553" si="316">$V522*$X522</f>
        <v>1.3249309964720624</v>
      </c>
      <c r="AC522" s="2">
        <f t="shared" ref="AC522:AC553" si="317">SUM($Y522:$AB522)</f>
        <v>49.999999999999993</v>
      </c>
      <c r="AD522" s="13">
        <f t="shared" ref="AD522:AD553" si="318">$G522*$Y522/$AC522</f>
        <v>5.000000000000001E-3</v>
      </c>
    </row>
    <row r="523" spans="1:30">
      <c r="A523" s="42" t="s">
        <v>251</v>
      </c>
      <c r="B523" s="26">
        <v>2.4231862331264278</v>
      </c>
      <c r="C523" s="2" t="s">
        <v>22</v>
      </c>
      <c r="D523" s="1" t="s">
        <v>282</v>
      </c>
      <c r="E523" s="1">
        <v>400</v>
      </c>
      <c r="G523" s="26">
        <f t="shared" si="311"/>
        <v>6.0579655828160691E-3</v>
      </c>
      <c r="O523" s="36" t="s">
        <v>18</v>
      </c>
      <c r="P523" s="20">
        <v>0.1</v>
      </c>
      <c r="Q523" s="37"/>
      <c r="R523" s="20">
        <v>20</v>
      </c>
      <c r="S523" s="2">
        <f t="shared" si="307"/>
        <v>16.507191834113165</v>
      </c>
      <c r="T523" s="2">
        <f t="shared" si="308"/>
        <v>2</v>
      </c>
      <c r="U523" s="2">
        <f t="shared" si="309"/>
        <v>0.66666666666666663</v>
      </c>
      <c r="V523" s="2">
        <f t="shared" si="310"/>
        <v>0.82614149922016722</v>
      </c>
      <c r="W523" s="5">
        <f t="shared" si="312"/>
        <v>20</v>
      </c>
      <c r="X523" s="22">
        <v>2.5</v>
      </c>
      <c r="Y523" s="2">
        <f t="shared" si="313"/>
        <v>41.267979585282916</v>
      </c>
      <c r="Z523" s="2">
        <f t="shared" si="314"/>
        <v>5</v>
      </c>
      <c r="AA523" s="2">
        <f t="shared" si="315"/>
        <v>1.6666666666666665</v>
      </c>
      <c r="AB523" s="2">
        <f t="shared" si="316"/>
        <v>2.065353748050418</v>
      </c>
      <c r="AC523" s="2">
        <f t="shared" si="317"/>
        <v>50</v>
      </c>
      <c r="AD523" s="13">
        <f t="shared" si="318"/>
        <v>5.000000000000001E-3</v>
      </c>
    </row>
    <row r="524" spans="1:30">
      <c r="A524" s="42" t="s">
        <v>252</v>
      </c>
      <c r="B524" s="26">
        <v>2.2595209218387273</v>
      </c>
      <c r="C524" s="2" t="s">
        <v>22</v>
      </c>
      <c r="D524" s="1" t="s">
        <v>282</v>
      </c>
      <c r="E524" s="1">
        <v>400</v>
      </c>
      <c r="G524" s="26">
        <f t="shared" si="311"/>
        <v>5.6488023045968179E-3</v>
      </c>
      <c r="O524" s="36" t="s">
        <v>18</v>
      </c>
      <c r="P524" s="20">
        <v>0.1</v>
      </c>
      <c r="Q524" s="37"/>
      <c r="R524" s="20">
        <v>20</v>
      </c>
      <c r="S524" s="2">
        <f t="shared" si="307"/>
        <v>17.702867724477301</v>
      </c>
      <c r="T524" s="2">
        <f t="shared" si="308"/>
        <v>2</v>
      </c>
      <c r="U524" s="2">
        <f t="shared" si="309"/>
        <v>0.66666666666666663</v>
      </c>
      <c r="V524" s="2">
        <f t="shared" si="310"/>
        <v>-0.36953439114396858</v>
      </c>
      <c r="W524" s="5">
        <f t="shared" si="312"/>
        <v>20</v>
      </c>
      <c r="X524" s="22">
        <v>2.5</v>
      </c>
      <c r="Y524" s="2">
        <f t="shared" si="313"/>
        <v>44.257169311193252</v>
      </c>
      <c r="Z524" s="2">
        <f t="shared" si="314"/>
        <v>5</v>
      </c>
      <c r="AA524" s="2">
        <f t="shared" si="315"/>
        <v>1.6666666666666665</v>
      </c>
      <c r="AB524" s="2">
        <f t="shared" si="316"/>
        <v>-0.92383597785992144</v>
      </c>
      <c r="AC524" s="2">
        <f t="shared" si="317"/>
        <v>49.999999999999993</v>
      </c>
      <c r="AD524" s="13">
        <f t="shared" si="318"/>
        <v>5.000000000000001E-3</v>
      </c>
    </row>
    <row r="525" spans="1:30">
      <c r="A525" s="42" t="s">
        <v>253</v>
      </c>
      <c r="B525" s="26">
        <v>2.3615793836400245</v>
      </c>
      <c r="C525" s="2" t="s">
        <v>22</v>
      </c>
      <c r="D525" s="1" t="s">
        <v>282</v>
      </c>
      <c r="E525" s="1">
        <v>400</v>
      </c>
      <c r="G525" s="26">
        <f t="shared" si="311"/>
        <v>5.9039484591000609E-3</v>
      </c>
      <c r="O525" s="36" t="s">
        <v>18</v>
      </c>
      <c r="P525" s="20">
        <v>0.1</v>
      </c>
      <c r="Q525" s="37"/>
      <c r="R525" s="20">
        <v>20</v>
      </c>
      <c r="S525" s="2">
        <f t="shared" si="307"/>
        <v>16.937817240911858</v>
      </c>
      <c r="T525" s="2">
        <f t="shared" si="308"/>
        <v>2</v>
      </c>
      <c r="U525" s="2">
        <f t="shared" si="309"/>
        <v>0.66666666666666663</v>
      </c>
      <c r="V525" s="2">
        <f t="shared" si="310"/>
        <v>0.39551609242147379</v>
      </c>
      <c r="W525" s="5">
        <f t="shared" si="312"/>
        <v>20</v>
      </c>
      <c r="X525" s="22">
        <v>2.5</v>
      </c>
      <c r="Y525" s="2">
        <f t="shared" si="313"/>
        <v>42.344543102279644</v>
      </c>
      <c r="Z525" s="2">
        <f t="shared" si="314"/>
        <v>5</v>
      </c>
      <c r="AA525" s="2">
        <f t="shared" si="315"/>
        <v>1.6666666666666665</v>
      </c>
      <c r="AB525" s="2">
        <f t="shared" si="316"/>
        <v>0.98879023105368447</v>
      </c>
      <c r="AC525" s="2">
        <f t="shared" si="317"/>
        <v>49.999999999999993</v>
      </c>
      <c r="AD525" s="13">
        <f t="shared" si="318"/>
        <v>5.000000000000001E-3</v>
      </c>
    </row>
    <row r="526" spans="1:30">
      <c r="A526" s="42" t="s">
        <v>254</v>
      </c>
      <c r="B526" s="26">
        <v>3.1289229467844284</v>
      </c>
      <c r="C526" s="2" t="s">
        <v>22</v>
      </c>
      <c r="D526" s="1" t="s">
        <v>282</v>
      </c>
      <c r="E526" s="1">
        <v>400</v>
      </c>
      <c r="G526" s="26">
        <f t="shared" si="311"/>
        <v>7.8223073669610715E-3</v>
      </c>
      <c r="O526" s="36" t="s">
        <v>18</v>
      </c>
      <c r="P526" s="20">
        <v>0.1</v>
      </c>
      <c r="Q526" s="37"/>
      <c r="R526" s="20">
        <v>20</v>
      </c>
      <c r="S526" s="2">
        <f t="shared" si="307"/>
        <v>12.783951756021256</v>
      </c>
      <c r="T526" s="2">
        <f t="shared" si="308"/>
        <v>2</v>
      </c>
      <c r="U526" s="2">
        <f t="shared" si="309"/>
        <v>0.66666666666666663</v>
      </c>
      <c r="V526" s="2">
        <f t="shared" si="310"/>
        <v>4.5493815773120776</v>
      </c>
      <c r="W526" s="5">
        <f t="shared" si="312"/>
        <v>20</v>
      </c>
      <c r="X526" s="22">
        <v>2.5</v>
      </c>
      <c r="Y526" s="2">
        <f t="shared" si="313"/>
        <v>31.959879390053139</v>
      </c>
      <c r="Z526" s="2">
        <f t="shared" si="314"/>
        <v>5</v>
      </c>
      <c r="AA526" s="2">
        <f t="shared" si="315"/>
        <v>1.6666666666666665</v>
      </c>
      <c r="AB526" s="2">
        <f t="shared" si="316"/>
        <v>11.373453943280193</v>
      </c>
      <c r="AC526" s="2">
        <f t="shared" si="317"/>
        <v>50</v>
      </c>
      <c r="AD526" s="13">
        <f t="shared" si="318"/>
        <v>4.9999999999999992E-3</v>
      </c>
    </row>
    <row r="527" spans="1:30">
      <c r="A527" s="42" t="s">
        <v>255</v>
      </c>
      <c r="B527" s="26">
        <v>3.0706162685223042</v>
      </c>
      <c r="C527" s="2" t="s">
        <v>22</v>
      </c>
      <c r="D527" s="1" t="s">
        <v>282</v>
      </c>
      <c r="E527" s="1">
        <v>400</v>
      </c>
      <c r="G527" s="26">
        <f t="shared" si="311"/>
        <v>7.67654067130576E-3</v>
      </c>
      <c r="O527" s="36" t="s">
        <v>18</v>
      </c>
      <c r="P527" s="20">
        <v>0.1</v>
      </c>
      <c r="Q527" s="37"/>
      <c r="R527" s="20">
        <v>20</v>
      </c>
      <c r="S527" s="2">
        <f t="shared" si="307"/>
        <v>13.026700994862345</v>
      </c>
      <c r="T527" s="2">
        <f t="shared" si="308"/>
        <v>2</v>
      </c>
      <c r="U527" s="2">
        <f t="shared" si="309"/>
        <v>0.66666666666666663</v>
      </c>
      <c r="V527" s="2">
        <f t="shared" si="310"/>
        <v>4.3066323384709886</v>
      </c>
      <c r="W527" s="5">
        <f t="shared" si="312"/>
        <v>20</v>
      </c>
      <c r="X527" s="22">
        <v>2.5</v>
      </c>
      <c r="Y527" s="2">
        <f t="shared" si="313"/>
        <v>32.566752487155867</v>
      </c>
      <c r="Z527" s="2">
        <f t="shared" si="314"/>
        <v>5</v>
      </c>
      <c r="AA527" s="2">
        <f t="shared" si="315"/>
        <v>1.6666666666666665</v>
      </c>
      <c r="AB527" s="2">
        <f t="shared" si="316"/>
        <v>10.766580846177472</v>
      </c>
      <c r="AC527" s="2">
        <f t="shared" si="317"/>
        <v>50</v>
      </c>
      <c r="AD527" s="13">
        <f t="shared" si="318"/>
        <v>5.000000000000001E-3</v>
      </c>
    </row>
    <row r="528" spans="1:30">
      <c r="A528" s="42" t="s">
        <v>256</v>
      </c>
      <c r="B528" s="26">
        <v>3.2292564812959266</v>
      </c>
      <c r="C528" s="2" t="s">
        <v>22</v>
      </c>
      <c r="D528" s="1" t="s">
        <v>282</v>
      </c>
      <c r="E528" s="1">
        <v>400</v>
      </c>
      <c r="G528" s="26">
        <f t="shared" si="311"/>
        <v>8.0731412032398163E-3</v>
      </c>
      <c r="O528" s="36" t="s">
        <v>18</v>
      </c>
      <c r="P528" s="20">
        <v>0.1</v>
      </c>
      <c r="Q528" s="37"/>
      <c r="R528" s="20">
        <v>20</v>
      </c>
      <c r="S528" s="2">
        <f t="shared" si="307"/>
        <v>12.38675225448419</v>
      </c>
      <c r="T528" s="2">
        <f t="shared" si="308"/>
        <v>2</v>
      </c>
      <c r="U528" s="2">
        <f t="shared" si="309"/>
        <v>0.66666666666666663</v>
      </c>
      <c r="V528" s="2">
        <f t="shared" si="310"/>
        <v>4.9465810788491442</v>
      </c>
      <c r="W528" s="5">
        <f t="shared" si="312"/>
        <v>20</v>
      </c>
      <c r="X528" s="22">
        <v>2.5</v>
      </c>
      <c r="Y528" s="2">
        <f t="shared" si="313"/>
        <v>30.966880636210476</v>
      </c>
      <c r="Z528" s="2">
        <f t="shared" si="314"/>
        <v>5</v>
      </c>
      <c r="AA528" s="2">
        <f t="shared" si="315"/>
        <v>1.6666666666666665</v>
      </c>
      <c r="AB528" s="2">
        <f t="shared" si="316"/>
        <v>12.36645269712286</v>
      </c>
      <c r="AC528" s="2">
        <f t="shared" si="317"/>
        <v>50</v>
      </c>
      <c r="AD528" s="13">
        <f t="shared" si="318"/>
        <v>5.0000000000000001E-3</v>
      </c>
    </row>
    <row r="529" spans="1:38">
      <c r="A529" s="42" t="s">
        <v>257</v>
      </c>
      <c r="B529" s="21">
        <v>10.280344532400356</v>
      </c>
      <c r="C529" s="2" t="s">
        <v>22</v>
      </c>
      <c r="D529" s="1" t="s">
        <v>282</v>
      </c>
      <c r="E529" s="1">
        <v>400</v>
      </c>
      <c r="G529" s="26">
        <f t="shared" si="311"/>
        <v>2.5700861331000892E-2</v>
      </c>
      <c r="O529" s="36" t="s">
        <v>18</v>
      </c>
      <c r="P529" s="20">
        <v>0.1</v>
      </c>
      <c r="Q529" s="37"/>
      <c r="R529" s="20">
        <v>20</v>
      </c>
      <c r="S529" s="2">
        <f>($P529/$G528)</f>
        <v>12.38675225448419</v>
      </c>
      <c r="T529" s="2">
        <f t="shared" si="308"/>
        <v>2</v>
      </c>
      <c r="U529" s="2">
        <f t="shared" si="309"/>
        <v>0.66666666666666663</v>
      </c>
      <c r="V529" s="2">
        <f t="shared" si="310"/>
        <v>4.9465810788491442</v>
      </c>
      <c r="W529" s="5">
        <f t="shared" si="312"/>
        <v>20</v>
      </c>
      <c r="X529" s="22">
        <v>2.5</v>
      </c>
      <c r="Y529" s="2">
        <f t="shared" si="313"/>
        <v>30.966880636210476</v>
      </c>
      <c r="Z529" s="2">
        <f t="shared" si="314"/>
        <v>5</v>
      </c>
      <c r="AA529" s="2">
        <f t="shared" si="315"/>
        <v>1.6666666666666665</v>
      </c>
      <c r="AB529" s="2">
        <f t="shared" si="316"/>
        <v>12.36645269712286</v>
      </c>
      <c r="AC529" s="2">
        <f t="shared" si="317"/>
        <v>50</v>
      </c>
      <c r="AD529" s="13">
        <f t="shared" si="318"/>
        <v>1.5917510101698042E-2</v>
      </c>
      <c r="AL529" s="9" t="s">
        <v>283</v>
      </c>
    </row>
    <row r="530" spans="1:38">
      <c r="A530" s="42" t="s">
        <v>258</v>
      </c>
      <c r="B530" s="26">
        <v>3.191425612982429</v>
      </c>
      <c r="C530" s="2" t="s">
        <v>22</v>
      </c>
      <c r="D530" s="1" t="s">
        <v>282</v>
      </c>
      <c r="E530" s="1">
        <v>400</v>
      </c>
      <c r="G530" s="26">
        <f t="shared" si="311"/>
        <v>7.978564032456073E-3</v>
      </c>
      <c r="O530" s="36" t="s">
        <v>18</v>
      </c>
      <c r="P530" s="20">
        <v>0.1</v>
      </c>
      <c r="Q530" s="37"/>
      <c r="R530" s="20">
        <v>20</v>
      </c>
      <c r="S530" s="2">
        <f t="shared" si="307"/>
        <v>12.533583686639489</v>
      </c>
      <c r="T530" s="2">
        <f t="shared" si="308"/>
        <v>2</v>
      </c>
      <c r="U530" s="2">
        <f t="shared" si="309"/>
        <v>0.66666666666666663</v>
      </c>
      <c r="V530" s="2">
        <f t="shared" si="310"/>
        <v>4.7997496466938454</v>
      </c>
      <c r="W530" s="5">
        <f t="shared" si="312"/>
        <v>20</v>
      </c>
      <c r="X530" s="22">
        <v>2.5</v>
      </c>
      <c r="Y530" s="2">
        <f t="shared" si="313"/>
        <v>31.333959216598721</v>
      </c>
      <c r="Z530" s="2">
        <f t="shared" si="314"/>
        <v>5</v>
      </c>
      <c r="AA530" s="2">
        <f t="shared" si="315"/>
        <v>1.6666666666666665</v>
      </c>
      <c r="AB530" s="2">
        <f t="shared" si="316"/>
        <v>11.999374116734614</v>
      </c>
      <c r="AC530" s="2">
        <f t="shared" si="317"/>
        <v>50</v>
      </c>
      <c r="AD530" s="13">
        <f t="shared" si="318"/>
        <v>5.000000000000001E-3</v>
      </c>
    </row>
    <row r="531" spans="1:38">
      <c r="A531" s="42" t="s">
        <v>259</v>
      </c>
      <c r="B531" s="26">
        <v>3.2402120122049123</v>
      </c>
      <c r="C531" s="2" t="s">
        <v>22</v>
      </c>
      <c r="D531" s="1" t="s">
        <v>282</v>
      </c>
      <c r="E531" s="1">
        <v>400</v>
      </c>
      <c r="G531" s="26">
        <f t="shared" si="311"/>
        <v>8.1005300305122801E-3</v>
      </c>
      <c r="O531" s="36" t="s">
        <v>18</v>
      </c>
      <c r="P531" s="20">
        <v>0.1</v>
      </c>
      <c r="Q531" s="37"/>
      <c r="R531" s="20">
        <v>20</v>
      </c>
      <c r="S531" s="2">
        <f t="shared" si="307"/>
        <v>12.344871215010603</v>
      </c>
      <c r="T531" s="2">
        <f t="shared" si="308"/>
        <v>2</v>
      </c>
      <c r="U531" s="2">
        <f t="shared" si="309"/>
        <v>0.66666666666666663</v>
      </c>
      <c r="V531" s="2">
        <f t="shared" si="310"/>
        <v>4.9884621183227313</v>
      </c>
      <c r="W531" s="5">
        <f t="shared" si="312"/>
        <v>20</v>
      </c>
      <c r="X531" s="22">
        <v>2.5</v>
      </c>
      <c r="Y531" s="2">
        <f t="shared" si="313"/>
        <v>30.862178037526505</v>
      </c>
      <c r="Z531" s="2">
        <f t="shared" si="314"/>
        <v>5</v>
      </c>
      <c r="AA531" s="2">
        <f t="shared" si="315"/>
        <v>1.6666666666666665</v>
      </c>
      <c r="AB531" s="2">
        <f t="shared" si="316"/>
        <v>12.471155295806827</v>
      </c>
      <c r="AC531" s="2">
        <f t="shared" si="317"/>
        <v>50</v>
      </c>
      <c r="AD531" s="13">
        <f t="shared" si="318"/>
        <v>5.0000000000000001E-3</v>
      </c>
    </row>
    <row r="532" spans="1:38">
      <c r="A532" s="42" t="s">
        <v>260</v>
      </c>
      <c r="B532" s="26">
        <v>3.1550101346536628</v>
      </c>
      <c r="C532" s="2" t="s">
        <v>22</v>
      </c>
      <c r="D532" s="1" t="s">
        <v>282</v>
      </c>
      <c r="E532" s="1">
        <v>400</v>
      </c>
      <c r="G532" s="26">
        <f t="shared" si="311"/>
        <v>7.8875253366341574E-3</v>
      </c>
      <c r="O532" s="36" t="s">
        <v>18</v>
      </c>
      <c r="P532" s="20">
        <v>0.1</v>
      </c>
      <c r="Q532" s="37"/>
      <c r="R532" s="20">
        <v>20</v>
      </c>
      <c r="S532" s="2">
        <f t="shared" si="307"/>
        <v>12.678247705340873</v>
      </c>
      <c r="T532" s="2">
        <f t="shared" si="308"/>
        <v>2</v>
      </c>
      <c r="U532" s="2">
        <f t="shared" si="309"/>
        <v>0.66666666666666663</v>
      </c>
      <c r="V532" s="2">
        <f t="shared" si="310"/>
        <v>4.6550856279924613</v>
      </c>
      <c r="W532" s="5">
        <f t="shared" si="312"/>
        <v>20</v>
      </c>
      <c r="X532" s="22">
        <v>2.5</v>
      </c>
      <c r="Y532" s="2">
        <f t="shared" si="313"/>
        <v>31.695619263352182</v>
      </c>
      <c r="Z532" s="2">
        <f t="shared" si="314"/>
        <v>5</v>
      </c>
      <c r="AA532" s="2">
        <f t="shared" si="315"/>
        <v>1.6666666666666665</v>
      </c>
      <c r="AB532" s="2">
        <f t="shared" si="316"/>
        <v>11.637714069981154</v>
      </c>
      <c r="AC532" s="2">
        <f t="shared" si="317"/>
        <v>50</v>
      </c>
      <c r="AD532" s="13">
        <f t="shared" si="318"/>
        <v>5.0000000000000001E-3</v>
      </c>
    </row>
    <row r="533" spans="1:38">
      <c r="A533" s="42" t="s">
        <v>261</v>
      </c>
      <c r="B533" s="26">
        <v>3.198544967565371</v>
      </c>
      <c r="C533" s="2" t="s">
        <v>22</v>
      </c>
      <c r="D533" s="1" t="s">
        <v>282</v>
      </c>
      <c r="E533" s="1">
        <v>400</v>
      </c>
      <c r="G533" s="26">
        <f t="shared" si="311"/>
        <v>7.9963624189134282E-3</v>
      </c>
      <c r="O533" s="36" t="s">
        <v>18</v>
      </c>
      <c r="P533" s="20">
        <v>0.1</v>
      </c>
      <c r="Q533" s="37"/>
      <c r="R533" s="20">
        <v>20</v>
      </c>
      <c r="S533" s="2">
        <f t="shared" si="307"/>
        <v>12.505686305997664</v>
      </c>
      <c r="T533" s="2">
        <f t="shared" si="308"/>
        <v>2</v>
      </c>
      <c r="U533" s="2">
        <f t="shared" si="309"/>
        <v>0.66666666666666663</v>
      </c>
      <c r="V533" s="2">
        <f t="shared" si="310"/>
        <v>4.8276470273356704</v>
      </c>
      <c r="W533" s="5">
        <f t="shared" si="312"/>
        <v>20</v>
      </c>
      <c r="X533" s="22">
        <v>2.5</v>
      </c>
      <c r="Y533" s="2">
        <f t="shared" si="313"/>
        <v>31.264215764994159</v>
      </c>
      <c r="Z533" s="2">
        <f t="shared" si="314"/>
        <v>5</v>
      </c>
      <c r="AA533" s="2">
        <f t="shared" si="315"/>
        <v>1.6666666666666665</v>
      </c>
      <c r="AB533" s="2">
        <f t="shared" si="316"/>
        <v>12.069117568339177</v>
      </c>
      <c r="AC533" s="2">
        <f t="shared" si="317"/>
        <v>50</v>
      </c>
      <c r="AD533" s="13">
        <f t="shared" si="318"/>
        <v>5.0000000000000001E-3</v>
      </c>
    </row>
    <row r="534" spans="1:38">
      <c r="A534" s="42" t="s">
        <v>262</v>
      </c>
      <c r="B534" s="26">
        <v>3.25359711212591</v>
      </c>
      <c r="C534" s="2" t="s">
        <v>22</v>
      </c>
      <c r="D534" s="1" t="s">
        <v>282</v>
      </c>
      <c r="E534" s="1">
        <v>400</v>
      </c>
      <c r="G534" s="26">
        <f t="shared" si="311"/>
        <v>8.1339927803147742E-3</v>
      </c>
      <c r="O534" s="36" t="s">
        <v>18</v>
      </c>
      <c r="P534" s="20">
        <v>0.1</v>
      </c>
      <c r="Q534" s="37"/>
      <c r="R534" s="20">
        <v>20</v>
      </c>
      <c r="S534" s="2">
        <f t="shared" si="307"/>
        <v>12.294085168358134</v>
      </c>
      <c r="T534" s="2">
        <f t="shared" si="308"/>
        <v>2</v>
      </c>
      <c r="U534" s="2">
        <f t="shared" si="309"/>
        <v>0.66666666666666663</v>
      </c>
      <c r="V534" s="2">
        <f t="shared" si="310"/>
        <v>5.0392481649752003</v>
      </c>
      <c r="W534" s="5">
        <f t="shared" si="312"/>
        <v>20</v>
      </c>
      <c r="X534" s="22">
        <v>2.5</v>
      </c>
      <c r="Y534" s="2">
        <f t="shared" si="313"/>
        <v>30.735212920895336</v>
      </c>
      <c r="Z534" s="2">
        <f t="shared" si="314"/>
        <v>5</v>
      </c>
      <c r="AA534" s="2">
        <f t="shared" si="315"/>
        <v>1.6666666666666665</v>
      </c>
      <c r="AB534" s="2">
        <f t="shared" si="316"/>
        <v>12.598120412438</v>
      </c>
      <c r="AC534" s="2">
        <f t="shared" si="317"/>
        <v>50</v>
      </c>
      <c r="AD534" s="13">
        <f t="shared" si="318"/>
        <v>5.0000000000000001E-3</v>
      </c>
    </row>
    <row r="535" spans="1:38">
      <c r="A535" s="42" t="s">
        <v>263</v>
      </c>
      <c r="B535" s="26">
        <v>3.1212827858105254</v>
      </c>
      <c r="C535" s="2" t="s">
        <v>22</v>
      </c>
      <c r="D535" s="1" t="s">
        <v>282</v>
      </c>
      <c r="E535" s="1">
        <v>400</v>
      </c>
      <c r="G535" s="26">
        <f t="shared" si="311"/>
        <v>7.8032069645263139E-3</v>
      </c>
      <c r="O535" s="36" t="s">
        <v>18</v>
      </c>
      <c r="P535" s="20">
        <v>0.1</v>
      </c>
      <c r="Q535" s="37"/>
      <c r="R535" s="20">
        <v>20</v>
      </c>
      <c r="S535" s="2">
        <f t="shared" si="307"/>
        <v>12.81524384200034</v>
      </c>
      <c r="T535" s="2">
        <f t="shared" si="308"/>
        <v>2</v>
      </c>
      <c r="U535" s="2">
        <f t="shared" si="309"/>
        <v>0.66666666666666663</v>
      </c>
      <c r="V535" s="2">
        <f t="shared" si="310"/>
        <v>4.5180894913329936</v>
      </c>
      <c r="W535" s="5">
        <f t="shared" si="312"/>
        <v>20</v>
      </c>
      <c r="X535" s="22">
        <v>2.5</v>
      </c>
      <c r="Y535" s="2">
        <f t="shared" si="313"/>
        <v>32.038109605000848</v>
      </c>
      <c r="Z535" s="2">
        <f t="shared" si="314"/>
        <v>5</v>
      </c>
      <c r="AA535" s="2">
        <f t="shared" si="315"/>
        <v>1.6666666666666665</v>
      </c>
      <c r="AB535" s="2">
        <f t="shared" si="316"/>
        <v>11.295223728332484</v>
      </c>
      <c r="AC535" s="2">
        <f t="shared" si="317"/>
        <v>50</v>
      </c>
      <c r="AD535" s="13">
        <f t="shared" si="318"/>
        <v>5.0000000000000001E-3</v>
      </c>
    </row>
    <row r="536" spans="1:38">
      <c r="A536" s="42" t="s">
        <v>264</v>
      </c>
      <c r="B536" s="26">
        <v>2.9190857661749776</v>
      </c>
      <c r="C536" s="2" t="s">
        <v>22</v>
      </c>
      <c r="D536" s="1" t="s">
        <v>282</v>
      </c>
      <c r="E536" s="1">
        <v>400</v>
      </c>
      <c r="G536" s="26">
        <f t="shared" si="311"/>
        <v>7.2977144154374443E-3</v>
      </c>
      <c r="O536" s="36" t="s">
        <v>18</v>
      </c>
      <c r="P536" s="20">
        <v>0.1</v>
      </c>
      <c r="Q536" s="37"/>
      <c r="R536" s="20">
        <v>20</v>
      </c>
      <c r="S536" s="2">
        <f t="shared" si="307"/>
        <v>13.70292043608365</v>
      </c>
      <c r="T536" s="2">
        <f t="shared" si="308"/>
        <v>2</v>
      </c>
      <c r="U536" s="2">
        <f t="shared" si="309"/>
        <v>0.66666666666666663</v>
      </c>
      <c r="V536" s="2">
        <f t="shared" si="310"/>
        <v>3.6304128972496841</v>
      </c>
      <c r="W536" s="5">
        <f t="shared" si="312"/>
        <v>20</v>
      </c>
      <c r="X536" s="22">
        <v>2.5</v>
      </c>
      <c r="Y536" s="2">
        <f t="shared" si="313"/>
        <v>34.257301090209126</v>
      </c>
      <c r="Z536" s="2">
        <f t="shared" si="314"/>
        <v>5</v>
      </c>
      <c r="AA536" s="2">
        <f t="shared" si="315"/>
        <v>1.6666666666666665</v>
      </c>
      <c r="AB536" s="2">
        <f t="shared" si="316"/>
        <v>9.0760322431242102</v>
      </c>
      <c r="AC536" s="2">
        <f t="shared" si="317"/>
        <v>50</v>
      </c>
      <c r="AD536" s="13">
        <f t="shared" si="318"/>
        <v>5.0000000000000001E-3</v>
      </c>
    </row>
    <row r="537" spans="1:38">
      <c r="A537" s="42" t="s">
        <v>265</v>
      </c>
      <c r="B537" s="26">
        <v>2.9640865360253166</v>
      </c>
      <c r="C537" s="2" t="s">
        <v>22</v>
      </c>
      <c r="D537" s="1" t="s">
        <v>282</v>
      </c>
      <c r="E537" s="1">
        <v>400</v>
      </c>
      <c r="G537" s="26">
        <f t="shared" si="311"/>
        <v>7.4102163400632916E-3</v>
      </c>
      <c r="O537" s="36" t="s">
        <v>18</v>
      </c>
      <c r="P537" s="20">
        <v>0.1</v>
      </c>
      <c r="Q537" s="37"/>
      <c r="R537" s="20">
        <v>20</v>
      </c>
      <c r="S537" s="2">
        <f t="shared" si="307"/>
        <v>13.494882660759927</v>
      </c>
      <c r="T537" s="2">
        <f t="shared" si="308"/>
        <v>2</v>
      </c>
      <c r="U537" s="2">
        <f t="shared" si="309"/>
        <v>0.66666666666666663</v>
      </c>
      <c r="V537" s="2">
        <f t="shared" si="310"/>
        <v>3.8384506725734049</v>
      </c>
      <c r="W537" s="5">
        <f t="shared" si="312"/>
        <v>20</v>
      </c>
      <c r="X537" s="22">
        <v>2.5</v>
      </c>
      <c r="Y537" s="2">
        <f t="shared" si="313"/>
        <v>33.737206651899818</v>
      </c>
      <c r="Z537" s="2">
        <f t="shared" si="314"/>
        <v>5</v>
      </c>
      <c r="AA537" s="2">
        <f t="shared" si="315"/>
        <v>1.6666666666666665</v>
      </c>
      <c r="AB537" s="2">
        <f t="shared" si="316"/>
        <v>9.5961266814335122</v>
      </c>
      <c r="AC537" s="2">
        <f t="shared" si="317"/>
        <v>49.999999999999993</v>
      </c>
      <c r="AD537" s="13">
        <f t="shared" si="318"/>
        <v>5.000000000000001E-3</v>
      </c>
    </row>
    <row r="538" spans="1:38">
      <c r="A538" s="42" t="s">
        <v>266</v>
      </c>
      <c r="B538" s="26">
        <v>2.9228624068904336</v>
      </c>
      <c r="C538" s="2" t="s">
        <v>22</v>
      </c>
      <c r="D538" s="1" t="s">
        <v>282</v>
      </c>
      <c r="E538" s="1">
        <v>400</v>
      </c>
      <c r="G538" s="26">
        <f t="shared" si="311"/>
        <v>7.3071560172260838E-3</v>
      </c>
      <c r="O538" s="36" t="s">
        <v>18</v>
      </c>
      <c r="P538" s="20">
        <v>0.1</v>
      </c>
      <c r="Q538" s="37"/>
      <c r="R538" s="20">
        <v>20</v>
      </c>
      <c r="S538" s="2">
        <f t="shared" si="307"/>
        <v>13.685214844770982</v>
      </c>
      <c r="T538" s="2">
        <f t="shared" si="308"/>
        <v>2</v>
      </c>
      <c r="U538" s="2">
        <f t="shared" si="309"/>
        <v>0.66666666666666663</v>
      </c>
      <c r="V538" s="2">
        <f t="shared" si="310"/>
        <v>3.6481184885623499</v>
      </c>
      <c r="W538" s="5">
        <f t="shared" si="312"/>
        <v>20</v>
      </c>
      <c r="X538" s="22">
        <v>2.5</v>
      </c>
      <c r="Y538" s="2">
        <f t="shared" si="313"/>
        <v>34.213037111927456</v>
      </c>
      <c r="Z538" s="2">
        <f t="shared" si="314"/>
        <v>5</v>
      </c>
      <c r="AA538" s="2">
        <f t="shared" si="315"/>
        <v>1.6666666666666665</v>
      </c>
      <c r="AB538" s="2">
        <f t="shared" si="316"/>
        <v>9.1202962214058747</v>
      </c>
      <c r="AC538" s="2">
        <f t="shared" si="317"/>
        <v>49.999999999999993</v>
      </c>
      <c r="AD538" s="13">
        <f t="shared" si="318"/>
        <v>5.000000000000001E-3</v>
      </c>
    </row>
    <row r="539" spans="1:38">
      <c r="A539" s="42" t="s">
        <v>267</v>
      </c>
      <c r="B539" s="26">
        <v>4.4428489032324752</v>
      </c>
      <c r="C539" s="2" t="s">
        <v>22</v>
      </c>
      <c r="D539" s="1" t="s">
        <v>282</v>
      </c>
      <c r="E539" s="1">
        <v>400</v>
      </c>
      <c r="G539" s="26">
        <f t="shared" si="311"/>
        <v>1.1107122258081187E-2</v>
      </c>
      <c r="O539" s="36" t="s">
        <v>18</v>
      </c>
      <c r="P539" s="20">
        <v>0.1</v>
      </c>
      <c r="Q539" s="37"/>
      <c r="R539" s="20">
        <v>20</v>
      </c>
      <c r="S539" s="2">
        <f>($P539/$G540)</f>
        <v>13.406112372601402</v>
      </c>
      <c r="T539" s="2">
        <f t="shared" si="308"/>
        <v>2</v>
      </c>
      <c r="U539" s="2">
        <f t="shared" si="309"/>
        <v>0.66666666666666663</v>
      </c>
      <c r="V539" s="2">
        <f t="shared" si="310"/>
        <v>3.9272209607319297</v>
      </c>
      <c r="W539" s="5">
        <f t="shared" si="312"/>
        <v>20</v>
      </c>
      <c r="X539" s="22">
        <v>2.5</v>
      </c>
      <c r="Y539" s="2">
        <f t="shared" si="313"/>
        <v>33.515280931503504</v>
      </c>
      <c r="Z539" s="2">
        <f t="shared" si="314"/>
        <v>5</v>
      </c>
      <c r="AA539" s="2">
        <f t="shared" si="315"/>
        <v>1.6666666666666665</v>
      </c>
      <c r="AB539" s="2">
        <f t="shared" si="316"/>
        <v>9.8180524018298243</v>
      </c>
      <c r="AC539" s="2">
        <f t="shared" si="317"/>
        <v>49.999999999999993</v>
      </c>
      <c r="AD539" s="13">
        <f t="shared" si="318"/>
        <v>7.4451664564029315E-3</v>
      </c>
      <c r="AL539" s="9" t="s">
        <v>284</v>
      </c>
    </row>
    <row r="540" spans="1:38">
      <c r="A540" s="42" t="s">
        <v>268</v>
      </c>
      <c r="B540" s="26">
        <v>2.9837136142279079</v>
      </c>
      <c r="C540" s="2" t="s">
        <v>22</v>
      </c>
      <c r="D540" s="1" t="s">
        <v>282</v>
      </c>
      <c r="E540" s="1">
        <v>400</v>
      </c>
      <c r="G540" s="26">
        <f t="shared" si="311"/>
        <v>7.4592840355697694E-3</v>
      </c>
      <c r="O540" s="36" t="s">
        <v>18</v>
      </c>
      <c r="P540" s="20">
        <v>0.1</v>
      </c>
      <c r="Q540" s="37"/>
      <c r="R540" s="20">
        <v>20</v>
      </c>
      <c r="S540" s="2">
        <f t="shared" si="307"/>
        <v>13.406112372601402</v>
      </c>
      <c r="T540" s="2">
        <f t="shared" si="308"/>
        <v>2</v>
      </c>
      <c r="U540" s="2">
        <f t="shared" si="309"/>
        <v>0.66666666666666663</v>
      </c>
      <c r="V540" s="2">
        <f t="shared" si="310"/>
        <v>3.9272209607319297</v>
      </c>
      <c r="W540" s="5">
        <f t="shared" si="312"/>
        <v>20</v>
      </c>
      <c r="X540" s="22">
        <v>2.5</v>
      </c>
      <c r="Y540" s="2">
        <f t="shared" si="313"/>
        <v>33.515280931503504</v>
      </c>
      <c r="Z540" s="2">
        <f t="shared" si="314"/>
        <v>5</v>
      </c>
      <c r="AA540" s="2">
        <f t="shared" si="315"/>
        <v>1.6666666666666665</v>
      </c>
      <c r="AB540" s="2">
        <f t="shared" si="316"/>
        <v>9.8180524018298243</v>
      </c>
      <c r="AC540" s="2">
        <f t="shared" si="317"/>
        <v>49.999999999999993</v>
      </c>
      <c r="AD540" s="13">
        <f t="shared" si="318"/>
        <v>5.000000000000001E-3</v>
      </c>
    </row>
    <row r="541" spans="1:38">
      <c r="A541" s="42" t="s">
        <v>269</v>
      </c>
      <c r="B541" s="26">
        <v>3.015520609249644</v>
      </c>
      <c r="C541" s="2" t="s">
        <v>22</v>
      </c>
      <c r="D541" s="1" t="s">
        <v>282</v>
      </c>
      <c r="E541" s="1">
        <v>400</v>
      </c>
      <c r="G541" s="26">
        <f t="shared" si="311"/>
        <v>7.5388015231241104E-3</v>
      </c>
      <c r="O541" s="36" t="s">
        <v>18</v>
      </c>
      <c r="P541" s="20">
        <v>0.1</v>
      </c>
      <c r="Q541" s="37"/>
      <c r="R541" s="20">
        <v>20</v>
      </c>
      <c r="S541" s="2">
        <f t="shared" si="307"/>
        <v>13.26470788404038</v>
      </c>
      <c r="T541" s="2">
        <f t="shared" si="308"/>
        <v>2</v>
      </c>
      <c r="U541" s="2">
        <f t="shared" si="309"/>
        <v>0.66666666666666663</v>
      </c>
      <c r="V541" s="2">
        <f t="shared" si="310"/>
        <v>4.0686254492929539</v>
      </c>
      <c r="W541" s="5">
        <f t="shared" si="312"/>
        <v>20</v>
      </c>
      <c r="X541" s="22">
        <v>2.5</v>
      </c>
      <c r="Y541" s="2">
        <f t="shared" si="313"/>
        <v>33.161769710100948</v>
      </c>
      <c r="Z541" s="2">
        <f t="shared" si="314"/>
        <v>5</v>
      </c>
      <c r="AA541" s="2">
        <f t="shared" si="315"/>
        <v>1.6666666666666665</v>
      </c>
      <c r="AB541" s="2">
        <f t="shared" si="316"/>
        <v>10.171563623232384</v>
      </c>
      <c r="AC541" s="2">
        <f t="shared" si="317"/>
        <v>50</v>
      </c>
      <c r="AD541" s="13">
        <f t="shared" si="318"/>
        <v>5.0000000000000001E-3</v>
      </c>
    </row>
    <row r="542" spans="1:38">
      <c r="A542" s="42" t="s">
        <v>270</v>
      </c>
      <c r="B542" s="26">
        <v>2.7553088561255898</v>
      </c>
      <c r="C542" s="2" t="s">
        <v>22</v>
      </c>
      <c r="D542" s="1" t="s">
        <v>282</v>
      </c>
      <c r="E542" s="1">
        <v>400</v>
      </c>
      <c r="G542" s="26">
        <f t="shared" si="311"/>
        <v>6.8882721403139748E-3</v>
      </c>
      <c r="O542" s="36" t="s">
        <v>18</v>
      </c>
      <c r="P542" s="20">
        <v>0.1</v>
      </c>
      <c r="Q542" s="37"/>
      <c r="R542" s="20">
        <v>20</v>
      </c>
      <c r="S542" s="2">
        <f t="shared" si="307"/>
        <v>14.517428748894044</v>
      </c>
      <c r="T542" s="2">
        <f t="shared" si="308"/>
        <v>2</v>
      </c>
      <c r="U542" s="2">
        <f t="shared" si="309"/>
        <v>0.66666666666666663</v>
      </c>
      <c r="V542" s="2">
        <f t="shared" si="310"/>
        <v>2.8159045844392878</v>
      </c>
      <c r="W542" s="5">
        <f t="shared" si="312"/>
        <v>20</v>
      </c>
      <c r="X542" s="22">
        <v>2.5</v>
      </c>
      <c r="Y542" s="2">
        <f t="shared" si="313"/>
        <v>36.293571872235113</v>
      </c>
      <c r="Z542" s="2">
        <f t="shared" si="314"/>
        <v>5</v>
      </c>
      <c r="AA542" s="2">
        <f t="shared" si="315"/>
        <v>1.6666666666666665</v>
      </c>
      <c r="AB542" s="2">
        <f t="shared" si="316"/>
        <v>7.0397614610982195</v>
      </c>
      <c r="AC542" s="2">
        <f t="shared" si="317"/>
        <v>50</v>
      </c>
      <c r="AD542" s="13">
        <f t="shared" si="318"/>
        <v>5.000000000000001E-3</v>
      </c>
    </row>
    <row r="543" spans="1:38">
      <c r="A543" s="42" t="s">
        <v>271</v>
      </c>
      <c r="B543" s="26">
        <v>2.6460155535896752</v>
      </c>
      <c r="C543" s="2" t="s">
        <v>22</v>
      </c>
      <c r="D543" s="1" t="s">
        <v>282</v>
      </c>
      <c r="E543" s="1">
        <v>400</v>
      </c>
      <c r="G543" s="26">
        <f t="shared" si="311"/>
        <v>6.6150388839741883E-3</v>
      </c>
      <c r="O543" s="36" t="s">
        <v>18</v>
      </c>
      <c r="P543" s="20">
        <v>0.1</v>
      </c>
      <c r="Q543" s="37"/>
      <c r="R543" s="20">
        <v>20</v>
      </c>
      <c r="S543" s="2">
        <f t="shared" si="307"/>
        <v>15.117069113873738</v>
      </c>
      <c r="T543" s="2">
        <f t="shared" si="308"/>
        <v>2</v>
      </c>
      <c r="U543" s="2">
        <f t="shared" si="309"/>
        <v>0.66666666666666663</v>
      </c>
      <c r="V543" s="2">
        <f t="shared" si="310"/>
        <v>2.2162642194595925</v>
      </c>
      <c r="W543" s="5">
        <f t="shared" si="312"/>
        <v>20</v>
      </c>
      <c r="X543" s="22">
        <v>2.5</v>
      </c>
      <c r="Y543" s="2">
        <f t="shared" si="313"/>
        <v>37.792672784684342</v>
      </c>
      <c r="Z543" s="2">
        <f t="shared" si="314"/>
        <v>5</v>
      </c>
      <c r="AA543" s="2">
        <f t="shared" si="315"/>
        <v>1.6666666666666665</v>
      </c>
      <c r="AB543" s="2">
        <f t="shared" si="316"/>
        <v>5.5406605486489813</v>
      </c>
      <c r="AC543" s="2">
        <f t="shared" si="317"/>
        <v>49.999999999999986</v>
      </c>
      <c r="AD543" s="13">
        <f t="shared" si="318"/>
        <v>5.0000000000000018E-3</v>
      </c>
    </row>
    <row r="544" spans="1:38">
      <c r="A544" s="42" t="s">
        <v>272</v>
      </c>
      <c r="B544" s="26">
        <v>2.5798240856146148</v>
      </c>
      <c r="C544" s="2" t="s">
        <v>22</v>
      </c>
      <c r="D544" s="1" t="s">
        <v>282</v>
      </c>
      <c r="E544" s="1">
        <v>400</v>
      </c>
      <c r="G544" s="26">
        <f t="shared" si="311"/>
        <v>6.4495602140365368E-3</v>
      </c>
      <c r="O544" s="36" t="s">
        <v>18</v>
      </c>
      <c r="P544" s="20">
        <v>0.1</v>
      </c>
      <c r="Q544" s="37"/>
      <c r="R544" s="20">
        <v>20</v>
      </c>
      <c r="S544" s="2">
        <f t="shared" si="307"/>
        <v>15.504933155343592</v>
      </c>
      <c r="T544" s="2">
        <f t="shared" si="308"/>
        <v>2</v>
      </c>
      <c r="U544" s="2">
        <f t="shared" si="309"/>
        <v>0.66666666666666663</v>
      </c>
      <c r="V544" s="2">
        <f t="shared" si="310"/>
        <v>1.8284001779897388</v>
      </c>
      <c r="W544" s="5">
        <f t="shared" si="312"/>
        <v>20</v>
      </c>
      <c r="X544" s="22">
        <v>2.5</v>
      </c>
      <c r="Y544" s="2">
        <f t="shared" si="313"/>
        <v>38.762332888358976</v>
      </c>
      <c r="Z544" s="2">
        <f t="shared" si="314"/>
        <v>5</v>
      </c>
      <c r="AA544" s="2">
        <f t="shared" si="315"/>
        <v>1.6666666666666665</v>
      </c>
      <c r="AB544" s="2">
        <f t="shared" si="316"/>
        <v>4.5710004449743469</v>
      </c>
      <c r="AC544" s="2">
        <f t="shared" si="317"/>
        <v>49.999999999999986</v>
      </c>
      <c r="AD544" s="13">
        <f t="shared" si="318"/>
        <v>5.0000000000000018E-3</v>
      </c>
    </row>
    <row r="545" spans="1:38">
      <c r="A545" s="42" t="s">
        <v>273</v>
      </c>
      <c r="B545" s="26">
        <v>2.6779975635007762</v>
      </c>
      <c r="C545" s="2" t="s">
        <v>22</v>
      </c>
      <c r="D545" s="1" t="s">
        <v>282</v>
      </c>
      <c r="E545" s="1">
        <v>400</v>
      </c>
      <c r="G545" s="26">
        <f t="shared" si="311"/>
        <v>6.6949939087519407E-3</v>
      </c>
      <c r="O545" s="36" t="s">
        <v>18</v>
      </c>
      <c r="P545" s="20">
        <v>0.1</v>
      </c>
      <c r="Q545" s="37"/>
      <c r="R545" s="20">
        <v>20</v>
      </c>
      <c r="S545" s="2">
        <f t="shared" si="307"/>
        <v>14.936533380452573</v>
      </c>
      <c r="T545" s="2">
        <f t="shared" si="308"/>
        <v>2</v>
      </c>
      <c r="U545" s="2">
        <f t="shared" si="309"/>
        <v>0.66666666666666663</v>
      </c>
      <c r="V545" s="2">
        <f t="shared" si="310"/>
        <v>2.3967999528807589</v>
      </c>
      <c r="W545" s="5">
        <f t="shared" si="312"/>
        <v>20</v>
      </c>
      <c r="X545" s="22">
        <v>2.5</v>
      </c>
      <c r="Y545" s="2">
        <f t="shared" si="313"/>
        <v>37.341333451131433</v>
      </c>
      <c r="Z545" s="2">
        <f t="shared" si="314"/>
        <v>5</v>
      </c>
      <c r="AA545" s="2">
        <f t="shared" si="315"/>
        <v>1.6666666666666665</v>
      </c>
      <c r="AB545" s="2">
        <f t="shared" si="316"/>
        <v>5.9919998822018972</v>
      </c>
      <c r="AC545" s="2">
        <f t="shared" si="317"/>
        <v>49.999999999999993</v>
      </c>
      <c r="AD545" s="13">
        <f t="shared" si="318"/>
        <v>5.0000000000000018E-3</v>
      </c>
    </row>
    <row r="546" spans="1:38">
      <c r="A546" s="42" t="s">
        <v>274</v>
      </c>
      <c r="B546" s="26">
        <v>2.8060455430186293</v>
      </c>
      <c r="C546" s="2" t="s">
        <v>22</v>
      </c>
      <c r="D546" s="1" t="s">
        <v>282</v>
      </c>
      <c r="E546" s="1">
        <v>400</v>
      </c>
      <c r="G546" s="26">
        <f t="shared" si="311"/>
        <v>7.0151138575465736E-3</v>
      </c>
      <c r="O546" s="36" t="s">
        <v>18</v>
      </c>
      <c r="P546" s="20">
        <v>0.1</v>
      </c>
      <c r="Q546" s="37"/>
      <c r="R546" s="20">
        <v>20</v>
      </c>
      <c r="S546" s="2">
        <f t="shared" si="307"/>
        <v>14.254936132280173</v>
      </c>
      <c r="T546" s="2">
        <f t="shared" si="308"/>
        <v>2</v>
      </c>
      <c r="U546" s="2">
        <f t="shared" si="309"/>
        <v>0.66666666666666663</v>
      </c>
      <c r="V546" s="2">
        <f t="shared" si="310"/>
        <v>3.0783972010531606</v>
      </c>
      <c r="W546" s="5">
        <f t="shared" si="312"/>
        <v>20</v>
      </c>
      <c r="X546" s="22">
        <v>2.5</v>
      </c>
      <c r="Y546" s="2">
        <f t="shared" si="313"/>
        <v>35.637340330700432</v>
      </c>
      <c r="Z546" s="2">
        <f t="shared" si="314"/>
        <v>5</v>
      </c>
      <c r="AA546" s="2">
        <f t="shared" si="315"/>
        <v>1.6666666666666665</v>
      </c>
      <c r="AB546" s="2">
        <f t="shared" si="316"/>
        <v>7.6959930026329015</v>
      </c>
      <c r="AC546" s="2">
        <f t="shared" si="317"/>
        <v>50</v>
      </c>
      <c r="AD546" s="13">
        <f t="shared" si="318"/>
        <v>5.0000000000000001E-3</v>
      </c>
    </row>
    <row r="547" spans="1:38">
      <c r="A547" s="42" t="s">
        <v>275</v>
      </c>
      <c r="B547" s="26">
        <v>2.8637019556862358</v>
      </c>
      <c r="C547" s="2" t="s">
        <v>22</v>
      </c>
      <c r="D547" s="1" t="s">
        <v>282</v>
      </c>
      <c r="E547" s="1">
        <v>400</v>
      </c>
      <c r="G547" s="26">
        <f t="shared" si="311"/>
        <v>7.1592548892155895E-3</v>
      </c>
      <c r="O547" s="36" t="s">
        <v>18</v>
      </c>
      <c r="P547" s="20">
        <v>0.1</v>
      </c>
      <c r="Q547" s="37"/>
      <c r="R547" s="20">
        <v>20</v>
      </c>
      <c r="S547" s="2">
        <f t="shared" si="307"/>
        <v>13.967934030486321</v>
      </c>
      <c r="T547" s="2">
        <f t="shared" si="308"/>
        <v>2</v>
      </c>
      <c r="U547" s="2">
        <f t="shared" si="309"/>
        <v>0.66666666666666663</v>
      </c>
      <c r="V547" s="2">
        <f t="shared" si="310"/>
        <v>3.3653993028470133</v>
      </c>
      <c r="W547" s="5">
        <f t="shared" si="312"/>
        <v>20</v>
      </c>
      <c r="X547" s="22">
        <v>2.5</v>
      </c>
      <c r="Y547" s="2">
        <f t="shared" si="313"/>
        <v>34.919835076215804</v>
      </c>
      <c r="Z547" s="2">
        <f t="shared" si="314"/>
        <v>5</v>
      </c>
      <c r="AA547" s="2">
        <f t="shared" si="315"/>
        <v>1.6666666666666665</v>
      </c>
      <c r="AB547" s="2">
        <f t="shared" si="316"/>
        <v>8.4134982571175332</v>
      </c>
      <c r="AC547" s="2">
        <f t="shared" si="317"/>
        <v>50</v>
      </c>
      <c r="AD547" s="13">
        <f t="shared" si="318"/>
        <v>5.000000000000001E-3</v>
      </c>
    </row>
    <row r="548" spans="1:38">
      <c r="A548" s="42" t="s">
        <v>276</v>
      </c>
      <c r="B548" s="26">
        <v>2.4034016096372444</v>
      </c>
      <c r="C548" s="2" t="s">
        <v>22</v>
      </c>
      <c r="D548" s="1" t="s">
        <v>282</v>
      </c>
      <c r="E548" s="1">
        <v>400</v>
      </c>
      <c r="G548" s="26">
        <f t="shared" si="311"/>
        <v>6.0085040240931108E-3</v>
      </c>
      <c r="O548" s="36" t="s">
        <v>18</v>
      </c>
      <c r="P548" s="20">
        <v>0.1</v>
      </c>
      <c r="Q548" s="37"/>
      <c r="R548" s="20">
        <v>20</v>
      </c>
      <c r="S548" s="2">
        <f t="shared" si="307"/>
        <v>16.643077810885455</v>
      </c>
      <c r="T548" s="2">
        <f t="shared" si="308"/>
        <v>2</v>
      </c>
      <c r="U548" s="2">
        <f t="shared" si="309"/>
        <v>0.66666666666666663</v>
      </c>
      <c r="V548" s="2">
        <f t="shared" si="310"/>
        <v>0.69025552244787747</v>
      </c>
      <c r="W548" s="5">
        <f t="shared" si="312"/>
        <v>20</v>
      </c>
      <c r="X548" s="22">
        <v>2.5</v>
      </c>
      <c r="Y548" s="2">
        <f t="shared" si="313"/>
        <v>41.607694527213638</v>
      </c>
      <c r="Z548" s="2">
        <f t="shared" si="314"/>
        <v>5</v>
      </c>
      <c r="AA548" s="2">
        <f t="shared" si="315"/>
        <v>1.6666666666666665</v>
      </c>
      <c r="AB548" s="2">
        <f t="shared" si="316"/>
        <v>1.7256388061196937</v>
      </c>
      <c r="AC548" s="2">
        <f t="shared" si="317"/>
        <v>50</v>
      </c>
      <c r="AD548" s="13">
        <f t="shared" si="318"/>
        <v>5.000000000000001E-3</v>
      </c>
    </row>
    <row r="549" spans="1:38">
      <c r="A549" s="42" t="s">
        <v>277</v>
      </c>
      <c r="B549" s="26">
        <v>2.3723894983579297</v>
      </c>
      <c r="C549" s="2" t="s">
        <v>22</v>
      </c>
      <c r="D549" s="1" t="s">
        <v>282</v>
      </c>
      <c r="E549" s="1">
        <v>400</v>
      </c>
      <c r="G549" s="26">
        <f t="shared" si="311"/>
        <v>5.9309737458948242E-3</v>
      </c>
      <c r="O549" s="36" t="s">
        <v>18</v>
      </c>
      <c r="P549" s="20">
        <v>0.1</v>
      </c>
      <c r="Q549" s="37"/>
      <c r="R549" s="20">
        <v>20</v>
      </c>
      <c r="S549" s="2">
        <f t="shared" si="307"/>
        <v>16.860637777939228</v>
      </c>
      <c r="T549" s="2">
        <f t="shared" si="308"/>
        <v>2</v>
      </c>
      <c r="U549" s="2">
        <f t="shared" si="309"/>
        <v>0.66666666666666663</v>
      </c>
      <c r="V549" s="2">
        <f t="shared" si="310"/>
        <v>0.47269555539410391</v>
      </c>
      <c r="W549" s="5">
        <f t="shared" si="312"/>
        <v>20</v>
      </c>
      <c r="X549" s="22">
        <v>2.5</v>
      </c>
      <c r="Y549" s="2">
        <f t="shared" si="313"/>
        <v>42.151594444848072</v>
      </c>
      <c r="Z549" s="2">
        <f t="shared" si="314"/>
        <v>5</v>
      </c>
      <c r="AA549" s="2">
        <f t="shared" si="315"/>
        <v>1.6666666666666665</v>
      </c>
      <c r="AB549" s="2">
        <f t="shared" si="316"/>
        <v>1.1817388884852598</v>
      </c>
      <c r="AC549" s="2">
        <f t="shared" si="317"/>
        <v>50</v>
      </c>
      <c r="AD549" s="13">
        <f t="shared" si="318"/>
        <v>5.000000000000001E-3</v>
      </c>
    </row>
    <row r="550" spans="1:38">
      <c r="A550" s="42" t="s">
        <v>278</v>
      </c>
      <c r="B550" s="26">
        <v>2.4002195176628383</v>
      </c>
      <c r="C550" s="2" t="s">
        <v>22</v>
      </c>
      <c r="D550" s="1" t="s">
        <v>282</v>
      </c>
      <c r="E550" s="1">
        <v>400</v>
      </c>
      <c r="G550" s="26">
        <f t="shared" si="311"/>
        <v>6.0005487941570956E-3</v>
      </c>
      <c r="O550" s="36" t="s">
        <v>18</v>
      </c>
      <c r="P550" s="20">
        <v>0.1</v>
      </c>
      <c r="Q550" s="37"/>
      <c r="R550" s="20">
        <v>20</v>
      </c>
      <c r="S550" s="2">
        <f t="shared" si="307"/>
        <v>16.665142377872645</v>
      </c>
      <c r="T550" s="2">
        <f t="shared" si="308"/>
        <v>2</v>
      </c>
      <c r="U550" s="2">
        <f t="shared" si="309"/>
        <v>0.66666666666666663</v>
      </c>
      <c r="V550" s="2">
        <f t="shared" si="310"/>
        <v>0.66819095546068752</v>
      </c>
      <c r="W550" s="5">
        <f t="shared" si="312"/>
        <v>20</v>
      </c>
      <c r="X550" s="22">
        <v>2.5</v>
      </c>
      <c r="Y550" s="2">
        <f t="shared" si="313"/>
        <v>41.66285594468161</v>
      </c>
      <c r="Z550" s="2">
        <f t="shared" si="314"/>
        <v>5</v>
      </c>
      <c r="AA550" s="2">
        <f t="shared" si="315"/>
        <v>1.6666666666666665</v>
      </c>
      <c r="AB550" s="2">
        <f t="shared" si="316"/>
        <v>1.6704773886517188</v>
      </c>
      <c r="AC550" s="2">
        <f t="shared" si="317"/>
        <v>49.999999999999993</v>
      </c>
      <c r="AD550" s="13">
        <f t="shared" si="318"/>
        <v>5.000000000000001E-3</v>
      </c>
    </row>
    <row r="551" spans="1:38">
      <c r="A551" s="42" t="s">
        <v>279</v>
      </c>
      <c r="B551" s="26">
        <v>2.3971712268417975</v>
      </c>
      <c r="C551" s="2" t="s">
        <v>22</v>
      </c>
      <c r="D551" s="1" t="s">
        <v>282</v>
      </c>
      <c r="E551" s="1">
        <v>400</v>
      </c>
      <c r="G551" s="26">
        <f t="shared" si="311"/>
        <v>5.9929280671044936E-3</v>
      </c>
      <c r="O551" s="36" t="s">
        <v>18</v>
      </c>
      <c r="P551" s="20">
        <v>0.1</v>
      </c>
      <c r="Q551" s="37"/>
      <c r="R551" s="20">
        <v>20</v>
      </c>
      <c r="S551" s="2">
        <f t="shared" si="307"/>
        <v>16.686334105844757</v>
      </c>
      <c r="T551" s="2">
        <f t="shared" si="308"/>
        <v>2</v>
      </c>
      <c r="U551" s="2">
        <f t="shared" si="309"/>
        <v>0.66666666666666663</v>
      </c>
      <c r="V551" s="2">
        <f t="shared" si="310"/>
        <v>0.64699922748857475</v>
      </c>
      <c r="W551" s="5">
        <f t="shared" si="312"/>
        <v>20</v>
      </c>
      <c r="X551" s="22">
        <v>2.5</v>
      </c>
      <c r="Y551" s="2">
        <f t="shared" si="313"/>
        <v>41.715835264611897</v>
      </c>
      <c r="Z551" s="2">
        <f t="shared" si="314"/>
        <v>5</v>
      </c>
      <c r="AA551" s="2">
        <f t="shared" si="315"/>
        <v>1.6666666666666665</v>
      </c>
      <c r="AB551" s="2">
        <f t="shared" si="316"/>
        <v>1.6174980687214369</v>
      </c>
      <c r="AC551" s="2">
        <f t="shared" si="317"/>
        <v>50</v>
      </c>
      <c r="AD551" s="13">
        <f t="shared" si="318"/>
        <v>5.000000000000001E-3</v>
      </c>
    </row>
    <row r="552" spans="1:38">
      <c r="A552" s="42" t="s">
        <v>280</v>
      </c>
      <c r="B552" s="26">
        <v>2.5995851842300408</v>
      </c>
      <c r="C552" s="2" t="s">
        <v>22</v>
      </c>
      <c r="D552" s="1" t="s">
        <v>282</v>
      </c>
      <c r="E552" s="1">
        <v>400</v>
      </c>
      <c r="G552" s="26">
        <f t="shared" si="311"/>
        <v>6.4989629605751017E-3</v>
      </c>
      <c r="O552" s="36" t="s">
        <v>18</v>
      </c>
      <c r="P552" s="20">
        <v>0.1</v>
      </c>
      <c r="Q552" s="37"/>
      <c r="R552" s="20">
        <v>20</v>
      </c>
      <c r="S552" s="2">
        <f t="shared" si="307"/>
        <v>15.387070307468083</v>
      </c>
      <c r="T552" s="2">
        <f t="shared" si="308"/>
        <v>2</v>
      </c>
      <c r="U552" s="2">
        <f t="shared" si="309"/>
        <v>0.66666666666666663</v>
      </c>
      <c r="V552" s="2">
        <f t="shared" si="310"/>
        <v>1.9462630258652496</v>
      </c>
      <c r="W552" s="5">
        <f t="shared" si="312"/>
        <v>20</v>
      </c>
      <c r="X552" s="22">
        <v>2.5</v>
      </c>
      <c r="Y552" s="2">
        <f t="shared" si="313"/>
        <v>38.467675768670205</v>
      </c>
      <c r="Z552" s="2">
        <f t="shared" si="314"/>
        <v>5</v>
      </c>
      <c r="AA552" s="2">
        <f t="shared" si="315"/>
        <v>1.6666666666666665</v>
      </c>
      <c r="AB552" s="2">
        <f t="shared" si="316"/>
        <v>4.8656575646631239</v>
      </c>
      <c r="AC552" s="2">
        <f t="shared" si="317"/>
        <v>49.999999999999993</v>
      </c>
      <c r="AD552" s="13">
        <f t="shared" si="318"/>
        <v>5.000000000000001E-3</v>
      </c>
    </row>
    <row r="553" spans="1:38">
      <c r="A553" s="42" t="s">
        <v>281</v>
      </c>
      <c r="B553" s="26">
        <v>2.4809829095303959</v>
      </c>
      <c r="C553" s="2" t="s">
        <v>22</v>
      </c>
      <c r="D553" s="1" t="s">
        <v>282</v>
      </c>
      <c r="E553" s="1">
        <v>400</v>
      </c>
      <c r="G553" s="26">
        <f t="shared" si="311"/>
        <v>6.2024572738259894E-3</v>
      </c>
      <c r="O553" s="36" t="s">
        <v>18</v>
      </c>
      <c r="P553" s="20">
        <v>0.1</v>
      </c>
      <c r="Q553" s="37"/>
      <c r="R553" s="20">
        <v>20</v>
      </c>
      <c r="S553" s="2">
        <f t="shared" si="307"/>
        <v>16.12264229888277</v>
      </c>
      <c r="T553" s="2">
        <f t="shared" si="308"/>
        <v>2</v>
      </c>
      <c r="U553" s="2">
        <f t="shared" si="309"/>
        <v>0.66666666666666663</v>
      </c>
      <c r="V553" s="2">
        <f t="shared" si="310"/>
        <v>1.2106910344505621</v>
      </c>
      <c r="W553" s="5">
        <f t="shared" si="312"/>
        <v>20</v>
      </c>
      <c r="X553" s="22">
        <v>2.5</v>
      </c>
      <c r="Y553" s="2">
        <f t="shared" si="313"/>
        <v>40.306605747206923</v>
      </c>
      <c r="Z553" s="2">
        <f t="shared" si="314"/>
        <v>5</v>
      </c>
      <c r="AA553" s="2">
        <f t="shared" si="315"/>
        <v>1.6666666666666665</v>
      </c>
      <c r="AB553" s="2">
        <f t="shared" si="316"/>
        <v>3.0267275861264054</v>
      </c>
      <c r="AC553" s="2">
        <f t="shared" si="317"/>
        <v>49.999999999999993</v>
      </c>
      <c r="AD553" s="13">
        <f t="shared" si="318"/>
        <v>5.000000000000001E-3</v>
      </c>
    </row>
    <row r="555" spans="1:38">
      <c r="A555" s="9" t="s">
        <v>234</v>
      </c>
      <c r="B555" s="26">
        <v>2.8005238738038916</v>
      </c>
      <c r="C555" s="2" t="s">
        <v>22</v>
      </c>
      <c r="D555" s="1" t="s">
        <v>282</v>
      </c>
      <c r="E555" s="1">
        <v>400</v>
      </c>
      <c r="G555" s="26">
        <f t="shared" ref="G555:G572" si="319">$B555/$E555</f>
        <v>7.0013096845097291E-3</v>
      </c>
      <c r="O555" s="36" t="s">
        <v>19</v>
      </c>
      <c r="P555" s="20"/>
      <c r="Q555" s="37"/>
      <c r="R555" s="20">
        <v>30</v>
      </c>
      <c r="S555" s="2">
        <v>26</v>
      </c>
      <c r="T555" s="2">
        <f t="shared" ref="T555:T572" si="320">$R555*0.1</f>
        <v>3</v>
      </c>
      <c r="U555" s="2">
        <f t="shared" ref="U555:U572" si="321">$T555/3</f>
        <v>1</v>
      </c>
      <c r="V555" s="2">
        <f t="shared" ref="V555:V572" si="322">$R555-($S555+$T555+$U555)</f>
        <v>0</v>
      </c>
      <c r="W555" s="5">
        <f t="shared" ref="W555:W572" si="323">SUM($S555:$V555)</f>
        <v>30</v>
      </c>
      <c r="X555" s="22">
        <v>1.1499999999999999</v>
      </c>
      <c r="Y555" s="2">
        <f t="shared" ref="Y555:Y572" si="324">$S555*$X555</f>
        <v>29.9</v>
      </c>
      <c r="Z555" s="2">
        <f t="shared" ref="Z555:Z572" si="325">$T555*$X555</f>
        <v>3.4499999999999997</v>
      </c>
      <c r="AA555" s="2">
        <f t="shared" ref="AA555:AA572" si="326">$U555*$X555</f>
        <v>1.1499999999999999</v>
      </c>
      <c r="AB555" s="2">
        <f t="shared" ref="AB555:AB572" si="327">$V555*$X555</f>
        <v>0</v>
      </c>
      <c r="AC555" s="2">
        <f t="shared" ref="AC555:AC572" si="328">SUM($Y555:$AB555)</f>
        <v>34.5</v>
      </c>
      <c r="AD555" s="13">
        <f t="shared" ref="AD555:AD572" si="329">$G555*$Y555/$AC555</f>
        <v>6.0678017265750981E-3</v>
      </c>
      <c r="AH555" s="20"/>
      <c r="AI555" s="2">
        <f t="shared" ref="AI555:AI572" si="330">$Y555*($AH555/$AC555)</f>
        <v>0</v>
      </c>
      <c r="AJ555" s="3">
        <f t="shared" ref="AJ555:AJ572" si="331">$AD555*$AH555</f>
        <v>0</v>
      </c>
      <c r="AL555" s="9" t="s">
        <v>326</v>
      </c>
    </row>
    <row r="556" spans="1:38">
      <c r="A556" s="42" t="s">
        <v>235</v>
      </c>
      <c r="B556" s="26">
        <v>2.4988773891737437</v>
      </c>
      <c r="C556" s="2" t="s">
        <v>22</v>
      </c>
      <c r="D556" s="1" t="s">
        <v>282</v>
      </c>
      <c r="E556" s="1">
        <v>400</v>
      </c>
      <c r="G556" s="26">
        <f t="shared" si="319"/>
        <v>6.2471934729343591E-3</v>
      </c>
      <c r="O556" s="36" t="s">
        <v>19</v>
      </c>
      <c r="P556" s="20"/>
      <c r="Q556" s="37"/>
      <c r="R556" s="20">
        <v>30</v>
      </c>
      <c r="S556" s="2">
        <v>26</v>
      </c>
      <c r="T556" s="2">
        <f t="shared" si="320"/>
        <v>3</v>
      </c>
      <c r="U556" s="2">
        <f t="shared" si="321"/>
        <v>1</v>
      </c>
      <c r="V556" s="2">
        <f t="shared" si="322"/>
        <v>0</v>
      </c>
      <c r="W556" s="5">
        <f t="shared" si="323"/>
        <v>30</v>
      </c>
      <c r="X556" s="22">
        <v>1.1499999999999999</v>
      </c>
      <c r="Y556" s="2">
        <f t="shared" si="324"/>
        <v>29.9</v>
      </c>
      <c r="Z556" s="2">
        <f t="shared" si="325"/>
        <v>3.4499999999999997</v>
      </c>
      <c r="AA556" s="2">
        <f t="shared" si="326"/>
        <v>1.1499999999999999</v>
      </c>
      <c r="AB556" s="2">
        <f t="shared" si="327"/>
        <v>0</v>
      </c>
      <c r="AC556" s="2">
        <f t="shared" si="328"/>
        <v>34.5</v>
      </c>
      <c r="AD556" s="13">
        <f t="shared" si="329"/>
        <v>5.4142343432097778E-3</v>
      </c>
      <c r="AH556" s="20"/>
      <c r="AI556" s="2">
        <f t="shared" si="330"/>
        <v>0</v>
      </c>
      <c r="AJ556" s="3">
        <f t="shared" si="331"/>
        <v>0</v>
      </c>
      <c r="AL556" s="9" t="s">
        <v>326</v>
      </c>
    </row>
    <row r="557" spans="1:38">
      <c r="A557" s="42" t="s">
        <v>236</v>
      </c>
      <c r="B557" s="26">
        <v>2.5228149370604416</v>
      </c>
      <c r="C557" s="2" t="s">
        <v>22</v>
      </c>
      <c r="D557" s="1" t="s">
        <v>282</v>
      </c>
      <c r="E557" s="1">
        <v>400</v>
      </c>
      <c r="G557" s="26">
        <f t="shared" si="319"/>
        <v>6.3070373426511043E-3</v>
      </c>
      <c r="O557" s="36" t="s">
        <v>19</v>
      </c>
      <c r="P557" s="20"/>
      <c r="Q557" s="37"/>
      <c r="R557" s="20">
        <v>30</v>
      </c>
      <c r="S557" s="2">
        <v>26</v>
      </c>
      <c r="T557" s="2">
        <f t="shared" si="320"/>
        <v>3</v>
      </c>
      <c r="U557" s="2">
        <f t="shared" si="321"/>
        <v>1</v>
      </c>
      <c r="V557" s="2">
        <f t="shared" si="322"/>
        <v>0</v>
      </c>
      <c r="W557" s="5">
        <f t="shared" si="323"/>
        <v>30</v>
      </c>
      <c r="X557" s="22">
        <v>1.1499999999999999</v>
      </c>
      <c r="Y557" s="2">
        <f t="shared" si="324"/>
        <v>29.9</v>
      </c>
      <c r="Z557" s="2">
        <f t="shared" si="325"/>
        <v>3.4499999999999997</v>
      </c>
      <c r="AA557" s="2">
        <f t="shared" si="326"/>
        <v>1.1499999999999999</v>
      </c>
      <c r="AB557" s="2">
        <f t="shared" si="327"/>
        <v>0</v>
      </c>
      <c r="AC557" s="2">
        <f t="shared" si="328"/>
        <v>34.5</v>
      </c>
      <c r="AD557" s="13">
        <f t="shared" si="329"/>
        <v>5.4660990302976232E-3</v>
      </c>
      <c r="AH557" s="20"/>
      <c r="AI557" s="2">
        <f t="shared" si="330"/>
        <v>0</v>
      </c>
      <c r="AJ557" s="3">
        <f t="shared" si="331"/>
        <v>0</v>
      </c>
      <c r="AL557" s="9" t="s">
        <v>326</v>
      </c>
    </row>
    <row r="558" spans="1:38">
      <c r="A558" s="42" t="s">
        <v>239</v>
      </c>
      <c r="B558" s="26">
        <v>3.3030783864196183</v>
      </c>
      <c r="C558" s="2" t="s">
        <v>22</v>
      </c>
      <c r="D558" s="1" t="s">
        <v>282</v>
      </c>
      <c r="E558" s="1">
        <v>400</v>
      </c>
      <c r="G558" s="26">
        <f t="shared" si="319"/>
        <v>8.2576959660490452E-3</v>
      </c>
      <c r="O558" s="36" t="s">
        <v>19</v>
      </c>
      <c r="P558" s="20"/>
      <c r="Q558" s="37"/>
      <c r="R558" s="20">
        <v>30</v>
      </c>
      <c r="S558" s="2">
        <v>26</v>
      </c>
      <c r="T558" s="2">
        <f t="shared" si="320"/>
        <v>3</v>
      </c>
      <c r="U558" s="2">
        <f t="shared" si="321"/>
        <v>1</v>
      </c>
      <c r="V558" s="2">
        <f t="shared" si="322"/>
        <v>0</v>
      </c>
      <c r="W558" s="5">
        <f t="shared" si="323"/>
        <v>30</v>
      </c>
      <c r="X558" s="22">
        <v>1.1499999999999999</v>
      </c>
      <c r="Y558" s="2">
        <f t="shared" si="324"/>
        <v>29.9</v>
      </c>
      <c r="Z558" s="2">
        <f t="shared" si="325"/>
        <v>3.4499999999999997</v>
      </c>
      <c r="AA558" s="2">
        <f t="shared" si="326"/>
        <v>1.1499999999999999</v>
      </c>
      <c r="AB558" s="2">
        <f t="shared" si="327"/>
        <v>0</v>
      </c>
      <c r="AC558" s="2">
        <f t="shared" si="328"/>
        <v>34.5</v>
      </c>
      <c r="AD558" s="13">
        <f t="shared" si="329"/>
        <v>7.1566698372425054E-3</v>
      </c>
      <c r="AH558" s="20"/>
      <c r="AI558" s="2">
        <f t="shared" si="330"/>
        <v>0</v>
      </c>
      <c r="AJ558" s="3">
        <f t="shared" si="331"/>
        <v>0</v>
      </c>
      <c r="AL558" s="9" t="s">
        <v>326</v>
      </c>
    </row>
    <row r="559" spans="1:38">
      <c r="A559" s="42" t="s">
        <v>240</v>
      </c>
      <c r="B559" s="26">
        <v>3.1538907311255064</v>
      </c>
      <c r="C559" s="2" t="s">
        <v>22</v>
      </c>
      <c r="D559" s="1" t="s">
        <v>282</v>
      </c>
      <c r="E559" s="1">
        <v>400</v>
      </c>
      <c r="G559" s="26">
        <f t="shared" si="319"/>
        <v>7.8847268278137653E-3</v>
      </c>
      <c r="O559" s="36" t="s">
        <v>19</v>
      </c>
      <c r="P559" s="20"/>
      <c r="Q559" s="37"/>
      <c r="R559" s="20">
        <v>30</v>
      </c>
      <c r="S559" s="2">
        <v>26</v>
      </c>
      <c r="T559" s="2">
        <f t="shared" si="320"/>
        <v>3</v>
      </c>
      <c r="U559" s="2">
        <f t="shared" si="321"/>
        <v>1</v>
      </c>
      <c r="V559" s="2">
        <f t="shared" si="322"/>
        <v>0</v>
      </c>
      <c r="W559" s="5">
        <f t="shared" si="323"/>
        <v>30</v>
      </c>
      <c r="X559" s="22">
        <v>1.1499999999999999</v>
      </c>
      <c r="Y559" s="2">
        <f t="shared" si="324"/>
        <v>29.9</v>
      </c>
      <c r="Z559" s="2">
        <f t="shared" si="325"/>
        <v>3.4499999999999997</v>
      </c>
      <c r="AA559" s="2">
        <f t="shared" si="326"/>
        <v>1.1499999999999999</v>
      </c>
      <c r="AB559" s="2">
        <f t="shared" si="327"/>
        <v>0</v>
      </c>
      <c r="AC559" s="2">
        <f t="shared" si="328"/>
        <v>34.5</v>
      </c>
      <c r="AD559" s="13">
        <f t="shared" si="329"/>
        <v>6.8334299174385967E-3</v>
      </c>
      <c r="AH559" s="20"/>
      <c r="AI559" s="2">
        <f t="shared" si="330"/>
        <v>0</v>
      </c>
      <c r="AJ559" s="3">
        <f t="shared" si="331"/>
        <v>0</v>
      </c>
      <c r="AL559" s="9" t="s">
        <v>326</v>
      </c>
    </row>
    <row r="560" spans="1:38">
      <c r="A560" s="42" t="s">
        <v>241</v>
      </c>
      <c r="B560" s="26">
        <v>3.4281923188765204</v>
      </c>
      <c r="C560" s="2" t="s">
        <v>22</v>
      </c>
      <c r="D560" s="1" t="s">
        <v>282</v>
      </c>
      <c r="E560" s="1">
        <v>400</v>
      </c>
      <c r="G560" s="26">
        <f t="shared" si="319"/>
        <v>8.5704807971913009E-3</v>
      </c>
      <c r="O560" s="36" t="s">
        <v>19</v>
      </c>
      <c r="P560" s="20"/>
      <c r="Q560" s="37"/>
      <c r="R560" s="20">
        <v>30</v>
      </c>
      <c r="S560" s="2">
        <v>26</v>
      </c>
      <c r="T560" s="2">
        <f t="shared" si="320"/>
        <v>3</v>
      </c>
      <c r="U560" s="2">
        <f t="shared" si="321"/>
        <v>1</v>
      </c>
      <c r="V560" s="2">
        <f t="shared" si="322"/>
        <v>0</v>
      </c>
      <c r="W560" s="5">
        <f t="shared" si="323"/>
        <v>30</v>
      </c>
      <c r="X560" s="22">
        <v>1.1499999999999999</v>
      </c>
      <c r="Y560" s="2">
        <f t="shared" si="324"/>
        <v>29.9</v>
      </c>
      <c r="Z560" s="2">
        <f t="shared" si="325"/>
        <v>3.4499999999999997</v>
      </c>
      <c r="AA560" s="2">
        <f t="shared" si="326"/>
        <v>1.1499999999999999</v>
      </c>
      <c r="AB560" s="2">
        <f t="shared" si="327"/>
        <v>0</v>
      </c>
      <c r="AC560" s="2">
        <f t="shared" si="328"/>
        <v>34.5</v>
      </c>
      <c r="AD560" s="13">
        <f t="shared" si="329"/>
        <v>7.4277500242324601E-3</v>
      </c>
      <c r="AH560" s="20"/>
      <c r="AI560" s="2">
        <f t="shared" si="330"/>
        <v>0</v>
      </c>
      <c r="AJ560" s="3">
        <f t="shared" si="331"/>
        <v>0</v>
      </c>
      <c r="AL560" s="9" t="s">
        <v>326</v>
      </c>
    </row>
    <row r="561" spans="1:54">
      <c r="A561" s="42" t="s">
        <v>244</v>
      </c>
      <c r="B561" s="26">
        <v>3.5415253605646386</v>
      </c>
      <c r="C561" s="2" t="s">
        <v>22</v>
      </c>
      <c r="D561" s="1" t="s">
        <v>282</v>
      </c>
      <c r="E561" s="1">
        <v>400</v>
      </c>
      <c r="G561" s="26">
        <f t="shared" si="319"/>
        <v>8.853813401411597E-3</v>
      </c>
      <c r="O561" s="36" t="s">
        <v>19</v>
      </c>
      <c r="P561" s="20"/>
      <c r="Q561" s="37"/>
      <c r="R561" s="20">
        <v>30</v>
      </c>
      <c r="S561" s="2">
        <v>26</v>
      </c>
      <c r="T561" s="2">
        <f t="shared" si="320"/>
        <v>3</v>
      </c>
      <c r="U561" s="2">
        <f t="shared" si="321"/>
        <v>1</v>
      </c>
      <c r="V561" s="2">
        <f t="shared" si="322"/>
        <v>0</v>
      </c>
      <c r="W561" s="5">
        <f t="shared" si="323"/>
        <v>30</v>
      </c>
      <c r="X561" s="22">
        <v>1.1499999999999999</v>
      </c>
      <c r="Y561" s="2">
        <f t="shared" si="324"/>
        <v>29.9</v>
      </c>
      <c r="Z561" s="2">
        <f t="shared" si="325"/>
        <v>3.4499999999999997</v>
      </c>
      <c r="AA561" s="2">
        <f t="shared" si="326"/>
        <v>1.1499999999999999</v>
      </c>
      <c r="AB561" s="2">
        <f t="shared" si="327"/>
        <v>0</v>
      </c>
      <c r="AC561" s="2">
        <f t="shared" si="328"/>
        <v>34.5</v>
      </c>
      <c r="AD561" s="13">
        <f t="shared" si="329"/>
        <v>7.67330494789005E-3</v>
      </c>
      <c r="AH561" s="20"/>
      <c r="AI561" s="2">
        <f t="shared" si="330"/>
        <v>0</v>
      </c>
      <c r="AJ561" s="3">
        <f t="shared" si="331"/>
        <v>0</v>
      </c>
      <c r="AL561" s="9" t="s">
        <v>326</v>
      </c>
    </row>
    <row r="562" spans="1:54">
      <c r="A562" s="42" t="s">
        <v>245</v>
      </c>
      <c r="B562" s="26">
        <v>3.3388332662767919</v>
      </c>
      <c r="C562" s="2" t="s">
        <v>22</v>
      </c>
      <c r="D562" s="1" t="s">
        <v>282</v>
      </c>
      <c r="E562" s="1">
        <v>400</v>
      </c>
      <c r="G562" s="26">
        <f t="shared" si="319"/>
        <v>8.3470831656919792E-3</v>
      </c>
      <c r="O562" s="36" t="s">
        <v>19</v>
      </c>
      <c r="P562" s="20"/>
      <c r="Q562" s="37"/>
      <c r="R562" s="20">
        <v>30</v>
      </c>
      <c r="S562" s="2">
        <v>26</v>
      </c>
      <c r="T562" s="2">
        <f t="shared" si="320"/>
        <v>3</v>
      </c>
      <c r="U562" s="2">
        <f t="shared" si="321"/>
        <v>1</v>
      </c>
      <c r="V562" s="2">
        <f t="shared" si="322"/>
        <v>0</v>
      </c>
      <c r="W562" s="5">
        <f t="shared" si="323"/>
        <v>30</v>
      </c>
      <c r="X562" s="22">
        <v>1.1499999999999999</v>
      </c>
      <c r="Y562" s="2">
        <f t="shared" si="324"/>
        <v>29.9</v>
      </c>
      <c r="Z562" s="2">
        <f t="shared" si="325"/>
        <v>3.4499999999999997</v>
      </c>
      <c r="AA562" s="2">
        <f t="shared" si="326"/>
        <v>1.1499999999999999</v>
      </c>
      <c r="AB562" s="2">
        <f t="shared" si="327"/>
        <v>0</v>
      </c>
      <c r="AC562" s="2">
        <f t="shared" si="328"/>
        <v>34.5</v>
      </c>
      <c r="AD562" s="13">
        <f t="shared" si="329"/>
        <v>7.234138743599715E-3</v>
      </c>
      <c r="AH562" s="20"/>
      <c r="AI562" s="2">
        <f t="shared" si="330"/>
        <v>0</v>
      </c>
      <c r="AJ562" s="3">
        <f t="shared" si="331"/>
        <v>0</v>
      </c>
      <c r="AL562" s="9" t="s">
        <v>326</v>
      </c>
    </row>
    <row r="563" spans="1:54">
      <c r="A563" s="42" t="s">
        <v>246</v>
      </c>
      <c r="B563" s="26">
        <v>3.4566194701674844</v>
      </c>
      <c r="C563" s="2" t="s">
        <v>22</v>
      </c>
      <c r="D563" s="1" t="s">
        <v>282</v>
      </c>
      <c r="E563" s="1">
        <v>400</v>
      </c>
      <c r="G563" s="26">
        <f t="shared" si="319"/>
        <v>8.6415486754187112E-3</v>
      </c>
      <c r="O563" s="36" t="s">
        <v>19</v>
      </c>
      <c r="P563" s="20"/>
      <c r="Q563" s="37"/>
      <c r="R563" s="20">
        <v>30</v>
      </c>
      <c r="S563" s="2">
        <v>26</v>
      </c>
      <c r="T563" s="2">
        <f t="shared" si="320"/>
        <v>3</v>
      </c>
      <c r="U563" s="2">
        <f t="shared" si="321"/>
        <v>1</v>
      </c>
      <c r="V563" s="2">
        <f t="shared" si="322"/>
        <v>0</v>
      </c>
      <c r="W563" s="5">
        <f t="shared" si="323"/>
        <v>30</v>
      </c>
      <c r="X563" s="22">
        <v>1.1499999999999999</v>
      </c>
      <c r="Y563" s="2">
        <f t="shared" si="324"/>
        <v>29.9</v>
      </c>
      <c r="Z563" s="2">
        <f t="shared" si="325"/>
        <v>3.4499999999999997</v>
      </c>
      <c r="AA563" s="2">
        <f t="shared" si="326"/>
        <v>1.1499999999999999</v>
      </c>
      <c r="AB563" s="2">
        <f t="shared" si="327"/>
        <v>0</v>
      </c>
      <c r="AC563" s="2">
        <f t="shared" si="328"/>
        <v>34.5</v>
      </c>
      <c r="AD563" s="13">
        <f t="shared" si="329"/>
        <v>7.4893421853628826E-3</v>
      </c>
      <c r="AH563" s="20"/>
      <c r="AI563" s="2">
        <f t="shared" si="330"/>
        <v>0</v>
      </c>
      <c r="AJ563" s="3">
        <f t="shared" si="331"/>
        <v>0</v>
      </c>
      <c r="AL563" s="9" t="s">
        <v>326</v>
      </c>
    </row>
    <row r="564" spans="1:54">
      <c r="A564" s="42" t="s">
        <v>249</v>
      </c>
      <c r="B564" s="26">
        <v>2.434592130500584</v>
      </c>
      <c r="C564" s="2" t="s">
        <v>22</v>
      </c>
      <c r="D564" s="1" t="s">
        <v>282</v>
      </c>
      <c r="E564" s="1">
        <v>400</v>
      </c>
      <c r="G564" s="26">
        <f t="shared" si="319"/>
        <v>6.0864803262514599E-3</v>
      </c>
      <c r="O564" s="36" t="s">
        <v>19</v>
      </c>
      <c r="P564" s="20"/>
      <c r="Q564" s="37"/>
      <c r="R564" s="20">
        <v>30</v>
      </c>
      <c r="S564" s="2">
        <v>26</v>
      </c>
      <c r="T564" s="2">
        <f t="shared" si="320"/>
        <v>3</v>
      </c>
      <c r="U564" s="2">
        <f t="shared" si="321"/>
        <v>1</v>
      </c>
      <c r="V564" s="2">
        <f t="shared" si="322"/>
        <v>0</v>
      </c>
      <c r="W564" s="5">
        <f t="shared" si="323"/>
        <v>30</v>
      </c>
      <c r="X564" s="22">
        <v>1.1499999999999999</v>
      </c>
      <c r="Y564" s="2">
        <f t="shared" si="324"/>
        <v>29.9</v>
      </c>
      <c r="Z564" s="2">
        <f t="shared" si="325"/>
        <v>3.4499999999999997</v>
      </c>
      <c r="AA564" s="2">
        <f t="shared" si="326"/>
        <v>1.1499999999999999</v>
      </c>
      <c r="AB564" s="2">
        <f t="shared" si="327"/>
        <v>0</v>
      </c>
      <c r="AC564" s="2">
        <f t="shared" si="328"/>
        <v>34.5</v>
      </c>
      <c r="AD564" s="13">
        <f t="shared" si="329"/>
        <v>5.2749496160845984E-3</v>
      </c>
      <c r="AH564" s="20"/>
      <c r="AI564" s="2">
        <f t="shared" si="330"/>
        <v>0</v>
      </c>
      <c r="AJ564" s="3">
        <f t="shared" si="331"/>
        <v>0</v>
      </c>
      <c r="AL564" s="9" t="s">
        <v>326</v>
      </c>
    </row>
    <row r="565" spans="1:54">
      <c r="A565" s="42" t="s">
        <v>250</v>
      </c>
      <c r="B565" s="26">
        <v>2.3804761532730949</v>
      </c>
      <c r="C565" s="2" t="s">
        <v>22</v>
      </c>
      <c r="D565" s="1" t="s">
        <v>282</v>
      </c>
      <c r="E565" s="1">
        <v>400</v>
      </c>
      <c r="G565" s="26">
        <f t="shared" si="319"/>
        <v>5.9511903831827376E-3</v>
      </c>
      <c r="O565" s="36" t="s">
        <v>19</v>
      </c>
      <c r="P565" s="20"/>
      <c r="Q565" s="37"/>
      <c r="R565" s="20">
        <v>30</v>
      </c>
      <c r="S565" s="2">
        <v>26</v>
      </c>
      <c r="T565" s="2">
        <f t="shared" si="320"/>
        <v>3</v>
      </c>
      <c r="U565" s="2">
        <f t="shared" si="321"/>
        <v>1</v>
      </c>
      <c r="V565" s="2">
        <f t="shared" si="322"/>
        <v>0</v>
      </c>
      <c r="W565" s="5">
        <f t="shared" si="323"/>
        <v>30</v>
      </c>
      <c r="X565" s="22">
        <v>1.1499999999999999</v>
      </c>
      <c r="Y565" s="2">
        <f t="shared" si="324"/>
        <v>29.9</v>
      </c>
      <c r="Z565" s="2">
        <f t="shared" si="325"/>
        <v>3.4499999999999997</v>
      </c>
      <c r="AA565" s="2">
        <f t="shared" si="326"/>
        <v>1.1499999999999999</v>
      </c>
      <c r="AB565" s="2">
        <f t="shared" si="327"/>
        <v>0</v>
      </c>
      <c r="AC565" s="2">
        <f t="shared" si="328"/>
        <v>34.5</v>
      </c>
      <c r="AD565" s="13">
        <f t="shared" si="329"/>
        <v>5.1576983320917053E-3</v>
      </c>
      <c r="AH565" s="20"/>
      <c r="AI565" s="2">
        <f t="shared" si="330"/>
        <v>0</v>
      </c>
      <c r="AJ565" s="3">
        <f t="shared" si="331"/>
        <v>0</v>
      </c>
      <c r="AL565" s="9" t="s">
        <v>326</v>
      </c>
    </row>
    <row r="566" spans="1:54">
      <c r="A566" s="42" t="s">
        <v>251</v>
      </c>
      <c r="B566" s="26">
        <v>2.4231862331264278</v>
      </c>
      <c r="C566" s="2" t="s">
        <v>22</v>
      </c>
      <c r="D566" s="1" t="s">
        <v>282</v>
      </c>
      <c r="E566" s="1">
        <v>400</v>
      </c>
      <c r="G566" s="26">
        <f t="shared" si="319"/>
        <v>6.0579655828160691E-3</v>
      </c>
      <c r="O566" s="36" t="s">
        <v>19</v>
      </c>
      <c r="P566" s="20"/>
      <c r="Q566" s="37"/>
      <c r="R566" s="20">
        <v>30</v>
      </c>
      <c r="S566" s="2">
        <v>26</v>
      </c>
      <c r="T566" s="2">
        <f t="shared" si="320"/>
        <v>3</v>
      </c>
      <c r="U566" s="2">
        <f t="shared" si="321"/>
        <v>1</v>
      </c>
      <c r="V566" s="2">
        <f t="shared" si="322"/>
        <v>0</v>
      </c>
      <c r="W566" s="5">
        <f t="shared" si="323"/>
        <v>30</v>
      </c>
      <c r="X566" s="22">
        <v>1.1499999999999999</v>
      </c>
      <c r="Y566" s="2">
        <f t="shared" si="324"/>
        <v>29.9</v>
      </c>
      <c r="Z566" s="2">
        <f t="shared" si="325"/>
        <v>3.4499999999999997</v>
      </c>
      <c r="AA566" s="2">
        <f t="shared" si="326"/>
        <v>1.1499999999999999</v>
      </c>
      <c r="AB566" s="2">
        <f t="shared" si="327"/>
        <v>0</v>
      </c>
      <c r="AC566" s="2">
        <f t="shared" si="328"/>
        <v>34.5</v>
      </c>
      <c r="AD566" s="13">
        <f t="shared" si="329"/>
        <v>5.2502368384405931E-3</v>
      </c>
      <c r="AH566" s="20"/>
      <c r="AI566" s="2">
        <f t="shared" si="330"/>
        <v>0</v>
      </c>
      <c r="AJ566" s="3">
        <f t="shared" si="331"/>
        <v>0</v>
      </c>
      <c r="AL566" s="9" t="s">
        <v>326</v>
      </c>
    </row>
    <row r="567" spans="1:54">
      <c r="A567" s="42" t="s">
        <v>254</v>
      </c>
      <c r="B567" s="26">
        <v>3.1289229467844284</v>
      </c>
      <c r="C567" s="2" t="s">
        <v>22</v>
      </c>
      <c r="D567" s="1" t="s">
        <v>282</v>
      </c>
      <c r="E567" s="1">
        <v>400</v>
      </c>
      <c r="G567" s="26">
        <f t="shared" si="319"/>
        <v>7.8223073669610715E-3</v>
      </c>
      <c r="O567" s="36" t="s">
        <v>19</v>
      </c>
      <c r="P567" s="20"/>
      <c r="Q567" s="37"/>
      <c r="R567" s="20">
        <v>30</v>
      </c>
      <c r="S567" s="2">
        <v>26</v>
      </c>
      <c r="T567" s="2">
        <f t="shared" si="320"/>
        <v>3</v>
      </c>
      <c r="U567" s="2">
        <f t="shared" si="321"/>
        <v>1</v>
      </c>
      <c r="V567" s="2">
        <f t="shared" si="322"/>
        <v>0</v>
      </c>
      <c r="W567" s="5">
        <f t="shared" si="323"/>
        <v>30</v>
      </c>
      <c r="X567" s="22">
        <v>1.1499999999999999</v>
      </c>
      <c r="Y567" s="2">
        <f t="shared" si="324"/>
        <v>29.9</v>
      </c>
      <c r="Z567" s="2">
        <f t="shared" si="325"/>
        <v>3.4499999999999997</v>
      </c>
      <c r="AA567" s="2">
        <f t="shared" si="326"/>
        <v>1.1499999999999999</v>
      </c>
      <c r="AB567" s="2">
        <f t="shared" si="327"/>
        <v>0</v>
      </c>
      <c r="AC567" s="2">
        <f t="shared" si="328"/>
        <v>34.5</v>
      </c>
      <c r="AD567" s="13">
        <f t="shared" si="329"/>
        <v>6.7793330513662613E-3</v>
      </c>
      <c r="AH567" s="20"/>
      <c r="AI567" s="2">
        <f t="shared" si="330"/>
        <v>0</v>
      </c>
      <c r="AJ567" s="3">
        <f t="shared" si="331"/>
        <v>0</v>
      </c>
      <c r="AL567" s="9" t="s">
        <v>326</v>
      </c>
    </row>
    <row r="568" spans="1:54">
      <c r="A568" s="42" t="s">
        <v>255</v>
      </c>
      <c r="B568" s="26">
        <v>3.0706162685223042</v>
      </c>
      <c r="C568" s="2" t="s">
        <v>22</v>
      </c>
      <c r="D568" s="1" t="s">
        <v>282</v>
      </c>
      <c r="E568" s="1">
        <v>400</v>
      </c>
      <c r="G568" s="26">
        <f t="shared" si="319"/>
        <v>7.67654067130576E-3</v>
      </c>
      <c r="O568" s="36" t="s">
        <v>19</v>
      </c>
      <c r="P568" s="20"/>
      <c r="Q568" s="37"/>
      <c r="R568" s="20">
        <v>30</v>
      </c>
      <c r="S568" s="2">
        <v>26</v>
      </c>
      <c r="T568" s="2">
        <f t="shared" si="320"/>
        <v>3</v>
      </c>
      <c r="U568" s="2">
        <f t="shared" si="321"/>
        <v>1</v>
      </c>
      <c r="V568" s="2">
        <f t="shared" si="322"/>
        <v>0</v>
      </c>
      <c r="W568" s="5">
        <f t="shared" si="323"/>
        <v>30</v>
      </c>
      <c r="X568" s="22">
        <v>1.1499999999999999</v>
      </c>
      <c r="Y568" s="2">
        <f t="shared" si="324"/>
        <v>29.9</v>
      </c>
      <c r="Z568" s="2">
        <f t="shared" si="325"/>
        <v>3.4499999999999997</v>
      </c>
      <c r="AA568" s="2">
        <f t="shared" si="326"/>
        <v>1.1499999999999999</v>
      </c>
      <c r="AB568" s="2">
        <f t="shared" si="327"/>
        <v>0</v>
      </c>
      <c r="AC568" s="2">
        <f t="shared" si="328"/>
        <v>34.5</v>
      </c>
      <c r="AD568" s="13">
        <f t="shared" si="329"/>
        <v>6.6530019151316584E-3</v>
      </c>
      <c r="AH568" s="20"/>
      <c r="AI568" s="2">
        <f t="shared" si="330"/>
        <v>0</v>
      </c>
      <c r="AJ568" s="3">
        <f t="shared" si="331"/>
        <v>0</v>
      </c>
      <c r="AL568" s="9" t="s">
        <v>326</v>
      </c>
    </row>
    <row r="569" spans="1:54">
      <c r="A569" s="42" t="s">
        <v>256</v>
      </c>
      <c r="B569" s="26">
        <v>3.2292564812959266</v>
      </c>
      <c r="C569" s="2" t="s">
        <v>22</v>
      </c>
      <c r="D569" s="1" t="s">
        <v>282</v>
      </c>
      <c r="E569" s="1">
        <v>400</v>
      </c>
      <c r="G569" s="26">
        <f t="shared" si="319"/>
        <v>8.0731412032398163E-3</v>
      </c>
      <c r="O569" s="36" t="s">
        <v>19</v>
      </c>
      <c r="P569" s="20"/>
      <c r="Q569" s="37"/>
      <c r="R569" s="20">
        <v>30</v>
      </c>
      <c r="S569" s="2">
        <v>26</v>
      </c>
      <c r="T569" s="2">
        <f t="shared" si="320"/>
        <v>3</v>
      </c>
      <c r="U569" s="2">
        <f t="shared" si="321"/>
        <v>1</v>
      </c>
      <c r="V569" s="2">
        <f t="shared" si="322"/>
        <v>0</v>
      </c>
      <c r="W569" s="5">
        <f t="shared" si="323"/>
        <v>30</v>
      </c>
      <c r="X569" s="22">
        <v>1.1499999999999999</v>
      </c>
      <c r="Y569" s="2">
        <f t="shared" si="324"/>
        <v>29.9</v>
      </c>
      <c r="Z569" s="2">
        <f t="shared" si="325"/>
        <v>3.4499999999999997</v>
      </c>
      <c r="AA569" s="2">
        <f t="shared" si="326"/>
        <v>1.1499999999999999</v>
      </c>
      <c r="AB569" s="2">
        <f t="shared" si="327"/>
        <v>0</v>
      </c>
      <c r="AC569" s="2">
        <f t="shared" si="328"/>
        <v>34.5</v>
      </c>
      <c r="AD569" s="13">
        <f t="shared" si="329"/>
        <v>6.9967223761411741E-3</v>
      </c>
      <c r="AH569" s="20"/>
      <c r="AI569" s="2">
        <f t="shared" si="330"/>
        <v>0</v>
      </c>
      <c r="AJ569" s="3">
        <f t="shared" si="331"/>
        <v>0</v>
      </c>
      <c r="AL569" s="9" t="s">
        <v>326</v>
      </c>
    </row>
    <row r="570" spans="1:54">
      <c r="A570" s="42" t="s">
        <v>259</v>
      </c>
      <c r="B570" s="26">
        <v>3.2402120122049123</v>
      </c>
      <c r="C570" s="2" t="s">
        <v>22</v>
      </c>
      <c r="D570" s="1" t="s">
        <v>282</v>
      </c>
      <c r="E570" s="1">
        <v>400</v>
      </c>
      <c r="G570" s="26">
        <f t="shared" si="319"/>
        <v>8.1005300305122801E-3</v>
      </c>
      <c r="O570" s="36" t="s">
        <v>19</v>
      </c>
      <c r="P570" s="20"/>
      <c r="Q570" s="37"/>
      <c r="R570" s="20">
        <v>30</v>
      </c>
      <c r="S570" s="2">
        <v>26</v>
      </c>
      <c r="T570" s="2">
        <f t="shared" si="320"/>
        <v>3</v>
      </c>
      <c r="U570" s="2">
        <f t="shared" si="321"/>
        <v>1</v>
      </c>
      <c r="V570" s="2">
        <f t="shared" si="322"/>
        <v>0</v>
      </c>
      <c r="W570" s="5">
        <f t="shared" si="323"/>
        <v>30</v>
      </c>
      <c r="X570" s="22">
        <v>1.1499999999999999</v>
      </c>
      <c r="Y570" s="2">
        <f t="shared" si="324"/>
        <v>29.9</v>
      </c>
      <c r="Z570" s="2">
        <f t="shared" si="325"/>
        <v>3.4499999999999997</v>
      </c>
      <c r="AA570" s="2">
        <f t="shared" si="326"/>
        <v>1.1499999999999999</v>
      </c>
      <c r="AB570" s="2">
        <f t="shared" si="327"/>
        <v>0</v>
      </c>
      <c r="AC570" s="2">
        <f t="shared" si="328"/>
        <v>34.5</v>
      </c>
      <c r="AD570" s="13">
        <f t="shared" si="329"/>
        <v>7.0204593597773092E-3</v>
      </c>
      <c r="AH570" s="20"/>
      <c r="AI570" s="2">
        <f t="shared" si="330"/>
        <v>0</v>
      </c>
      <c r="AJ570" s="3">
        <f t="shared" si="331"/>
        <v>0</v>
      </c>
      <c r="AL570" s="9" t="s">
        <v>326</v>
      </c>
    </row>
    <row r="571" spans="1:54">
      <c r="A571" s="42" t="s">
        <v>260</v>
      </c>
      <c r="B571" s="26">
        <v>3.1550101346536628</v>
      </c>
      <c r="C571" s="2" t="s">
        <v>22</v>
      </c>
      <c r="D571" s="1" t="s">
        <v>282</v>
      </c>
      <c r="E571" s="1">
        <v>400</v>
      </c>
      <c r="G571" s="26">
        <f t="shared" si="319"/>
        <v>7.8875253366341574E-3</v>
      </c>
      <c r="O571" s="36" t="s">
        <v>19</v>
      </c>
      <c r="P571" s="20"/>
      <c r="Q571" s="37"/>
      <c r="R571" s="20">
        <v>30</v>
      </c>
      <c r="S571" s="2">
        <v>26</v>
      </c>
      <c r="T571" s="2">
        <f t="shared" si="320"/>
        <v>3</v>
      </c>
      <c r="U571" s="2">
        <f t="shared" si="321"/>
        <v>1</v>
      </c>
      <c r="V571" s="2">
        <f t="shared" si="322"/>
        <v>0</v>
      </c>
      <c r="W571" s="5">
        <f t="shared" si="323"/>
        <v>30</v>
      </c>
      <c r="X571" s="22">
        <v>1.1499999999999999</v>
      </c>
      <c r="Y571" s="2">
        <f t="shared" si="324"/>
        <v>29.9</v>
      </c>
      <c r="Z571" s="2">
        <f t="shared" si="325"/>
        <v>3.4499999999999997</v>
      </c>
      <c r="AA571" s="2">
        <f t="shared" si="326"/>
        <v>1.1499999999999999</v>
      </c>
      <c r="AB571" s="2">
        <f t="shared" si="327"/>
        <v>0</v>
      </c>
      <c r="AC571" s="2">
        <f t="shared" si="328"/>
        <v>34.5</v>
      </c>
      <c r="AD571" s="13">
        <f t="shared" si="329"/>
        <v>6.8358552917496028E-3</v>
      </c>
      <c r="AH571" s="20"/>
      <c r="AI571" s="2">
        <f t="shared" si="330"/>
        <v>0</v>
      </c>
      <c r="AJ571" s="3">
        <f t="shared" si="331"/>
        <v>0</v>
      </c>
      <c r="AL571" s="9" t="s">
        <v>326</v>
      </c>
    </row>
    <row r="572" spans="1:54">
      <c r="A572" s="42" t="s">
        <v>261</v>
      </c>
      <c r="B572" s="26">
        <v>3.198544967565371</v>
      </c>
      <c r="C572" s="2" t="s">
        <v>22</v>
      </c>
      <c r="D572" s="1" t="s">
        <v>282</v>
      </c>
      <c r="E572" s="1">
        <v>400</v>
      </c>
      <c r="G572" s="26">
        <f t="shared" si="319"/>
        <v>7.9963624189134282E-3</v>
      </c>
      <c r="O572" s="36" t="s">
        <v>19</v>
      </c>
      <c r="P572" s="20"/>
      <c r="Q572" s="37"/>
      <c r="R572" s="20">
        <v>30</v>
      </c>
      <c r="S572" s="2">
        <v>26</v>
      </c>
      <c r="T572" s="2">
        <f t="shared" si="320"/>
        <v>3</v>
      </c>
      <c r="U572" s="2">
        <f t="shared" si="321"/>
        <v>1</v>
      </c>
      <c r="V572" s="2">
        <f t="shared" si="322"/>
        <v>0</v>
      </c>
      <c r="W572" s="5">
        <f t="shared" si="323"/>
        <v>30</v>
      </c>
      <c r="X572" s="22">
        <v>1.1499999999999999</v>
      </c>
      <c r="Y572" s="2">
        <f t="shared" si="324"/>
        <v>29.9</v>
      </c>
      <c r="Z572" s="2">
        <f t="shared" si="325"/>
        <v>3.4499999999999997</v>
      </c>
      <c r="AA572" s="2">
        <f t="shared" si="326"/>
        <v>1.1499999999999999</v>
      </c>
      <c r="AB572" s="2">
        <f t="shared" si="327"/>
        <v>0</v>
      </c>
      <c r="AC572" s="2">
        <f t="shared" si="328"/>
        <v>34.5</v>
      </c>
      <c r="AD572" s="13">
        <f t="shared" si="329"/>
        <v>6.9301807630583042E-3</v>
      </c>
      <c r="AH572" s="20"/>
      <c r="AI572" s="2">
        <f t="shared" si="330"/>
        <v>0</v>
      </c>
      <c r="AJ572" s="3">
        <f t="shared" si="331"/>
        <v>0</v>
      </c>
      <c r="AL572" s="9" t="s">
        <v>326</v>
      </c>
    </row>
    <row r="574" spans="1:54">
      <c r="M574" s="10"/>
      <c r="AN574" s="9"/>
    </row>
    <row r="575" spans="1:54" s="43" customFormat="1">
      <c r="A575" s="43" t="s">
        <v>289</v>
      </c>
      <c r="B575" s="13">
        <v>2.2720201218169627</v>
      </c>
      <c r="C575" s="45" t="s">
        <v>22</v>
      </c>
      <c r="D575" s="43" t="s">
        <v>325</v>
      </c>
      <c r="E575" s="1">
        <v>470</v>
      </c>
      <c r="F575" s="46">
        <v>44014</v>
      </c>
      <c r="G575" s="26">
        <f t="shared" ref="G575:G586" si="332">$B575/$E575</f>
        <v>4.8340853655680057E-3</v>
      </c>
      <c r="H575" s="47"/>
      <c r="I575" s="47"/>
      <c r="J575" s="47"/>
      <c r="K575" s="47">
        <v>2.1999999999999999E-2</v>
      </c>
      <c r="L575" s="47"/>
      <c r="M575" s="47" t="s">
        <v>329</v>
      </c>
      <c r="N575" s="7">
        <v>44019</v>
      </c>
      <c r="O575" s="48" t="s">
        <v>18</v>
      </c>
      <c r="Q575" s="45"/>
      <c r="R575" s="43">
        <v>30</v>
      </c>
      <c r="S575" s="45">
        <v>24.91</v>
      </c>
      <c r="T575" s="45">
        <f t="shared" ref="T575:T586" si="333">$R575*0.1</f>
        <v>3</v>
      </c>
      <c r="U575" s="45">
        <v>2.09</v>
      </c>
      <c r="V575" s="45">
        <v>0</v>
      </c>
      <c r="W575" s="45">
        <f t="shared" ref="W575:W586" si="334">SUM($S575:$V575)</f>
        <v>30</v>
      </c>
      <c r="X575" s="49">
        <v>3.5</v>
      </c>
      <c r="Y575" s="45">
        <f>$S575*$X575</f>
        <v>87.185000000000002</v>
      </c>
      <c r="Z575" s="45">
        <f t="shared" ref="Z575:Z586" si="335">$T575*$X575</f>
        <v>10.5</v>
      </c>
      <c r="AA575" s="45">
        <f t="shared" ref="AA575:AA586" si="336">$U575*$X575</f>
        <v>7.3149999999999995</v>
      </c>
      <c r="AB575" s="45">
        <f t="shared" ref="AB575:AB586" si="337">$V575*$X575</f>
        <v>0</v>
      </c>
      <c r="AC575" s="45">
        <f t="shared" ref="AC575:AC586" si="338">SUM($Y575:$AB575)</f>
        <v>105</v>
      </c>
      <c r="AD575" s="13">
        <f t="shared" ref="AD575:AD598" si="339">$G575*$Y575/$AC575</f>
        <v>4.0139022152099676E-3</v>
      </c>
      <c r="AE575" s="44">
        <f>$K575*$Y575/$AC575</f>
        <v>1.8267333333333333E-2</v>
      </c>
      <c r="AF575" s="43" t="s">
        <v>331</v>
      </c>
      <c r="AG575" s="50">
        <v>4</v>
      </c>
      <c r="AH575" s="43">
        <v>30</v>
      </c>
      <c r="AI575" s="45">
        <f t="shared" ref="AI575:AI586" si="340">$Y575*($AH575/$AC575)</f>
        <v>24.91</v>
      </c>
      <c r="AJ575" s="47">
        <f t="shared" ref="AJ575:AJ586" si="341">$AD575*$AH575</f>
        <v>0.12041706645629903</v>
      </c>
      <c r="AK575" s="47">
        <f t="shared" ref="AK575:AK586" si="342">$AE575*$AH575</f>
        <v>0.54801999999999995</v>
      </c>
      <c r="AL575" s="43" t="s">
        <v>327</v>
      </c>
      <c r="AN575" s="43" t="s">
        <v>334</v>
      </c>
      <c r="AV575" s="45">
        <f t="shared" ref="AV575:AV586" si="343">(R575-S575)-V575</f>
        <v>5.09</v>
      </c>
      <c r="AW575" s="43">
        <v>0.217</v>
      </c>
      <c r="AX575" s="45"/>
      <c r="AY575" s="45">
        <f t="shared" ref="AY575:AY586" si="344">(($R575*0.25)-($S575*AW575))/(R575-S575)</f>
        <v>0.41149901768172886</v>
      </c>
      <c r="AZ575" s="45"/>
      <c r="BA575" s="45"/>
      <c r="BB575" s="47">
        <f t="shared" ref="BB575:BB586" si="345">((S575*AW575)+((U575/(U575+T575))*(U575+T575))+(V575*0.25))/R575</f>
        <v>0.24984900000000002</v>
      </c>
    </row>
    <row r="576" spans="1:54" s="43" customFormat="1">
      <c r="A576" s="43" t="s">
        <v>290</v>
      </c>
      <c r="B576" s="13">
        <v>2.2570557217583938</v>
      </c>
      <c r="C576" s="45" t="s">
        <v>22</v>
      </c>
      <c r="D576" s="43" t="s">
        <v>325</v>
      </c>
      <c r="E576" s="1">
        <v>470</v>
      </c>
      <c r="F576" s="46">
        <v>44014</v>
      </c>
      <c r="G576" s="26">
        <f t="shared" si="332"/>
        <v>4.8022462165072206E-3</v>
      </c>
      <c r="H576" s="47"/>
      <c r="I576" s="47"/>
      <c r="J576" s="47"/>
      <c r="K576" s="47">
        <v>5.8999999999999997E-2</v>
      </c>
      <c r="L576" s="47"/>
      <c r="M576" s="47" t="s">
        <v>329</v>
      </c>
      <c r="N576" s="7">
        <v>44019</v>
      </c>
      <c r="O576" s="48" t="s">
        <v>18</v>
      </c>
      <c r="P576" s="47"/>
      <c r="Q576" s="45">
        <v>1.5</v>
      </c>
      <c r="R576" s="43">
        <v>30</v>
      </c>
      <c r="S576" s="45">
        <v>24.91</v>
      </c>
      <c r="T576" s="45">
        <f t="shared" si="333"/>
        <v>3</v>
      </c>
      <c r="U576" s="45">
        <v>2.09</v>
      </c>
      <c r="V576" s="45">
        <v>0</v>
      </c>
      <c r="W576" s="45">
        <f t="shared" si="334"/>
        <v>30</v>
      </c>
      <c r="X576" s="49">
        <v>2</v>
      </c>
      <c r="Y576" s="45">
        <f t="shared" ref="Y576:Y586" si="346">$S576*$X576</f>
        <v>49.82</v>
      </c>
      <c r="Z576" s="45">
        <f t="shared" si="335"/>
        <v>6</v>
      </c>
      <c r="AA576" s="45">
        <f t="shared" si="336"/>
        <v>4.18</v>
      </c>
      <c r="AB576" s="45">
        <f t="shared" si="337"/>
        <v>0</v>
      </c>
      <c r="AC576" s="45">
        <f t="shared" si="338"/>
        <v>60</v>
      </c>
      <c r="AD576" s="13">
        <f t="shared" si="339"/>
        <v>3.9874651084398282E-3</v>
      </c>
      <c r="AE576" s="44">
        <f t="shared" ref="AE576:AE631" si="347">$K576*$Y576/$AC576</f>
        <v>4.8989666666666667E-2</v>
      </c>
      <c r="AF576" s="43" t="s">
        <v>331</v>
      </c>
      <c r="AG576" s="50">
        <v>5</v>
      </c>
      <c r="AH576" s="43">
        <v>20</v>
      </c>
      <c r="AI576" s="45">
        <f t="shared" si="340"/>
        <v>16.606666666666666</v>
      </c>
      <c r="AJ576" s="47">
        <f t="shared" si="341"/>
        <v>7.9749302168796568E-2</v>
      </c>
      <c r="AK576" s="47">
        <f t="shared" si="342"/>
        <v>0.97979333333333329</v>
      </c>
      <c r="AN576" s="43" t="s">
        <v>334</v>
      </c>
      <c r="AV576" s="45">
        <f t="shared" si="343"/>
        <v>5.09</v>
      </c>
      <c r="AW576" s="43">
        <v>0.217</v>
      </c>
      <c r="AX576" s="45"/>
      <c r="AY576" s="45">
        <f t="shared" si="344"/>
        <v>0.41149901768172886</v>
      </c>
      <c r="AZ576" s="45"/>
      <c r="BA576" s="45"/>
      <c r="BB576" s="47">
        <f t="shared" si="345"/>
        <v>0.24984900000000002</v>
      </c>
    </row>
    <row r="577" spans="1:54" s="43" customFormat="1">
      <c r="A577" s="43" t="s">
        <v>291</v>
      </c>
      <c r="B577" s="13">
        <v>2.2570557217583938</v>
      </c>
      <c r="C577" s="45" t="s">
        <v>22</v>
      </c>
      <c r="D577" s="43" t="s">
        <v>325</v>
      </c>
      <c r="E577" s="1">
        <v>470</v>
      </c>
      <c r="F577" s="46">
        <v>44014</v>
      </c>
      <c r="G577" s="26">
        <f t="shared" si="332"/>
        <v>4.8022462165072206E-3</v>
      </c>
      <c r="H577" s="47"/>
      <c r="I577" s="47"/>
      <c r="J577" s="47"/>
      <c r="K577" s="47">
        <v>6.5000000000000002E-2</v>
      </c>
      <c r="L577" s="47"/>
      <c r="M577" s="47" t="s">
        <v>329</v>
      </c>
      <c r="N577" s="7">
        <v>44019</v>
      </c>
      <c r="O577" s="48" t="s">
        <v>18</v>
      </c>
      <c r="P577" s="47"/>
      <c r="Q577" s="45">
        <v>1.5</v>
      </c>
      <c r="R577" s="43">
        <v>30</v>
      </c>
      <c r="S577" s="45">
        <v>24.91</v>
      </c>
      <c r="T577" s="45">
        <f t="shared" si="333"/>
        <v>3</v>
      </c>
      <c r="U577" s="45">
        <v>2.09</v>
      </c>
      <c r="V577" s="45">
        <v>0</v>
      </c>
      <c r="W577" s="45">
        <f t="shared" si="334"/>
        <v>30</v>
      </c>
      <c r="X577" s="49">
        <v>3.5</v>
      </c>
      <c r="Y577" s="45">
        <f t="shared" si="346"/>
        <v>87.185000000000002</v>
      </c>
      <c r="Z577" s="45">
        <f t="shared" si="335"/>
        <v>10.5</v>
      </c>
      <c r="AA577" s="45">
        <f t="shared" si="336"/>
        <v>7.3149999999999995</v>
      </c>
      <c r="AB577" s="45">
        <f t="shared" si="337"/>
        <v>0</v>
      </c>
      <c r="AC577" s="45">
        <f t="shared" si="338"/>
        <v>105</v>
      </c>
      <c r="AD577" s="13">
        <f t="shared" si="339"/>
        <v>3.9874651084398291E-3</v>
      </c>
      <c r="AE577" s="44">
        <f t="shared" si="347"/>
        <v>5.3971666666666675E-2</v>
      </c>
      <c r="AF577" s="43" t="s">
        <v>331</v>
      </c>
      <c r="AG577" s="50">
        <v>6</v>
      </c>
      <c r="AH577" s="43">
        <v>20</v>
      </c>
      <c r="AI577" s="45">
        <f t="shared" si="340"/>
        <v>16.606666666666666</v>
      </c>
      <c r="AJ577" s="47">
        <f t="shared" si="341"/>
        <v>7.9749302168796582E-2</v>
      </c>
      <c r="AK577" s="47">
        <f t="shared" si="342"/>
        <v>1.0794333333333335</v>
      </c>
      <c r="AN577" s="43" t="s">
        <v>334</v>
      </c>
      <c r="AV577" s="45">
        <f t="shared" si="343"/>
        <v>5.09</v>
      </c>
      <c r="AW577" s="43">
        <v>0.217</v>
      </c>
      <c r="AX577" s="45"/>
      <c r="AY577" s="45">
        <f t="shared" si="344"/>
        <v>0.41149901768172886</v>
      </c>
      <c r="AZ577" s="45"/>
      <c r="BA577" s="45"/>
      <c r="BB577" s="47">
        <f t="shared" si="345"/>
        <v>0.24984900000000002</v>
      </c>
    </row>
    <row r="578" spans="1:54" s="43" customFormat="1">
      <c r="A578" s="43" t="s">
        <v>292</v>
      </c>
      <c r="B578" s="13">
        <v>2.2139845301103334</v>
      </c>
      <c r="C578" s="45" t="s">
        <v>22</v>
      </c>
      <c r="D578" s="43" t="s">
        <v>325</v>
      </c>
      <c r="E578" s="1">
        <v>470</v>
      </c>
      <c r="F578" s="46">
        <v>44014</v>
      </c>
      <c r="G578" s="26">
        <f t="shared" si="332"/>
        <v>4.7106053832134754E-3</v>
      </c>
      <c r="H578" s="47"/>
      <c r="I578" s="47"/>
      <c r="J578" s="47"/>
      <c r="K578" s="47">
        <v>0.02</v>
      </c>
      <c r="L578" s="47"/>
      <c r="M578" s="47" t="s">
        <v>329</v>
      </c>
      <c r="N578" s="7">
        <v>44019</v>
      </c>
      <c r="O578" s="48" t="s">
        <v>18</v>
      </c>
      <c r="P578" s="47"/>
      <c r="Q578" s="45">
        <v>0.5</v>
      </c>
      <c r="R578" s="43">
        <v>30</v>
      </c>
      <c r="S578" s="45">
        <v>24.91</v>
      </c>
      <c r="T578" s="45">
        <f t="shared" si="333"/>
        <v>3</v>
      </c>
      <c r="U578" s="45">
        <v>2.09</v>
      </c>
      <c r="V578" s="45">
        <v>0</v>
      </c>
      <c r="W578" s="45">
        <f t="shared" si="334"/>
        <v>30</v>
      </c>
      <c r="X578" s="49">
        <v>1.3</v>
      </c>
      <c r="Y578" s="45">
        <f t="shared" si="346"/>
        <v>32.383000000000003</v>
      </c>
      <c r="Z578" s="45">
        <f t="shared" si="335"/>
        <v>3.9000000000000004</v>
      </c>
      <c r="AA578" s="45">
        <f t="shared" si="336"/>
        <v>2.7170000000000001</v>
      </c>
      <c r="AB578" s="45">
        <f t="shared" si="337"/>
        <v>0</v>
      </c>
      <c r="AC578" s="45">
        <f t="shared" si="338"/>
        <v>39</v>
      </c>
      <c r="AD578" s="13">
        <f t="shared" si="339"/>
        <v>3.9113726698615887E-3</v>
      </c>
      <c r="AE578" s="44">
        <f t="shared" si="347"/>
        <v>1.6606666666666665E-2</v>
      </c>
      <c r="AF578" s="43" t="s">
        <v>331</v>
      </c>
      <c r="AG578" s="50">
        <v>7</v>
      </c>
      <c r="AH578" s="43">
        <v>30</v>
      </c>
      <c r="AI578" s="45">
        <f t="shared" si="340"/>
        <v>24.910000000000004</v>
      </c>
      <c r="AJ578" s="47">
        <f t="shared" si="341"/>
        <v>0.11734118009584767</v>
      </c>
      <c r="AK578" s="47">
        <f t="shared" si="342"/>
        <v>0.49819999999999998</v>
      </c>
      <c r="AL578" s="43" t="s">
        <v>327</v>
      </c>
      <c r="AN578" s="43" t="s">
        <v>334</v>
      </c>
      <c r="AV578" s="45">
        <f t="shared" si="343"/>
        <v>5.09</v>
      </c>
      <c r="AW578" s="43">
        <v>0.217</v>
      </c>
      <c r="AX578" s="45"/>
      <c r="AY578" s="45">
        <f t="shared" si="344"/>
        <v>0.41149901768172886</v>
      </c>
      <c r="AZ578" s="45"/>
      <c r="BA578" s="45"/>
      <c r="BB578" s="47">
        <f t="shared" si="345"/>
        <v>0.24984900000000002</v>
      </c>
    </row>
    <row r="579" spans="1:54" s="43" customFormat="1">
      <c r="A579" s="43" t="s">
        <v>309</v>
      </c>
      <c r="B579" s="13">
        <v>2.4080610097494177</v>
      </c>
      <c r="C579" s="45" t="s">
        <v>22</v>
      </c>
      <c r="D579" s="43" t="s">
        <v>325</v>
      </c>
      <c r="E579" s="1">
        <v>470</v>
      </c>
      <c r="F579" s="46">
        <v>44014</v>
      </c>
      <c r="G579" s="26">
        <f t="shared" si="332"/>
        <v>5.1235340632966335E-3</v>
      </c>
      <c r="H579" s="47"/>
      <c r="I579" s="47"/>
      <c r="J579" s="47"/>
      <c r="K579" s="47">
        <v>0.111</v>
      </c>
      <c r="L579" s="47"/>
      <c r="M579" s="47" t="s">
        <v>329</v>
      </c>
      <c r="N579" s="7">
        <v>44019</v>
      </c>
      <c r="O579" s="48" t="s">
        <v>18</v>
      </c>
      <c r="P579" s="47"/>
      <c r="Q579" s="45">
        <v>1.5</v>
      </c>
      <c r="R579" s="43">
        <v>20</v>
      </c>
      <c r="S579" s="45">
        <f>($Q579/$K579)</f>
        <v>13.513513513513514</v>
      </c>
      <c r="T579" s="45">
        <f t="shared" si="333"/>
        <v>2</v>
      </c>
      <c r="U579" s="45">
        <v>1.25</v>
      </c>
      <c r="V579" s="45">
        <f t="shared" ref="V579:V586" si="348">$R579-($S579+$T579+$U579)</f>
        <v>3.2364864864864842</v>
      </c>
      <c r="W579" s="50">
        <f t="shared" si="334"/>
        <v>20</v>
      </c>
      <c r="X579" s="49">
        <v>4.2</v>
      </c>
      <c r="Y579" s="45">
        <f t="shared" si="346"/>
        <v>56.756756756756758</v>
      </c>
      <c r="Z579" s="45">
        <f t="shared" si="335"/>
        <v>8.4</v>
      </c>
      <c r="AA579" s="45">
        <f t="shared" si="336"/>
        <v>5.25</v>
      </c>
      <c r="AB579" s="45">
        <f t="shared" si="337"/>
        <v>13.593243243243235</v>
      </c>
      <c r="AC579" s="45">
        <f t="shared" si="338"/>
        <v>84</v>
      </c>
      <c r="AD579" s="13">
        <f t="shared" si="339"/>
        <v>3.4618473400652929E-3</v>
      </c>
      <c r="AE579" s="44">
        <f t="shared" si="347"/>
        <v>7.4999999999999997E-2</v>
      </c>
      <c r="AF579" s="43" t="s">
        <v>331</v>
      </c>
      <c r="AG579" s="50">
        <v>8</v>
      </c>
      <c r="AH579" s="43">
        <v>20</v>
      </c>
      <c r="AI579" s="45">
        <f t="shared" si="340"/>
        <v>13.513513513513512</v>
      </c>
      <c r="AJ579" s="47">
        <f t="shared" si="341"/>
        <v>6.9236946801305863E-2</v>
      </c>
      <c r="AK579" s="47">
        <f t="shared" si="342"/>
        <v>1.5</v>
      </c>
      <c r="AN579" s="43" t="s">
        <v>334</v>
      </c>
      <c r="AV579" s="45">
        <f t="shared" si="343"/>
        <v>3.2500000000000018</v>
      </c>
      <c r="AW579" s="43">
        <v>0.217</v>
      </c>
      <c r="AX579" s="45"/>
      <c r="AY579" s="45">
        <f t="shared" si="344"/>
        <v>0.31875000000000003</v>
      </c>
      <c r="AZ579" s="45"/>
      <c r="BA579" s="45"/>
      <c r="BB579" s="47">
        <f t="shared" si="345"/>
        <v>0.24957770270270269</v>
      </c>
    </row>
    <row r="580" spans="1:54" s="43" customFormat="1">
      <c r="A580" s="43" t="s">
        <v>310</v>
      </c>
      <c r="B580" s="13">
        <v>2.287896918108832</v>
      </c>
      <c r="C580" s="45" t="s">
        <v>22</v>
      </c>
      <c r="D580" s="43" t="s">
        <v>325</v>
      </c>
      <c r="E580" s="1">
        <v>470</v>
      </c>
      <c r="F580" s="46">
        <v>44014</v>
      </c>
      <c r="G580" s="26">
        <f t="shared" si="332"/>
        <v>4.8678657832102812E-3</v>
      </c>
      <c r="H580" s="47"/>
      <c r="I580" s="47"/>
      <c r="J580" s="47"/>
      <c r="K580" s="47">
        <v>8.3000000000000004E-2</v>
      </c>
      <c r="L580" s="47"/>
      <c r="M580" s="47" t="s">
        <v>329</v>
      </c>
      <c r="N580" s="7">
        <v>44019</v>
      </c>
      <c r="O580" s="48" t="s">
        <v>18</v>
      </c>
      <c r="P580" s="47"/>
      <c r="Q580" s="45">
        <v>1.5</v>
      </c>
      <c r="R580" s="43">
        <v>25</v>
      </c>
      <c r="S580" s="45">
        <f>($Q580/$K580)</f>
        <v>18.072289156626503</v>
      </c>
      <c r="T580" s="45">
        <f t="shared" si="333"/>
        <v>2.5</v>
      </c>
      <c r="U580" s="45">
        <v>1.64</v>
      </c>
      <c r="V580" s="45">
        <f t="shared" si="348"/>
        <v>2.7877108433734961</v>
      </c>
      <c r="W580" s="50">
        <f t="shared" si="334"/>
        <v>25</v>
      </c>
      <c r="X580" s="49">
        <v>2.5</v>
      </c>
      <c r="Y580" s="45">
        <f t="shared" si="346"/>
        <v>45.180722891566262</v>
      </c>
      <c r="Z580" s="45">
        <f t="shared" si="335"/>
        <v>6.25</v>
      </c>
      <c r="AA580" s="45">
        <f t="shared" si="336"/>
        <v>4.0999999999999996</v>
      </c>
      <c r="AB580" s="45">
        <f t="shared" si="337"/>
        <v>6.9692771084337402</v>
      </c>
      <c r="AC580" s="45">
        <f t="shared" si="338"/>
        <v>62.5</v>
      </c>
      <c r="AD580" s="13">
        <f t="shared" si="339"/>
        <v>3.5189391203929742E-3</v>
      </c>
      <c r="AE580" s="44">
        <f t="shared" si="347"/>
        <v>0.06</v>
      </c>
      <c r="AF580" s="43" t="s">
        <v>331</v>
      </c>
      <c r="AG580" s="50">
        <v>9</v>
      </c>
      <c r="AH580" s="43">
        <v>25</v>
      </c>
      <c r="AI580" s="45">
        <f t="shared" si="340"/>
        <v>18.072289156626507</v>
      </c>
      <c r="AJ580" s="47">
        <f t="shared" si="341"/>
        <v>8.7973478009824357E-2</v>
      </c>
      <c r="AK580" s="47">
        <f t="shared" si="342"/>
        <v>1.5</v>
      </c>
      <c r="AN580" s="43" t="s">
        <v>334</v>
      </c>
      <c r="AV580" s="45">
        <f t="shared" si="343"/>
        <v>4.1400000000000006</v>
      </c>
      <c r="AW580" s="43">
        <v>0.217</v>
      </c>
      <c r="AX580" s="45"/>
      <c r="AY580" s="45">
        <f t="shared" si="344"/>
        <v>0.33608695652173909</v>
      </c>
      <c r="AZ580" s="45"/>
      <c r="BA580" s="45"/>
      <c r="BB580" s="47">
        <f t="shared" si="345"/>
        <v>0.25034457831325302</v>
      </c>
    </row>
    <row r="581" spans="1:54" s="43" customFormat="1">
      <c r="A581" s="43" t="s">
        <v>311</v>
      </c>
      <c r="B581" s="13">
        <v>2.4191921198213535</v>
      </c>
      <c r="C581" s="45" t="s">
        <v>22</v>
      </c>
      <c r="D581" s="43" t="s">
        <v>325</v>
      </c>
      <c r="E581" s="1">
        <v>470</v>
      </c>
      <c r="F581" s="46">
        <v>44014</v>
      </c>
      <c r="G581" s="26">
        <f t="shared" si="332"/>
        <v>5.1472172762156458E-3</v>
      </c>
      <c r="H581" s="47"/>
      <c r="I581" s="47"/>
      <c r="J581" s="47"/>
      <c r="K581" s="47">
        <v>0.105</v>
      </c>
      <c r="L581" s="47"/>
      <c r="M581" s="47" t="s">
        <v>329</v>
      </c>
      <c r="N581" s="7">
        <v>44019</v>
      </c>
      <c r="O581" s="48" t="s">
        <v>18</v>
      </c>
      <c r="P581" s="47"/>
      <c r="Q581" s="45">
        <v>1.5</v>
      </c>
      <c r="R581" s="43">
        <v>20</v>
      </c>
      <c r="S581" s="45">
        <f>($Q581/$K581)</f>
        <v>14.285714285714286</v>
      </c>
      <c r="T581" s="45">
        <f t="shared" si="333"/>
        <v>2</v>
      </c>
      <c r="U581" s="45">
        <v>1.3</v>
      </c>
      <c r="V581" s="45">
        <f t="shared" si="348"/>
        <v>2.4142857142857146</v>
      </c>
      <c r="W581" s="50">
        <f t="shared" si="334"/>
        <v>20</v>
      </c>
      <c r="X581" s="49">
        <v>4.0999999999999996</v>
      </c>
      <c r="Y581" s="45">
        <f t="shared" si="346"/>
        <v>58.571428571428569</v>
      </c>
      <c r="Z581" s="45">
        <f t="shared" si="335"/>
        <v>8.1999999999999993</v>
      </c>
      <c r="AA581" s="45">
        <f t="shared" si="336"/>
        <v>5.33</v>
      </c>
      <c r="AB581" s="45">
        <f t="shared" si="337"/>
        <v>9.8985714285714295</v>
      </c>
      <c r="AC581" s="45">
        <f t="shared" si="338"/>
        <v>82</v>
      </c>
      <c r="AD581" s="13">
        <f t="shared" si="339"/>
        <v>3.6765837687254607E-3</v>
      </c>
      <c r="AE581" s="44">
        <f t="shared" si="347"/>
        <v>7.4999999999999997E-2</v>
      </c>
      <c r="AF581" s="43" t="s">
        <v>331</v>
      </c>
      <c r="AG581" s="50">
        <v>10</v>
      </c>
      <c r="AH581" s="43">
        <v>20</v>
      </c>
      <c r="AI581" s="45">
        <f t="shared" si="340"/>
        <v>14.285714285714285</v>
      </c>
      <c r="AJ581" s="47">
        <f t="shared" si="341"/>
        <v>7.353167537450922E-2</v>
      </c>
      <c r="AK581" s="47">
        <f t="shared" si="342"/>
        <v>1.5</v>
      </c>
      <c r="AN581" s="43" t="s">
        <v>334</v>
      </c>
      <c r="AV581" s="45">
        <f t="shared" si="343"/>
        <v>3.2999999999999989</v>
      </c>
      <c r="AW581" s="43">
        <v>0.217</v>
      </c>
      <c r="AX581" s="45"/>
      <c r="AY581" s="45">
        <f t="shared" si="344"/>
        <v>0.33250000000000002</v>
      </c>
      <c r="AZ581" s="45"/>
      <c r="BA581" s="45"/>
      <c r="BB581" s="47">
        <f t="shared" si="345"/>
        <v>0.25017857142857147</v>
      </c>
    </row>
    <row r="582" spans="1:54" s="43" customFormat="1">
      <c r="A582" s="43" t="s">
        <v>312</v>
      </c>
      <c r="B582" s="13">
        <v>2.4668466256675061</v>
      </c>
      <c r="C582" s="45" t="s">
        <v>22</v>
      </c>
      <c r="D582" s="43" t="s">
        <v>325</v>
      </c>
      <c r="E582" s="1">
        <v>470</v>
      </c>
      <c r="F582" s="46">
        <v>44014</v>
      </c>
      <c r="G582" s="26">
        <f t="shared" si="332"/>
        <v>5.2486098418457576E-3</v>
      </c>
      <c r="H582" s="47"/>
      <c r="I582" s="47"/>
      <c r="J582" s="47"/>
      <c r="K582" s="47">
        <v>6.7000000000000004E-2</v>
      </c>
      <c r="L582" s="47"/>
      <c r="M582" s="47" t="s">
        <v>329</v>
      </c>
      <c r="N582" s="7">
        <v>44019</v>
      </c>
      <c r="O582" s="48" t="s">
        <v>18</v>
      </c>
      <c r="P582" s="47"/>
      <c r="Q582" s="45">
        <v>1.5</v>
      </c>
      <c r="R582" s="43">
        <v>30</v>
      </c>
      <c r="S582" s="45">
        <f>($Q582/$K582)</f>
        <v>22.388059701492537</v>
      </c>
      <c r="T582" s="45">
        <f t="shared" si="333"/>
        <v>3</v>
      </c>
      <c r="U582" s="45">
        <v>2</v>
      </c>
      <c r="V582" s="45">
        <f t="shared" si="348"/>
        <v>2.6119402985074629</v>
      </c>
      <c r="W582" s="50">
        <f t="shared" si="334"/>
        <v>30</v>
      </c>
      <c r="X582" s="49">
        <v>1.3</v>
      </c>
      <c r="Y582" s="45">
        <f t="shared" si="346"/>
        <v>29.1044776119403</v>
      </c>
      <c r="Z582" s="45">
        <f t="shared" si="335"/>
        <v>3.9000000000000004</v>
      </c>
      <c r="AA582" s="45">
        <f t="shared" si="336"/>
        <v>2.6</v>
      </c>
      <c r="AB582" s="45">
        <f t="shared" si="337"/>
        <v>3.3955223880597019</v>
      </c>
      <c r="AC582" s="45">
        <f t="shared" si="338"/>
        <v>39.000000000000007</v>
      </c>
      <c r="AD582" s="13">
        <f t="shared" si="339"/>
        <v>3.9168730163028041E-3</v>
      </c>
      <c r="AE582" s="44">
        <f t="shared" si="347"/>
        <v>4.9999999999999996E-2</v>
      </c>
      <c r="AF582" s="43" t="s">
        <v>331</v>
      </c>
      <c r="AG582" s="50">
        <v>11</v>
      </c>
      <c r="AH582" s="43">
        <v>30</v>
      </c>
      <c r="AI582" s="45">
        <f t="shared" si="340"/>
        <v>22.388059701492534</v>
      </c>
      <c r="AJ582" s="47">
        <f t="shared" si="341"/>
        <v>0.11750619048908412</v>
      </c>
      <c r="AK582" s="47">
        <f t="shared" si="342"/>
        <v>1.4999999999999998</v>
      </c>
      <c r="AN582" s="43" t="s">
        <v>334</v>
      </c>
      <c r="AV582" s="45">
        <f t="shared" si="343"/>
        <v>5</v>
      </c>
      <c r="AW582" s="43">
        <v>0.217</v>
      </c>
      <c r="AX582" s="45"/>
      <c r="AY582" s="45">
        <f t="shared" si="344"/>
        <v>0.34705882352941175</v>
      </c>
      <c r="AZ582" s="45"/>
      <c r="BA582" s="45"/>
      <c r="BB582" s="47">
        <f t="shared" si="345"/>
        <v>0.25037313432835823</v>
      </c>
    </row>
    <row r="583" spans="1:54" s="43" customFormat="1">
      <c r="A583" s="43" t="s">
        <v>321</v>
      </c>
      <c r="B583" s="13">
        <v>2.0276570893999004</v>
      </c>
      <c r="C583" s="45" t="s">
        <v>22</v>
      </c>
      <c r="D583" s="43" t="s">
        <v>325</v>
      </c>
      <c r="E583" s="1">
        <v>470</v>
      </c>
      <c r="F583" s="46">
        <v>44014</v>
      </c>
      <c r="G583" s="26">
        <f t="shared" si="332"/>
        <v>4.314164019999788E-3</v>
      </c>
      <c r="H583" s="47"/>
      <c r="I583" s="47"/>
      <c r="J583" s="47"/>
      <c r="K583" s="47">
        <v>0.04</v>
      </c>
      <c r="L583" s="47"/>
      <c r="M583" s="47" t="s">
        <v>329</v>
      </c>
      <c r="N583" s="7">
        <v>44019</v>
      </c>
      <c r="O583" s="48" t="s">
        <v>18</v>
      </c>
      <c r="P583" s="47"/>
      <c r="Q583" s="45">
        <v>1</v>
      </c>
      <c r="R583" s="43">
        <v>30</v>
      </c>
      <c r="S583" s="45">
        <v>24.91</v>
      </c>
      <c r="T583" s="45">
        <f t="shared" si="333"/>
        <v>3</v>
      </c>
      <c r="U583" s="45">
        <v>2.09</v>
      </c>
      <c r="V583" s="45">
        <f t="shared" si="348"/>
        <v>0</v>
      </c>
      <c r="W583" s="50">
        <f t="shared" si="334"/>
        <v>30</v>
      </c>
      <c r="X583" s="49">
        <v>1.3</v>
      </c>
      <c r="Y583" s="45">
        <f t="shared" si="346"/>
        <v>32.383000000000003</v>
      </c>
      <c r="Z583" s="45">
        <f t="shared" si="335"/>
        <v>3.9000000000000004</v>
      </c>
      <c r="AA583" s="45">
        <f t="shared" si="336"/>
        <v>2.7170000000000001</v>
      </c>
      <c r="AB583" s="45">
        <f t="shared" si="337"/>
        <v>0</v>
      </c>
      <c r="AC583" s="45">
        <f t="shared" si="338"/>
        <v>39</v>
      </c>
      <c r="AD583" s="13">
        <f t="shared" si="339"/>
        <v>3.5821941912731578E-3</v>
      </c>
      <c r="AE583" s="44">
        <f t="shared" si="347"/>
        <v>3.3213333333333331E-2</v>
      </c>
      <c r="AF583" s="43" t="s">
        <v>331</v>
      </c>
      <c r="AG583" s="50">
        <v>12</v>
      </c>
      <c r="AH583" s="43">
        <v>30</v>
      </c>
      <c r="AI583" s="45">
        <f t="shared" si="340"/>
        <v>24.910000000000004</v>
      </c>
      <c r="AJ583" s="47">
        <f t="shared" si="341"/>
        <v>0.10746582573819473</v>
      </c>
      <c r="AK583" s="47">
        <f t="shared" si="342"/>
        <v>0.99639999999999995</v>
      </c>
      <c r="AL583" s="43" t="s">
        <v>327</v>
      </c>
      <c r="AN583" s="43" t="s">
        <v>334</v>
      </c>
      <c r="AV583" s="45">
        <f t="shared" si="343"/>
        <v>5.09</v>
      </c>
      <c r="AW583" s="43">
        <v>0.217</v>
      </c>
      <c r="AX583" s="45"/>
      <c r="AY583" s="45">
        <f t="shared" si="344"/>
        <v>0.41149901768172886</v>
      </c>
      <c r="AZ583" s="45"/>
      <c r="BA583" s="45"/>
      <c r="BB583" s="47">
        <f t="shared" si="345"/>
        <v>0.24984900000000002</v>
      </c>
    </row>
    <row r="584" spans="1:54" s="43" customFormat="1">
      <c r="A584" s="43" t="s">
        <v>322</v>
      </c>
      <c r="B584" s="13">
        <v>2.1022509330240222</v>
      </c>
      <c r="C584" s="45" t="s">
        <v>22</v>
      </c>
      <c r="D584" s="43" t="s">
        <v>325</v>
      </c>
      <c r="E584" s="1">
        <v>470</v>
      </c>
      <c r="F584" s="46">
        <v>44014</v>
      </c>
      <c r="G584" s="26">
        <f t="shared" si="332"/>
        <v>4.4728743255830258E-3</v>
      </c>
      <c r="H584" s="47"/>
      <c r="I584" s="47"/>
      <c r="J584" s="47"/>
      <c r="K584" s="47">
        <v>3.5999999999999997E-2</v>
      </c>
      <c r="L584" s="47"/>
      <c r="M584" s="47" t="s">
        <v>329</v>
      </c>
      <c r="N584" s="7">
        <v>44019</v>
      </c>
      <c r="O584" s="48" t="s">
        <v>18</v>
      </c>
      <c r="P584" s="47"/>
      <c r="Q584" s="45">
        <v>0.9</v>
      </c>
      <c r="R584" s="43">
        <v>30</v>
      </c>
      <c r="S584" s="45">
        <v>24.91</v>
      </c>
      <c r="T584" s="45">
        <f t="shared" si="333"/>
        <v>3</v>
      </c>
      <c r="U584" s="45">
        <v>2.09</v>
      </c>
      <c r="V584" s="45">
        <f t="shared" si="348"/>
        <v>0</v>
      </c>
      <c r="W584" s="50">
        <f t="shared" si="334"/>
        <v>30</v>
      </c>
      <c r="X584" s="49">
        <v>1.3</v>
      </c>
      <c r="Y584" s="45">
        <f t="shared" si="346"/>
        <v>32.383000000000003</v>
      </c>
      <c r="Z584" s="45">
        <f t="shared" si="335"/>
        <v>3.9000000000000004</v>
      </c>
      <c r="AA584" s="45">
        <f t="shared" si="336"/>
        <v>2.7170000000000001</v>
      </c>
      <c r="AB584" s="45">
        <f t="shared" si="337"/>
        <v>0</v>
      </c>
      <c r="AC584" s="45">
        <f t="shared" si="338"/>
        <v>39</v>
      </c>
      <c r="AD584" s="13">
        <f t="shared" si="339"/>
        <v>3.7139766483424395E-3</v>
      </c>
      <c r="AE584" s="44">
        <f t="shared" si="347"/>
        <v>2.9892000000000002E-2</v>
      </c>
      <c r="AF584" s="43" t="s">
        <v>331</v>
      </c>
      <c r="AG584" s="50">
        <v>13</v>
      </c>
      <c r="AH584" s="43">
        <v>30</v>
      </c>
      <c r="AI584" s="45">
        <f t="shared" si="340"/>
        <v>24.910000000000004</v>
      </c>
      <c r="AJ584" s="47">
        <f t="shared" si="341"/>
        <v>0.11141929945027318</v>
      </c>
      <c r="AK584" s="47">
        <f t="shared" si="342"/>
        <v>0.89676</v>
      </c>
      <c r="AL584" s="43" t="s">
        <v>327</v>
      </c>
      <c r="AN584" s="43" t="s">
        <v>334</v>
      </c>
      <c r="AV584" s="45">
        <f t="shared" si="343"/>
        <v>5.09</v>
      </c>
      <c r="AW584" s="43">
        <v>0.217</v>
      </c>
      <c r="AX584" s="45"/>
      <c r="AY584" s="45">
        <f t="shared" si="344"/>
        <v>0.41149901768172886</v>
      </c>
      <c r="AZ584" s="45"/>
      <c r="BA584" s="45"/>
      <c r="BB584" s="47">
        <f t="shared" si="345"/>
        <v>0.24984900000000002</v>
      </c>
    </row>
    <row r="585" spans="1:54" s="43" customFormat="1">
      <c r="A585" s="43" t="s">
        <v>323</v>
      </c>
      <c r="B585" s="13">
        <v>2.0588509816724239</v>
      </c>
      <c r="C585" s="45" t="s">
        <v>22</v>
      </c>
      <c r="D585" s="43" t="s">
        <v>325</v>
      </c>
      <c r="E585" s="1">
        <v>470</v>
      </c>
      <c r="F585" s="46">
        <v>44014</v>
      </c>
      <c r="G585" s="26">
        <f t="shared" si="332"/>
        <v>4.3805340035583482E-3</v>
      </c>
      <c r="H585" s="47"/>
      <c r="I585" s="47"/>
      <c r="J585" s="47"/>
      <c r="K585" s="47">
        <v>6.8000000000000005E-2</v>
      </c>
      <c r="L585" s="47"/>
      <c r="M585" s="47" t="s">
        <v>329</v>
      </c>
      <c r="N585" s="7">
        <v>44019</v>
      </c>
      <c r="O585" s="48" t="s">
        <v>18</v>
      </c>
      <c r="P585" s="47"/>
      <c r="Q585" s="45">
        <v>1.5</v>
      </c>
      <c r="R585" s="43">
        <v>30</v>
      </c>
      <c r="S585" s="45">
        <f>($Q585/$K585)</f>
        <v>22.058823529411764</v>
      </c>
      <c r="T585" s="45">
        <f t="shared" si="333"/>
        <v>3</v>
      </c>
      <c r="U585" s="45">
        <v>1.99</v>
      </c>
      <c r="V585" s="45">
        <f t="shared" si="348"/>
        <v>2.9511764705882371</v>
      </c>
      <c r="W585" s="50">
        <f t="shared" si="334"/>
        <v>30</v>
      </c>
      <c r="X585" s="49">
        <v>1.3</v>
      </c>
      <c r="Y585" s="45">
        <f t="shared" si="346"/>
        <v>28.676470588235293</v>
      </c>
      <c r="Z585" s="45">
        <f t="shared" si="335"/>
        <v>3.9000000000000004</v>
      </c>
      <c r="AA585" s="45">
        <f t="shared" si="336"/>
        <v>2.5870000000000002</v>
      </c>
      <c r="AB585" s="45">
        <f t="shared" si="337"/>
        <v>3.8365294117647082</v>
      </c>
      <c r="AC585" s="45">
        <f t="shared" si="338"/>
        <v>39.000000000000007</v>
      </c>
      <c r="AD585" s="13">
        <f t="shared" si="339"/>
        <v>3.220980884969373E-3</v>
      </c>
      <c r="AE585" s="44">
        <f t="shared" si="347"/>
        <v>4.9999999999999996E-2</v>
      </c>
      <c r="AF585" s="43" t="s">
        <v>331</v>
      </c>
      <c r="AG585" s="50">
        <v>14</v>
      </c>
      <c r="AH585" s="43">
        <v>30</v>
      </c>
      <c r="AI585" s="45">
        <f t="shared" si="340"/>
        <v>22.058823529411757</v>
      </c>
      <c r="AJ585" s="47">
        <f t="shared" si="341"/>
        <v>9.6629426549081188E-2</v>
      </c>
      <c r="AK585" s="47">
        <f t="shared" si="342"/>
        <v>1.4999999999999998</v>
      </c>
      <c r="AN585" s="43" t="s">
        <v>334</v>
      </c>
      <c r="AV585" s="45">
        <f t="shared" si="343"/>
        <v>4.9899999999999984</v>
      </c>
      <c r="AW585" s="43">
        <v>0.217</v>
      </c>
      <c r="AX585" s="45"/>
      <c r="AY585" s="45">
        <f t="shared" si="344"/>
        <v>0.34166666666666662</v>
      </c>
      <c r="AZ585" s="45"/>
      <c r="BA585" s="45"/>
      <c r="BB585" s="47">
        <f t="shared" si="345"/>
        <v>0.25048529411764708</v>
      </c>
    </row>
    <row r="586" spans="1:54" s="43" customFormat="1">
      <c r="A586" s="43" t="s">
        <v>324</v>
      </c>
      <c r="B586" s="13">
        <v>2.2655286610745469</v>
      </c>
      <c r="C586" s="45" t="s">
        <v>22</v>
      </c>
      <c r="D586" s="43" t="s">
        <v>325</v>
      </c>
      <c r="E586" s="1">
        <v>470</v>
      </c>
      <c r="F586" s="46">
        <v>44014</v>
      </c>
      <c r="G586" s="26">
        <f t="shared" si="332"/>
        <v>4.8202737469671209E-3</v>
      </c>
      <c r="H586" s="47"/>
      <c r="I586" s="47"/>
      <c r="J586" s="47"/>
      <c r="K586" s="47">
        <v>8.5000000000000006E-2</v>
      </c>
      <c r="L586" s="47"/>
      <c r="M586" s="47" t="s">
        <v>329</v>
      </c>
      <c r="N586" s="7">
        <v>44019</v>
      </c>
      <c r="O586" s="48" t="s">
        <v>18</v>
      </c>
      <c r="P586" s="47"/>
      <c r="Q586" s="45">
        <v>1.5</v>
      </c>
      <c r="R586" s="43">
        <v>25</v>
      </c>
      <c r="S586" s="45">
        <f>($Q586/$K586)</f>
        <v>17.647058823529409</v>
      </c>
      <c r="T586" s="45">
        <f t="shared" si="333"/>
        <v>2.5</v>
      </c>
      <c r="U586" s="45">
        <v>1.6</v>
      </c>
      <c r="V586" s="45">
        <f t="shared" si="348"/>
        <v>3.2529411764705891</v>
      </c>
      <c r="W586" s="50">
        <f t="shared" si="334"/>
        <v>25</v>
      </c>
      <c r="X586" s="49">
        <v>1.3</v>
      </c>
      <c r="Y586" s="45">
        <f t="shared" si="346"/>
        <v>22.941176470588232</v>
      </c>
      <c r="Z586" s="45">
        <f t="shared" si="335"/>
        <v>3.25</v>
      </c>
      <c r="AA586" s="45">
        <f t="shared" si="336"/>
        <v>2.08</v>
      </c>
      <c r="AB586" s="45">
        <f t="shared" si="337"/>
        <v>4.2288235294117662</v>
      </c>
      <c r="AC586" s="45">
        <f t="shared" si="338"/>
        <v>32.5</v>
      </c>
      <c r="AD586" s="13">
        <f t="shared" si="339"/>
        <v>3.4025461743297319E-3</v>
      </c>
      <c r="AE586" s="44">
        <f t="shared" si="347"/>
        <v>0.06</v>
      </c>
      <c r="AF586" s="43" t="s">
        <v>331</v>
      </c>
      <c r="AG586" s="50">
        <v>15</v>
      </c>
      <c r="AH586" s="43">
        <v>25</v>
      </c>
      <c r="AI586" s="45">
        <f t="shared" si="340"/>
        <v>17.647058823529409</v>
      </c>
      <c r="AJ586" s="47">
        <f t="shared" si="341"/>
        <v>8.5063654358243299E-2</v>
      </c>
      <c r="AK586" s="47">
        <f t="shared" si="342"/>
        <v>1.5</v>
      </c>
      <c r="AN586" s="43" t="s">
        <v>334</v>
      </c>
      <c r="AV586" s="45">
        <f t="shared" si="343"/>
        <v>4.1000000000000014</v>
      </c>
      <c r="AW586" s="43">
        <v>0.217</v>
      </c>
      <c r="AX586" s="45"/>
      <c r="AY586" s="45">
        <f t="shared" si="344"/>
        <v>0.32919999999999999</v>
      </c>
      <c r="AZ586" s="45"/>
      <c r="BA586" s="45"/>
      <c r="BB586" s="47">
        <f t="shared" si="345"/>
        <v>0.24970588235294117</v>
      </c>
    </row>
    <row r="587" spans="1:54">
      <c r="AE587" s="44"/>
    </row>
    <row r="588" spans="1:54" s="43" customFormat="1">
      <c r="A588" s="43" t="s">
        <v>289</v>
      </c>
      <c r="B588" s="13">
        <v>2.2720201218169627</v>
      </c>
      <c r="C588" s="45" t="s">
        <v>22</v>
      </c>
      <c r="D588" s="43" t="s">
        <v>325</v>
      </c>
      <c r="E588" s="1">
        <v>470</v>
      </c>
      <c r="F588" s="46">
        <v>44014</v>
      </c>
      <c r="G588" s="26">
        <f t="shared" ref="G588:G598" si="349">$B588/$E588</f>
        <v>4.8340853655680057E-3</v>
      </c>
      <c r="H588" s="47"/>
      <c r="I588" s="47"/>
      <c r="J588" s="47"/>
      <c r="K588" s="47">
        <v>2.1999999999999999E-2</v>
      </c>
      <c r="L588" s="47"/>
      <c r="M588" s="47" t="s">
        <v>329</v>
      </c>
      <c r="N588" s="7">
        <v>44019</v>
      </c>
      <c r="O588" s="48" t="s">
        <v>19</v>
      </c>
      <c r="Q588" s="45"/>
      <c r="R588" s="43">
        <v>30</v>
      </c>
      <c r="S588" s="45">
        <v>24.91</v>
      </c>
      <c r="T588" s="45">
        <f t="shared" ref="T588:T593" si="350">$R588*0.1</f>
        <v>3</v>
      </c>
      <c r="U588" s="45">
        <v>2.09</v>
      </c>
      <c r="V588" s="45">
        <v>0</v>
      </c>
      <c r="W588" s="45">
        <f t="shared" ref="W588:W593" si="351">SUM($S588:$V588)</f>
        <v>30</v>
      </c>
      <c r="X588" s="49">
        <v>3.5</v>
      </c>
      <c r="Y588" s="45">
        <f t="shared" ref="Y588:Y593" si="352">$S588*$X588</f>
        <v>87.185000000000002</v>
      </c>
      <c r="Z588" s="45">
        <f t="shared" ref="Z588:Z593" si="353">$T588*$X588</f>
        <v>10.5</v>
      </c>
      <c r="AA588" s="45">
        <f t="shared" ref="AA588:AA593" si="354">$U588*$X588</f>
        <v>7.3149999999999995</v>
      </c>
      <c r="AB588" s="45">
        <f t="shared" ref="AB588:AB593" si="355">$V588*$X588</f>
        <v>0</v>
      </c>
      <c r="AC588" s="45">
        <f t="shared" ref="AC588:AC593" si="356">SUM($Y588:$AB588)</f>
        <v>105</v>
      </c>
      <c r="AD588" s="13">
        <f t="shared" si="339"/>
        <v>4.0139022152099676E-3</v>
      </c>
      <c r="AE588" s="44">
        <f t="shared" si="347"/>
        <v>1.8267333333333333E-2</v>
      </c>
      <c r="AF588" s="43" t="s">
        <v>332</v>
      </c>
      <c r="AG588" s="50">
        <v>7</v>
      </c>
      <c r="AH588" s="43">
        <v>30</v>
      </c>
      <c r="AI588" s="45">
        <f t="shared" ref="AI588:AI593" si="357">$Y588*($AH588/$AC588)</f>
        <v>24.91</v>
      </c>
      <c r="AJ588" s="47">
        <f t="shared" ref="AJ588:AJ593" si="358">$AD588*$AH588</f>
        <v>0.12041706645629903</v>
      </c>
      <c r="AK588" s="47">
        <f t="shared" ref="AK588:AK593" si="359">$AE588*$AH588</f>
        <v>0.54801999999999995</v>
      </c>
      <c r="AL588" s="43" t="s">
        <v>327</v>
      </c>
      <c r="AN588" s="43" t="s">
        <v>334</v>
      </c>
      <c r="AV588" s="45">
        <f>(R588-S588)-V588</f>
        <v>5.09</v>
      </c>
      <c r="AW588" s="43">
        <v>0.217</v>
      </c>
      <c r="AX588" s="45"/>
      <c r="AY588" s="45">
        <f>(($R588*0.25)-($S588*AW588))/(R588-S588)</f>
        <v>0.41149901768172886</v>
      </c>
      <c r="AZ588" s="45"/>
      <c r="BA588" s="45"/>
      <c r="BB588" s="47">
        <f>((S588*AW588)+((U588/(U588+T588))*(U588+T588))+(V588))/R588</f>
        <v>0.24984900000000002</v>
      </c>
    </row>
    <row r="589" spans="1:54" s="43" customFormat="1">
      <c r="A589" s="43" t="s">
        <v>290</v>
      </c>
      <c r="B589" s="13">
        <v>2.2570557217583938</v>
      </c>
      <c r="C589" s="45" t="s">
        <v>22</v>
      </c>
      <c r="D589" s="43" t="s">
        <v>325</v>
      </c>
      <c r="E589" s="1">
        <v>470</v>
      </c>
      <c r="F589" s="46">
        <v>44014</v>
      </c>
      <c r="G589" s="26">
        <f t="shared" si="349"/>
        <v>4.8022462165072206E-3</v>
      </c>
      <c r="H589" s="47"/>
      <c r="I589" s="47"/>
      <c r="J589" s="47"/>
      <c r="K589" s="47">
        <v>5.8999999999999997E-2</v>
      </c>
      <c r="L589" s="47"/>
      <c r="M589" s="47" t="s">
        <v>329</v>
      </c>
      <c r="N589" s="7">
        <v>44019</v>
      </c>
      <c r="O589" s="48" t="s">
        <v>19</v>
      </c>
      <c r="Q589" s="45"/>
      <c r="R589" s="43">
        <v>30</v>
      </c>
      <c r="S589" s="45">
        <v>24.91</v>
      </c>
      <c r="T589" s="45">
        <f t="shared" si="350"/>
        <v>3</v>
      </c>
      <c r="U589" s="45">
        <v>2.09</v>
      </c>
      <c r="V589" s="45">
        <v>0</v>
      </c>
      <c r="W589" s="45">
        <f t="shared" si="351"/>
        <v>30</v>
      </c>
      <c r="X589" s="49">
        <v>2</v>
      </c>
      <c r="Y589" s="45">
        <f t="shared" si="352"/>
        <v>49.82</v>
      </c>
      <c r="Z589" s="45">
        <f t="shared" si="353"/>
        <v>6</v>
      </c>
      <c r="AA589" s="45">
        <f t="shared" si="354"/>
        <v>4.18</v>
      </c>
      <c r="AB589" s="45">
        <f t="shared" si="355"/>
        <v>0</v>
      </c>
      <c r="AC589" s="45">
        <f t="shared" si="356"/>
        <v>60</v>
      </c>
      <c r="AD589" s="13">
        <f t="shared" si="339"/>
        <v>3.9874651084398282E-3</v>
      </c>
      <c r="AE589" s="44">
        <f t="shared" si="347"/>
        <v>4.8989666666666667E-2</v>
      </c>
      <c r="AF589" s="43" t="s">
        <v>332</v>
      </c>
      <c r="AG589" s="50">
        <v>8</v>
      </c>
      <c r="AH589" s="43">
        <v>30</v>
      </c>
      <c r="AI589" s="45">
        <f t="shared" si="357"/>
        <v>24.91</v>
      </c>
      <c r="AJ589" s="47">
        <f t="shared" si="358"/>
        <v>0.11962395325319485</v>
      </c>
      <c r="AK589" s="47">
        <f t="shared" si="359"/>
        <v>1.4696899999999999</v>
      </c>
      <c r="AL589" s="43" t="s">
        <v>327</v>
      </c>
      <c r="AN589" s="43" t="s">
        <v>334</v>
      </c>
      <c r="AV589" s="45">
        <f t="shared" ref="AV589:AV593" si="360">(R589-S589)-V589</f>
        <v>5.09</v>
      </c>
      <c r="AW589" s="43">
        <v>0.217</v>
      </c>
      <c r="AX589" s="45"/>
      <c r="AY589" s="45">
        <f t="shared" ref="AY589:AY593" si="361">(($R589*0.25)-($S589*AW589))/(R589-S589)</f>
        <v>0.41149901768172886</v>
      </c>
      <c r="AZ589" s="45"/>
      <c r="BA589" s="45"/>
      <c r="BB589" s="47">
        <f>((S589*AW589)+((U589/(U589+T589))*(U589+T589))+(V589))/R589</f>
        <v>0.24984900000000002</v>
      </c>
    </row>
    <row r="590" spans="1:54" s="43" customFormat="1">
      <c r="A590" s="43" t="s">
        <v>291</v>
      </c>
      <c r="B590" s="13">
        <v>2.2570557217583938</v>
      </c>
      <c r="C590" s="45" t="s">
        <v>22</v>
      </c>
      <c r="D590" s="43" t="s">
        <v>325</v>
      </c>
      <c r="E590" s="1">
        <v>470</v>
      </c>
      <c r="F590" s="46">
        <v>44014</v>
      </c>
      <c r="G590" s="26">
        <f t="shared" si="349"/>
        <v>4.8022462165072206E-3</v>
      </c>
      <c r="H590" s="47"/>
      <c r="I590" s="47"/>
      <c r="J590" s="47"/>
      <c r="K590" s="47">
        <v>6.5000000000000002E-2</v>
      </c>
      <c r="L590" s="47"/>
      <c r="M590" s="47" t="s">
        <v>329</v>
      </c>
      <c r="N590" s="7">
        <v>44019</v>
      </c>
      <c r="O590" s="48" t="s">
        <v>19</v>
      </c>
      <c r="Q590" s="45"/>
      <c r="R590" s="43">
        <v>30</v>
      </c>
      <c r="S590" s="45">
        <v>24.91</v>
      </c>
      <c r="T590" s="45">
        <f t="shared" si="350"/>
        <v>3</v>
      </c>
      <c r="U590" s="45">
        <v>2.09</v>
      </c>
      <c r="V590" s="45">
        <v>0</v>
      </c>
      <c r="W590" s="45">
        <f t="shared" si="351"/>
        <v>30</v>
      </c>
      <c r="X590" s="49">
        <v>3.5</v>
      </c>
      <c r="Y590" s="45">
        <f t="shared" si="352"/>
        <v>87.185000000000002</v>
      </c>
      <c r="Z590" s="45">
        <f t="shared" si="353"/>
        <v>10.5</v>
      </c>
      <c r="AA590" s="45">
        <f t="shared" si="354"/>
        <v>7.3149999999999995</v>
      </c>
      <c r="AB590" s="45">
        <f t="shared" si="355"/>
        <v>0</v>
      </c>
      <c r="AC590" s="45">
        <f t="shared" si="356"/>
        <v>105</v>
      </c>
      <c r="AD590" s="13">
        <f t="shared" si="339"/>
        <v>3.9874651084398291E-3</v>
      </c>
      <c r="AE590" s="44">
        <f t="shared" si="347"/>
        <v>5.3971666666666675E-2</v>
      </c>
      <c r="AF590" s="43" t="s">
        <v>332</v>
      </c>
      <c r="AG590" s="50">
        <v>9</v>
      </c>
      <c r="AH590" s="43">
        <v>30</v>
      </c>
      <c r="AI590" s="45">
        <f t="shared" si="357"/>
        <v>24.91</v>
      </c>
      <c r="AJ590" s="47">
        <f t="shared" si="358"/>
        <v>0.11962395325319487</v>
      </c>
      <c r="AK590" s="47">
        <f t="shared" si="359"/>
        <v>1.6191500000000003</v>
      </c>
      <c r="AL590" s="43" t="s">
        <v>327</v>
      </c>
      <c r="AN590" s="43" t="s">
        <v>334</v>
      </c>
      <c r="AV590" s="45">
        <f t="shared" si="360"/>
        <v>5.09</v>
      </c>
      <c r="AW590" s="43">
        <v>0.217</v>
      </c>
      <c r="AX590" s="45"/>
      <c r="AY590" s="45">
        <f t="shared" si="361"/>
        <v>0.41149901768172886</v>
      </c>
      <c r="AZ590" s="45"/>
      <c r="BA590" s="45"/>
      <c r="BB590" s="47">
        <f>((S590*AW590)+((U590/(U590+T590))*(U590+T590))+(V590))/R590</f>
        <v>0.24984900000000002</v>
      </c>
    </row>
    <row r="591" spans="1:54" s="43" customFormat="1">
      <c r="A591" s="43" t="s">
        <v>309</v>
      </c>
      <c r="B591" s="13">
        <v>2.4080610097494177</v>
      </c>
      <c r="C591" s="45" t="s">
        <v>22</v>
      </c>
      <c r="D591" s="43" t="s">
        <v>325</v>
      </c>
      <c r="E591" s="1">
        <v>470</v>
      </c>
      <c r="F591" s="46">
        <v>44014</v>
      </c>
      <c r="G591" s="26">
        <f t="shared" si="349"/>
        <v>5.1235340632966335E-3</v>
      </c>
      <c r="H591" s="47"/>
      <c r="I591" s="47"/>
      <c r="J591" s="47"/>
      <c r="K591" s="47">
        <v>0.111</v>
      </c>
      <c r="L591" s="47"/>
      <c r="M591" s="47" t="s">
        <v>329</v>
      </c>
      <c r="N591" s="7">
        <v>44019</v>
      </c>
      <c r="O591" s="48" t="s">
        <v>19</v>
      </c>
      <c r="Q591" s="45">
        <v>1.5</v>
      </c>
      <c r="R591" s="43">
        <v>20</v>
      </c>
      <c r="S591" s="45">
        <f>($Q591/$K591)</f>
        <v>13.513513513513514</v>
      </c>
      <c r="T591" s="45">
        <f t="shared" si="350"/>
        <v>2</v>
      </c>
      <c r="U591" s="45">
        <v>1.25</v>
      </c>
      <c r="V591" s="45">
        <f>$R591-($S591+$T591+$U591)</f>
        <v>3.2364864864864842</v>
      </c>
      <c r="W591" s="50">
        <f t="shared" si="351"/>
        <v>20</v>
      </c>
      <c r="X591" s="49">
        <v>4.2</v>
      </c>
      <c r="Y591" s="45">
        <f t="shared" si="352"/>
        <v>56.756756756756758</v>
      </c>
      <c r="Z591" s="45">
        <f t="shared" si="353"/>
        <v>8.4</v>
      </c>
      <c r="AA591" s="45">
        <f t="shared" si="354"/>
        <v>5.25</v>
      </c>
      <c r="AB591" s="45">
        <f t="shared" si="355"/>
        <v>13.593243243243235</v>
      </c>
      <c r="AC591" s="45">
        <f t="shared" si="356"/>
        <v>84</v>
      </c>
      <c r="AD591" s="13">
        <f t="shared" si="339"/>
        <v>3.4618473400652929E-3</v>
      </c>
      <c r="AE591" s="44">
        <f t="shared" si="347"/>
        <v>7.4999999999999997E-2</v>
      </c>
      <c r="AF591" s="43" t="s">
        <v>332</v>
      </c>
      <c r="AG591" s="50">
        <v>10</v>
      </c>
      <c r="AH591" s="43">
        <v>25</v>
      </c>
      <c r="AI591" s="45">
        <f t="shared" si="357"/>
        <v>16.891891891891891</v>
      </c>
      <c r="AJ591" s="47">
        <f t="shared" si="358"/>
        <v>8.6546183501632318E-2</v>
      </c>
      <c r="AK591" s="47">
        <f t="shared" si="359"/>
        <v>1.875</v>
      </c>
      <c r="AN591" s="43" t="s">
        <v>334</v>
      </c>
      <c r="AV591" s="45">
        <f t="shared" si="360"/>
        <v>3.2500000000000018</v>
      </c>
      <c r="AW591" s="43">
        <v>0.217</v>
      </c>
      <c r="AX591" s="45"/>
      <c r="AY591" s="45">
        <f t="shared" si="361"/>
        <v>0.31875000000000003</v>
      </c>
      <c r="AZ591" s="45"/>
      <c r="BA591" s="45"/>
      <c r="BB591" s="47">
        <f>((S591*AW591)+((U591/(U591+T591))*(U591+T591))+(V591*0.25))/R591</f>
        <v>0.24957770270270269</v>
      </c>
    </row>
    <row r="592" spans="1:54" s="43" customFormat="1">
      <c r="A592" s="43" t="s">
        <v>310</v>
      </c>
      <c r="B592" s="13">
        <v>2.287896918108832</v>
      </c>
      <c r="C592" s="45" t="s">
        <v>22</v>
      </c>
      <c r="D592" s="43" t="s">
        <v>325</v>
      </c>
      <c r="E592" s="1">
        <v>470</v>
      </c>
      <c r="F592" s="46">
        <v>44014</v>
      </c>
      <c r="G592" s="26">
        <f t="shared" si="349"/>
        <v>4.8678657832102812E-3</v>
      </c>
      <c r="H592" s="47"/>
      <c r="I592" s="47"/>
      <c r="J592" s="47"/>
      <c r="K592" s="47">
        <v>8.3000000000000004E-2</v>
      </c>
      <c r="L592" s="47"/>
      <c r="M592" s="47" t="s">
        <v>329</v>
      </c>
      <c r="N592" s="7">
        <v>44019</v>
      </c>
      <c r="O592" s="48" t="s">
        <v>19</v>
      </c>
      <c r="Q592" s="45">
        <v>1.5</v>
      </c>
      <c r="R592" s="43">
        <v>25</v>
      </c>
      <c r="S592" s="45">
        <f>($Q592/$K592)</f>
        <v>18.072289156626503</v>
      </c>
      <c r="T592" s="45">
        <f t="shared" si="350"/>
        <v>2.5</v>
      </c>
      <c r="U592" s="45">
        <v>1.64</v>
      </c>
      <c r="V592" s="45">
        <f>$R592-($S592+$T592+$U592)</f>
        <v>2.7877108433734961</v>
      </c>
      <c r="W592" s="50">
        <f t="shared" si="351"/>
        <v>25</v>
      </c>
      <c r="X592" s="49">
        <v>2.5</v>
      </c>
      <c r="Y592" s="45">
        <f t="shared" si="352"/>
        <v>45.180722891566262</v>
      </c>
      <c r="Z592" s="45">
        <f t="shared" si="353"/>
        <v>6.25</v>
      </c>
      <c r="AA592" s="45">
        <f t="shared" si="354"/>
        <v>4.0999999999999996</v>
      </c>
      <c r="AB592" s="45">
        <f t="shared" si="355"/>
        <v>6.9692771084337402</v>
      </c>
      <c r="AC592" s="45">
        <f t="shared" si="356"/>
        <v>62.5</v>
      </c>
      <c r="AD592" s="13">
        <f t="shared" si="339"/>
        <v>3.5189391203929742E-3</v>
      </c>
      <c r="AE592" s="44">
        <f t="shared" si="347"/>
        <v>0.06</v>
      </c>
      <c r="AF592" s="43" t="s">
        <v>332</v>
      </c>
      <c r="AG592" s="50">
        <v>11</v>
      </c>
      <c r="AH592" s="43">
        <v>30</v>
      </c>
      <c r="AI592" s="45">
        <f t="shared" si="357"/>
        <v>21.686746987951803</v>
      </c>
      <c r="AJ592" s="47">
        <f t="shared" si="358"/>
        <v>0.10556817361178923</v>
      </c>
      <c r="AK592" s="47">
        <f t="shared" si="359"/>
        <v>1.7999999999999998</v>
      </c>
      <c r="AN592" s="43" t="s">
        <v>334</v>
      </c>
      <c r="AV592" s="45">
        <f t="shared" si="360"/>
        <v>4.1400000000000006</v>
      </c>
      <c r="AW592" s="43">
        <v>0.217</v>
      </c>
      <c r="AX592" s="45"/>
      <c r="AY592" s="45">
        <f t="shared" si="361"/>
        <v>0.33608695652173909</v>
      </c>
      <c r="AZ592" s="45"/>
      <c r="BA592" s="45"/>
      <c r="BB592" s="47">
        <f>((S592*AW592)+((U592/(U592+T592))*(U592+T592))+(V592*0.25))/R592</f>
        <v>0.25034457831325302</v>
      </c>
    </row>
    <row r="593" spans="1:54" s="43" customFormat="1">
      <c r="A593" s="43" t="s">
        <v>311</v>
      </c>
      <c r="B593" s="13">
        <v>2.4191921198213535</v>
      </c>
      <c r="C593" s="45" t="s">
        <v>22</v>
      </c>
      <c r="D593" s="43" t="s">
        <v>325</v>
      </c>
      <c r="E593" s="1">
        <v>470</v>
      </c>
      <c r="F593" s="46">
        <v>44014</v>
      </c>
      <c r="G593" s="26">
        <f t="shared" si="349"/>
        <v>5.1472172762156458E-3</v>
      </c>
      <c r="H593" s="47"/>
      <c r="I593" s="47"/>
      <c r="J593" s="47"/>
      <c r="K593" s="47">
        <v>0.105</v>
      </c>
      <c r="L593" s="47"/>
      <c r="M593" s="47" t="s">
        <v>329</v>
      </c>
      <c r="N593" s="7">
        <v>44019</v>
      </c>
      <c r="O593" s="48" t="s">
        <v>19</v>
      </c>
      <c r="Q593" s="45">
        <v>1.5</v>
      </c>
      <c r="R593" s="43">
        <v>20</v>
      </c>
      <c r="S593" s="45">
        <f>($Q593/$K593)</f>
        <v>14.285714285714286</v>
      </c>
      <c r="T593" s="45">
        <f t="shared" si="350"/>
        <v>2</v>
      </c>
      <c r="U593" s="45">
        <v>1.3</v>
      </c>
      <c r="V593" s="45">
        <f>$R593-($S593+$T593+$U593)</f>
        <v>2.4142857142857146</v>
      </c>
      <c r="W593" s="50">
        <f t="shared" si="351"/>
        <v>20</v>
      </c>
      <c r="X593" s="49">
        <v>4.0999999999999996</v>
      </c>
      <c r="Y593" s="45">
        <f t="shared" si="352"/>
        <v>58.571428571428569</v>
      </c>
      <c r="Z593" s="45">
        <f t="shared" si="353"/>
        <v>8.1999999999999993</v>
      </c>
      <c r="AA593" s="45">
        <f t="shared" si="354"/>
        <v>5.33</v>
      </c>
      <c r="AB593" s="45">
        <f t="shared" si="355"/>
        <v>9.8985714285714295</v>
      </c>
      <c r="AC593" s="45">
        <f t="shared" si="356"/>
        <v>82</v>
      </c>
      <c r="AD593" s="13">
        <f t="shared" si="339"/>
        <v>3.6765837687254607E-3</v>
      </c>
      <c r="AE593" s="44">
        <f t="shared" si="347"/>
        <v>7.4999999999999997E-2</v>
      </c>
      <c r="AF593" s="43" t="s">
        <v>332</v>
      </c>
      <c r="AG593" s="50">
        <v>12</v>
      </c>
      <c r="AH593" s="43">
        <v>25</v>
      </c>
      <c r="AI593" s="45">
        <f t="shared" si="357"/>
        <v>17.857142857142858</v>
      </c>
      <c r="AJ593" s="47">
        <f t="shared" si="358"/>
        <v>9.1914594218136511E-2</v>
      </c>
      <c r="AK593" s="47">
        <f t="shared" si="359"/>
        <v>1.875</v>
      </c>
      <c r="AN593" s="43" t="s">
        <v>334</v>
      </c>
      <c r="AV593" s="45">
        <f t="shared" si="360"/>
        <v>3.2999999999999989</v>
      </c>
      <c r="AW593" s="43">
        <v>0.217</v>
      </c>
      <c r="AX593" s="45"/>
      <c r="AY593" s="45">
        <f t="shared" si="361"/>
        <v>0.33250000000000002</v>
      </c>
      <c r="AZ593" s="45"/>
      <c r="BA593" s="45"/>
      <c r="BB593" s="47">
        <f>((S593*AW593)+((U593/(U593+T593))*(U593+T593))+(V593*0.25))/R593</f>
        <v>0.25017857142857147</v>
      </c>
    </row>
    <row r="594" spans="1:54" customFormat="1">
      <c r="N594" s="7"/>
      <c r="Q594" s="52"/>
      <c r="AD594" s="13"/>
      <c r="AE594" s="44"/>
    </row>
    <row r="595" spans="1:54" s="43" customFormat="1">
      <c r="A595" s="43" t="s">
        <v>289</v>
      </c>
      <c r="B595" s="13">
        <v>2.2720201218169627</v>
      </c>
      <c r="C595" s="45" t="s">
        <v>22</v>
      </c>
      <c r="D595" s="43" t="s">
        <v>325</v>
      </c>
      <c r="E595" s="1">
        <v>470</v>
      </c>
      <c r="F595" s="46">
        <v>44014</v>
      </c>
      <c r="G595" s="26">
        <f t="shared" si="349"/>
        <v>4.8340853655680057E-3</v>
      </c>
      <c r="H595" s="47"/>
      <c r="I595" s="47"/>
      <c r="J595" s="47"/>
      <c r="K595" s="47">
        <v>2.1999999999999999E-2</v>
      </c>
      <c r="L595" s="47"/>
      <c r="M595" s="47" t="s">
        <v>329</v>
      </c>
      <c r="N595" s="7">
        <v>44019</v>
      </c>
      <c r="O595" s="48" t="s">
        <v>21</v>
      </c>
      <c r="Q595" s="45"/>
      <c r="R595" s="43">
        <v>30</v>
      </c>
      <c r="S595" s="45">
        <v>24.91</v>
      </c>
      <c r="T595" s="45">
        <f>$R595*0.1</f>
        <v>3</v>
      </c>
      <c r="U595" s="45">
        <v>2.09</v>
      </c>
      <c r="V595" s="45">
        <v>0</v>
      </c>
      <c r="W595" s="45">
        <f>SUM($S595:$V595)</f>
        <v>30</v>
      </c>
      <c r="X595" s="49">
        <v>3.5</v>
      </c>
      <c r="Y595" s="45">
        <f>$S595*$X595</f>
        <v>87.185000000000002</v>
      </c>
      <c r="Z595" s="45">
        <f>$T595*$X595</f>
        <v>10.5</v>
      </c>
      <c r="AA595" s="45">
        <f>$U595*$X595</f>
        <v>7.3149999999999995</v>
      </c>
      <c r="AB595" s="45">
        <f>$V595*$X595</f>
        <v>0</v>
      </c>
      <c r="AC595" s="45">
        <f>SUM($Y595:$AB595)</f>
        <v>105</v>
      </c>
      <c r="AD595" s="13">
        <f t="shared" si="339"/>
        <v>4.0139022152099676E-3</v>
      </c>
      <c r="AE595" s="44">
        <f t="shared" si="347"/>
        <v>1.8267333333333333E-2</v>
      </c>
      <c r="AF595" s="43" t="s">
        <v>333</v>
      </c>
      <c r="AG595" s="50">
        <v>1</v>
      </c>
      <c r="AH595" s="43">
        <v>30</v>
      </c>
      <c r="AI595" s="45">
        <f>$Y595*($AH595/$AC595)</f>
        <v>24.91</v>
      </c>
      <c r="AJ595" s="47">
        <f>$AD595*$AH595</f>
        <v>0.12041706645629903</v>
      </c>
      <c r="AK595" s="47">
        <f>$AE595*$AH595</f>
        <v>0.54801999999999995</v>
      </c>
      <c r="AL595" s="43" t="s">
        <v>327</v>
      </c>
      <c r="AN595" s="43" t="s">
        <v>334</v>
      </c>
      <c r="AV595" s="45">
        <f>(R595-S595)-V595</f>
        <v>5.09</v>
      </c>
      <c r="AW595" s="43">
        <v>0.217</v>
      </c>
      <c r="AX595" s="45"/>
      <c r="AY595" s="45">
        <f>(($R595*0.25)-($S595*AW595))/(R595-S595)</f>
        <v>0.41149901768172886</v>
      </c>
      <c r="AZ595" s="45"/>
      <c r="BA595" s="45"/>
      <c r="BB595" s="47">
        <f>((S595*AW595)+((U595/(U595+T595))*(U595+T595))+(V595))/R595</f>
        <v>0.24984900000000002</v>
      </c>
    </row>
    <row r="596" spans="1:54" s="43" customFormat="1">
      <c r="A596" s="43" t="s">
        <v>291</v>
      </c>
      <c r="B596" s="13">
        <v>2.2570557217583938</v>
      </c>
      <c r="C596" s="45" t="s">
        <v>22</v>
      </c>
      <c r="D596" s="43" t="s">
        <v>325</v>
      </c>
      <c r="E596" s="1">
        <v>470</v>
      </c>
      <c r="F596" s="46">
        <v>44014</v>
      </c>
      <c r="G596" s="26">
        <f t="shared" si="349"/>
        <v>4.8022462165072206E-3</v>
      </c>
      <c r="H596" s="47"/>
      <c r="I596" s="47"/>
      <c r="J596" s="47"/>
      <c r="K596" s="47">
        <v>6.5000000000000002E-2</v>
      </c>
      <c r="L596" s="47"/>
      <c r="M596" s="47" t="s">
        <v>329</v>
      </c>
      <c r="N596" s="7">
        <v>44019</v>
      </c>
      <c r="O596" s="48" t="s">
        <v>21</v>
      </c>
      <c r="Q596" s="45">
        <v>1.5</v>
      </c>
      <c r="R596" s="43">
        <v>30</v>
      </c>
      <c r="S596" s="45">
        <v>24.91</v>
      </c>
      <c r="T596" s="45">
        <f>$R596*0.1</f>
        <v>3</v>
      </c>
      <c r="U596" s="45">
        <v>2.09</v>
      </c>
      <c r="V596" s="45">
        <v>0</v>
      </c>
      <c r="W596" s="45">
        <f>SUM($S596:$V596)</f>
        <v>30</v>
      </c>
      <c r="X596" s="49">
        <v>3.5</v>
      </c>
      <c r="Y596" s="45">
        <f>$S596*$X596</f>
        <v>87.185000000000002</v>
      </c>
      <c r="Z596" s="45">
        <f>$T596*$X596</f>
        <v>10.5</v>
      </c>
      <c r="AA596" s="45">
        <f>$U596*$X596</f>
        <v>7.3149999999999995</v>
      </c>
      <c r="AB596" s="45">
        <f>$V596*$X596</f>
        <v>0</v>
      </c>
      <c r="AC596" s="45">
        <f>SUM($Y596:$AB596)</f>
        <v>105</v>
      </c>
      <c r="AD596" s="13">
        <f t="shared" si="339"/>
        <v>3.9874651084398291E-3</v>
      </c>
      <c r="AE596" s="44">
        <f t="shared" si="347"/>
        <v>5.3971666666666675E-2</v>
      </c>
      <c r="AF596" s="43" t="s">
        <v>333</v>
      </c>
      <c r="AG596" s="50">
        <v>2</v>
      </c>
      <c r="AH596" s="43">
        <v>30</v>
      </c>
      <c r="AI596" s="45">
        <f>$Y596*($AH596/$AC596)</f>
        <v>24.91</v>
      </c>
      <c r="AJ596" s="47">
        <f>$AD596*$AH596</f>
        <v>0.11962395325319487</v>
      </c>
      <c r="AK596" s="47">
        <f>$AE596*$AH596</f>
        <v>1.6191500000000003</v>
      </c>
      <c r="AL596" s="43" t="s">
        <v>327</v>
      </c>
      <c r="AN596" s="43" t="s">
        <v>334</v>
      </c>
      <c r="AV596" s="45">
        <f>(R596-S596)-V596</f>
        <v>5.09</v>
      </c>
      <c r="AW596" s="43">
        <v>0.217</v>
      </c>
      <c r="AX596" s="45"/>
      <c r="AY596" s="45">
        <f>(($R596*0.25)-($S596*AW596))/(R596-S596)</f>
        <v>0.41149901768172886</v>
      </c>
      <c r="AZ596" s="45"/>
      <c r="BA596" s="45"/>
      <c r="BB596" s="47">
        <f>((S596*AW596)+((U596/(U596+T596))*(U596+T596))+(V596))/R596</f>
        <v>0.24984900000000002</v>
      </c>
    </row>
    <row r="597" spans="1:54" s="43" customFormat="1">
      <c r="A597" s="43" t="s">
        <v>309</v>
      </c>
      <c r="B597" s="13">
        <v>2.4080610097494177</v>
      </c>
      <c r="C597" s="45" t="s">
        <v>22</v>
      </c>
      <c r="D597" s="43" t="s">
        <v>325</v>
      </c>
      <c r="E597" s="1">
        <v>470</v>
      </c>
      <c r="F597" s="46">
        <v>44014</v>
      </c>
      <c r="G597" s="26">
        <f t="shared" si="349"/>
        <v>5.1235340632966335E-3</v>
      </c>
      <c r="H597" s="47"/>
      <c r="I597" s="47"/>
      <c r="J597" s="47"/>
      <c r="K597" s="47">
        <v>0.111</v>
      </c>
      <c r="L597" s="47"/>
      <c r="M597" s="47" t="s">
        <v>329</v>
      </c>
      <c r="N597" s="7">
        <v>44019</v>
      </c>
      <c r="O597" s="48" t="s">
        <v>21</v>
      </c>
      <c r="Q597" s="45">
        <v>1.5</v>
      </c>
      <c r="R597" s="43">
        <v>20</v>
      </c>
      <c r="S597" s="45">
        <f>($Q597/$K597)</f>
        <v>13.513513513513514</v>
      </c>
      <c r="T597" s="45">
        <f>$R597*0.1</f>
        <v>2</v>
      </c>
      <c r="U597" s="45">
        <v>1.25</v>
      </c>
      <c r="V597" s="45">
        <f>$R597-($S597+$T597+$U597)</f>
        <v>3.2364864864864842</v>
      </c>
      <c r="W597" s="50">
        <f>SUM($S597:$V597)</f>
        <v>20</v>
      </c>
      <c r="X597" s="49">
        <v>4.2</v>
      </c>
      <c r="Y597" s="45">
        <f>$S597*$X597</f>
        <v>56.756756756756758</v>
      </c>
      <c r="Z597" s="45">
        <f>$T597*$X597</f>
        <v>8.4</v>
      </c>
      <c r="AA597" s="45">
        <f>$U597*$X597</f>
        <v>5.25</v>
      </c>
      <c r="AB597" s="45">
        <f>$V597*$X597</f>
        <v>13.593243243243235</v>
      </c>
      <c r="AC597" s="45">
        <f>SUM($Y597:$AB597)</f>
        <v>84</v>
      </c>
      <c r="AD597" s="13">
        <f t="shared" si="339"/>
        <v>3.4618473400652929E-3</v>
      </c>
      <c r="AE597" s="44">
        <f t="shared" si="347"/>
        <v>7.4999999999999997E-2</v>
      </c>
      <c r="AF597" s="43" t="s">
        <v>333</v>
      </c>
      <c r="AG597" s="50">
        <v>3</v>
      </c>
      <c r="AH597" s="43">
        <v>30</v>
      </c>
      <c r="AI597" s="45">
        <f>$Y597*($AH597/$AC597)</f>
        <v>20.27027027027027</v>
      </c>
      <c r="AJ597" s="47">
        <f>$AD597*$AH597</f>
        <v>0.10385542020195879</v>
      </c>
      <c r="AK597" s="47">
        <f>$AE597*$AH597</f>
        <v>2.25</v>
      </c>
      <c r="AN597" s="43" t="s">
        <v>334</v>
      </c>
      <c r="AV597" s="45">
        <f>(R597-S597)-V597</f>
        <v>3.2500000000000018</v>
      </c>
      <c r="AW597" s="43">
        <v>0.217</v>
      </c>
      <c r="AX597" s="45"/>
      <c r="AY597" s="45">
        <f>(($R597*0.25)-($S597*AW597))/(R597-S597)</f>
        <v>0.31875000000000003</v>
      </c>
      <c r="AZ597" s="45"/>
      <c r="BA597" s="45"/>
      <c r="BB597" s="47">
        <f>((S597*AW597)+((U597/(U597+T597))*(U597+T597))+(V597*0.25))/R597</f>
        <v>0.24957770270270269</v>
      </c>
    </row>
    <row r="598" spans="1:54" s="43" customFormat="1">
      <c r="A598" s="43" t="s">
        <v>311</v>
      </c>
      <c r="B598" s="13">
        <v>2.4191921198213535</v>
      </c>
      <c r="C598" s="45" t="s">
        <v>22</v>
      </c>
      <c r="D598" s="43" t="s">
        <v>325</v>
      </c>
      <c r="E598" s="1">
        <v>470</v>
      </c>
      <c r="F598" s="46">
        <v>44014</v>
      </c>
      <c r="G598" s="26">
        <f t="shared" si="349"/>
        <v>5.1472172762156458E-3</v>
      </c>
      <c r="H598" s="47"/>
      <c r="I598" s="47"/>
      <c r="J598" s="47"/>
      <c r="K598" s="47">
        <v>0.105</v>
      </c>
      <c r="L598" s="47"/>
      <c r="M598" s="47" t="s">
        <v>329</v>
      </c>
      <c r="N598" s="7">
        <v>44019</v>
      </c>
      <c r="O598" s="48" t="s">
        <v>21</v>
      </c>
      <c r="Q598" s="45">
        <v>1.5</v>
      </c>
      <c r="R598" s="43">
        <v>20</v>
      </c>
      <c r="S598" s="45">
        <f>($Q598/$K598)</f>
        <v>14.285714285714286</v>
      </c>
      <c r="T598" s="45">
        <f>$R598*0.1</f>
        <v>2</v>
      </c>
      <c r="U598" s="45">
        <v>1.3</v>
      </c>
      <c r="V598" s="45">
        <f>$R598-($S598+$T598+$U598)</f>
        <v>2.4142857142857146</v>
      </c>
      <c r="W598" s="50">
        <f>SUM($S598:$V598)</f>
        <v>20</v>
      </c>
      <c r="X598" s="49">
        <v>4.0999999999999996</v>
      </c>
      <c r="Y598" s="45">
        <f>$S598*$X598</f>
        <v>58.571428571428569</v>
      </c>
      <c r="Z598" s="45">
        <f>$T598*$X598</f>
        <v>8.1999999999999993</v>
      </c>
      <c r="AA598" s="45">
        <f>$U598*$X598</f>
        <v>5.33</v>
      </c>
      <c r="AB598" s="45">
        <f>$V598*$X598</f>
        <v>9.8985714285714295</v>
      </c>
      <c r="AC598" s="45">
        <f>SUM($Y598:$AB598)</f>
        <v>82</v>
      </c>
      <c r="AD598" s="13">
        <f t="shared" si="339"/>
        <v>3.6765837687254607E-3</v>
      </c>
      <c r="AE598" s="44">
        <f t="shared" si="347"/>
        <v>7.4999999999999997E-2</v>
      </c>
      <c r="AF598" s="43" t="s">
        <v>333</v>
      </c>
      <c r="AG598" s="50">
        <v>4</v>
      </c>
      <c r="AH598" s="43">
        <v>30</v>
      </c>
      <c r="AI598" s="45">
        <f>$Y598*($AH598/$AC598)</f>
        <v>21.428571428571427</v>
      </c>
      <c r="AJ598" s="47">
        <f>$AD598*$AH598</f>
        <v>0.11029751306176382</v>
      </c>
      <c r="AK598" s="47">
        <f>$AE598*$AH598</f>
        <v>2.25</v>
      </c>
      <c r="AN598" s="43" t="s">
        <v>334</v>
      </c>
      <c r="AV598" s="45">
        <f>(R598-S598)-V598</f>
        <v>3.2999999999999989</v>
      </c>
      <c r="AW598" s="43">
        <v>0.217</v>
      </c>
      <c r="AX598" s="45"/>
      <c r="AY598" s="45">
        <f>(($R598*0.25)-($S598*AW598))/(R598-S598)</f>
        <v>0.33250000000000002</v>
      </c>
      <c r="AZ598" s="45"/>
      <c r="BA598" s="45"/>
      <c r="BB598" s="47">
        <f>((S598*AW598)+((U598/(U598+T598))*(U598+T598))+(V598*0.25))/R598</f>
        <v>0.25017857142857147</v>
      </c>
    </row>
    <row r="600" spans="1:54">
      <c r="A600" s="20" t="s">
        <v>289</v>
      </c>
      <c r="B600" s="13">
        <v>2.2720201218169627</v>
      </c>
      <c r="C600" s="2" t="s">
        <v>22</v>
      </c>
      <c r="D600" s="1" t="s">
        <v>325</v>
      </c>
      <c r="E600" s="1">
        <v>470</v>
      </c>
      <c r="F600" s="29">
        <v>44014</v>
      </c>
      <c r="G600" s="26">
        <f t="shared" ref="G600:G631" si="362">$B600/$E600</f>
        <v>4.8340853655680057E-3</v>
      </c>
      <c r="K600" s="47">
        <v>2.1999999999999999E-2</v>
      </c>
      <c r="M600" s="10" t="s">
        <v>339</v>
      </c>
      <c r="N600" s="7">
        <v>44026</v>
      </c>
      <c r="O600" s="36"/>
      <c r="P600" s="20"/>
      <c r="Q600" s="37"/>
      <c r="R600" s="20">
        <v>30</v>
      </c>
      <c r="S600" s="2">
        <v>24.91</v>
      </c>
      <c r="T600" s="2">
        <f t="shared" ref="T600:T611" si="363">$R600*0.1</f>
        <v>3</v>
      </c>
      <c r="U600" s="2">
        <v>2.09</v>
      </c>
      <c r="V600" s="2">
        <f t="shared" ref="V600:V663" si="364">$R600-($S600+$T600+$U600)</f>
        <v>0</v>
      </c>
      <c r="W600" s="5">
        <f t="shared" ref="W600:W663" si="365">SUM($S600:$V600)</f>
        <v>30</v>
      </c>
      <c r="X600" s="22">
        <v>2.4</v>
      </c>
      <c r="Y600" s="2">
        <f t="shared" ref="Y600:Y663" si="366">$S600*$X600</f>
        <v>59.783999999999999</v>
      </c>
      <c r="Z600" s="2">
        <f t="shared" ref="Z600:Z663" si="367">$T600*$X600</f>
        <v>7.1999999999999993</v>
      </c>
      <c r="AA600" s="2">
        <f t="shared" ref="AA600:AA663" si="368">$U600*$X600</f>
        <v>5.0159999999999991</v>
      </c>
      <c r="AB600" s="2">
        <f t="shared" ref="AB600:AB663" si="369">$V600*$X600</f>
        <v>0</v>
      </c>
      <c r="AC600" s="2">
        <f t="shared" ref="AC600:AC663" si="370">SUM($Y600:$AB600)</f>
        <v>72</v>
      </c>
      <c r="AD600" s="13">
        <f t="shared" ref="AD600:AD663" si="371">$G600*$Y600/$AC600</f>
        <v>4.0139022152099676E-3</v>
      </c>
      <c r="AE600" s="44">
        <f>$K600*$Y600/$AC600</f>
        <v>1.8267333333333333E-2</v>
      </c>
      <c r="AH600" s="20"/>
      <c r="AI600" s="2">
        <f t="shared" ref="AI600:AI631" si="372">$Y600*($AH600/$AC600)</f>
        <v>0</v>
      </c>
      <c r="AJ600" s="3">
        <f t="shared" ref="AJ600:AJ631" si="373">$AD600*$AH600</f>
        <v>0</v>
      </c>
      <c r="AK600" s="47">
        <f>$AE600*$AH600</f>
        <v>0</v>
      </c>
      <c r="AL600" s="9" t="s">
        <v>327</v>
      </c>
      <c r="AN600" s="43" t="s">
        <v>334</v>
      </c>
      <c r="AV600" s="45">
        <f>(R600-S600)-V600</f>
        <v>5.09</v>
      </c>
      <c r="AW600" s="43">
        <v>0.217</v>
      </c>
      <c r="AX600" s="45"/>
      <c r="AY600" s="45">
        <f>(($R600*0.25)-($S600*AW600))/(R600-S600)</f>
        <v>0.41149901768172886</v>
      </c>
      <c r="AZ600" s="45"/>
      <c r="BA600" s="45"/>
      <c r="BB600" s="47">
        <f t="shared" ref="BB600:BB631" si="374">((S600*AW600)+((U600/(U600+T600))*(U600+T600))+(V600*0.25))/R600</f>
        <v>0.24984900000000002</v>
      </c>
    </row>
    <row r="601" spans="1:54">
      <c r="A601" s="20" t="s">
        <v>290</v>
      </c>
      <c r="B601" s="13">
        <v>2.2570557217583938</v>
      </c>
      <c r="C601" s="2" t="s">
        <v>22</v>
      </c>
      <c r="D601" s="1" t="s">
        <v>325</v>
      </c>
      <c r="E601" s="1">
        <v>470</v>
      </c>
      <c r="F601" s="29">
        <v>44014</v>
      </c>
      <c r="G601" s="26">
        <f t="shared" si="362"/>
        <v>4.8022462165072206E-3</v>
      </c>
      <c r="K601" s="47">
        <v>5.8999999999999997E-2</v>
      </c>
      <c r="M601" s="10" t="s">
        <v>339</v>
      </c>
      <c r="N601" s="7">
        <v>44026</v>
      </c>
      <c r="O601" s="36"/>
      <c r="P601" s="20"/>
      <c r="Q601" s="37"/>
      <c r="R601" s="20">
        <v>30</v>
      </c>
      <c r="S601" s="2">
        <v>24.91</v>
      </c>
      <c r="T601" s="2">
        <f t="shared" si="363"/>
        <v>3</v>
      </c>
      <c r="U601" s="2">
        <v>2.09</v>
      </c>
      <c r="V601" s="2">
        <f t="shared" si="364"/>
        <v>0</v>
      </c>
      <c r="W601" s="5">
        <f t="shared" si="365"/>
        <v>30</v>
      </c>
      <c r="X601" s="22">
        <v>1</v>
      </c>
      <c r="Y601" s="2">
        <f t="shared" si="366"/>
        <v>24.91</v>
      </c>
      <c r="Z601" s="2">
        <f t="shared" si="367"/>
        <v>3</v>
      </c>
      <c r="AA601" s="2">
        <f t="shared" si="368"/>
        <v>2.09</v>
      </c>
      <c r="AB601" s="2">
        <f t="shared" si="369"/>
        <v>0</v>
      </c>
      <c r="AC601" s="2">
        <f t="shared" si="370"/>
        <v>30</v>
      </c>
      <c r="AD601" s="13">
        <f t="shared" si="371"/>
        <v>3.9874651084398282E-3</v>
      </c>
      <c r="AE601" s="44">
        <f t="shared" si="347"/>
        <v>4.8989666666666667E-2</v>
      </c>
      <c r="AH601" s="20"/>
      <c r="AI601" s="2">
        <f t="shared" si="372"/>
        <v>0</v>
      </c>
      <c r="AJ601" s="3">
        <f t="shared" si="373"/>
        <v>0</v>
      </c>
      <c r="AK601" s="47">
        <f t="shared" ref="AK601:AK631" si="375">$AE601*$AH601</f>
        <v>0</v>
      </c>
      <c r="AL601" s="9" t="s">
        <v>327</v>
      </c>
      <c r="AN601" s="43" t="s">
        <v>334</v>
      </c>
      <c r="AV601" s="45">
        <f t="shared" ref="AV601:AV631" si="376">(R601-S601)-V601</f>
        <v>5.09</v>
      </c>
      <c r="AW601" s="43">
        <v>0.217</v>
      </c>
      <c r="AX601" s="45"/>
      <c r="AY601" s="45">
        <f t="shared" ref="AY601:AY631" si="377">(($R601*0.25)-($S601*AW601))/(R601-S601)</f>
        <v>0.41149901768172886</v>
      </c>
      <c r="AZ601" s="45"/>
      <c r="BA601" s="45"/>
      <c r="BB601" s="47">
        <f t="shared" si="374"/>
        <v>0.24984900000000002</v>
      </c>
    </row>
    <row r="602" spans="1:54">
      <c r="A602" s="20" t="s">
        <v>291</v>
      </c>
      <c r="B602" s="13">
        <v>2.2570557217583938</v>
      </c>
      <c r="C602" s="2" t="s">
        <v>22</v>
      </c>
      <c r="D602" s="1" t="s">
        <v>325</v>
      </c>
      <c r="E602" s="1">
        <v>470</v>
      </c>
      <c r="F602" s="29">
        <v>44014</v>
      </c>
      <c r="G602" s="26">
        <f t="shared" si="362"/>
        <v>4.8022462165072206E-3</v>
      </c>
      <c r="K602" s="47">
        <v>6.5000000000000002E-2</v>
      </c>
      <c r="M602" s="10" t="s">
        <v>339</v>
      </c>
      <c r="N602" s="7">
        <v>44026</v>
      </c>
      <c r="O602" s="36"/>
      <c r="P602" s="20"/>
      <c r="Q602" s="37"/>
      <c r="R602" s="20">
        <v>30</v>
      </c>
      <c r="S602" s="2">
        <v>24.91</v>
      </c>
      <c r="T602" s="2">
        <f t="shared" si="363"/>
        <v>3</v>
      </c>
      <c r="U602" s="2">
        <v>2.09</v>
      </c>
      <c r="V602" s="2">
        <f t="shared" si="364"/>
        <v>0</v>
      </c>
      <c r="W602" s="5">
        <f t="shared" si="365"/>
        <v>30</v>
      </c>
      <c r="X602" s="22">
        <v>2.4</v>
      </c>
      <c r="Y602" s="2">
        <f t="shared" si="366"/>
        <v>59.783999999999999</v>
      </c>
      <c r="Z602" s="2">
        <f t="shared" si="367"/>
        <v>7.1999999999999993</v>
      </c>
      <c r="AA602" s="2">
        <f t="shared" si="368"/>
        <v>5.0159999999999991</v>
      </c>
      <c r="AB602" s="2">
        <f t="shared" si="369"/>
        <v>0</v>
      </c>
      <c r="AC602" s="2">
        <f t="shared" si="370"/>
        <v>72</v>
      </c>
      <c r="AD602" s="13">
        <f t="shared" si="371"/>
        <v>3.9874651084398291E-3</v>
      </c>
      <c r="AE602" s="44">
        <f t="shared" si="347"/>
        <v>5.3971666666666668E-2</v>
      </c>
      <c r="AH602" s="20"/>
      <c r="AI602" s="2">
        <f t="shared" si="372"/>
        <v>0</v>
      </c>
      <c r="AJ602" s="3">
        <f t="shared" si="373"/>
        <v>0</v>
      </c>
      <c r="AK602" s="47">
        <f t="shared" si="375"/>
        <v>0</v>
      </c>
      <c r="AL602" s="9" t="s">
        <v>327</v>
      </c>
      <c r="AN602" s="43" t="s">
        <v>334</v>
      </c>
      <c r="AV602" s="45">
        <f t="shared" si="376"/>
        <v>5.09</v>
      </c>
      <c r="AW602" s="43">
        <v>0.217</v>
      </c>
      <c r="AX602" s="45"/>
      <c r="AY602" s="45">
        <f t="shared" si="377"/>
        <v>0.41149901768172886</v>
      </c>
      <c r="AZ602" s="45"/>
      <c r="BA602" s="45"/>
      <c r="BB602" s="47">
        <f t="shared" si="374"/>
        <v>0.24984900000000002</v>
      </c>
    </row>
    <row r="603" spans="1:54">
      <c r="A603" s="20" t="s">
        <v>293</v>
      </c>
      <c r="B603" s="13">
        <v>1.4470426381836576</v>
      </c>
      <c r="C603" s="2" t="s">
        <v>22</v>
      </c>
      <c r="D603" s="1" t="s">
        <v>325</v>
      </c>
      <c r="E603" s="1">
        <v>470</v>
      </c>
      <c r="F603" s="29">
        <v>44014</v>
      </c>
      <c r="G603" s="26">
        <f t="shared" si="362"/>
        <v>3.0788141237950164E-3</v>
      </c>
      <c r="K603" s="10">
        <v>1E-3</v>
      </c>
      <c r="M603" s="10" t="s">
        <v>339</v>
      </c>
      <c r="N603" s="7">
        <v>44026</v>
      </c>
      <c r="O603" s="36" t="s">
        <v>18</v>
      </c>
      <c r="P603" s="20"/>
      <c r="Q603" s="37"/>
      <c r="R603" s="20">
        <v>30</v>
      </c>
      <c r="S603" s="2">
        <v>24.91</v>
      </c>
      <c r="T603" s="2">
        <f t="shared" si="363"/>
        <v>3</v>
      </c>
      <c r="U603" s="2">
        <v>2.09</v>
      </c>
      <c r="V603" s="2">
        <f t="shared" si="364"/>
        <v>0</v>
      </c>
      <c r="W603" s="5">
        <f t="shared" si="365"/>
        <v>30</v>
      </c>
      <c r="X603" s="22">
        <v>3.4</v>
      </c>
      <c r="Y603" s="2">
        <f t="shared" si="366"/>
        <v>84.694000000000003</v>
      </c>
      <c r="Z603" s="2">
        <f t="shared" si="367"/>
        <v>10.199999999999999</v>
      </c>
      <c r="AA603" s="2">
        <f t="shared" si="368"/>
        <v>7.105999999999999</v>
      </c>
      <c r="AB603" s="2">
        <f t="shared" si="369"/>
        <v>0</v>
      </c>
      <c r="AC603" s="2">
        <f t="shared" si="370"/>
        <v>102</v>
      </c>
      <c r="AD603" s="13">
        <f t="shared" si="371"/>
        <v>2.556441994124462E-3</v>
      </c>
      <c r="AE603" s="44">
        <f t="shared" si="347"/>
        <v>8.3033333333333342E-4</v>
      </c>
      <c r="AF603" s="9" t="s">
        <v>341</v>
      </c>
      <c r="AG603" s="5">
        <v>4</v>
      </c>
      <c r="AH603" s="20">
        <v>30</v>
      </c>
      <c r="AI603" s="2">
        <f t="shared" si="372"/>
        <v>24.91</v>
      </c>
      <c r="AJ603" s="3">
        <f t="shared" si="373"/>
        <v>7.6693259823733859E-2</v>
      </c>
      <c r="AK603" s="47">
        <f t="shared" si="375"/>
        <v>2.4910000000000002E-2</v>
      </c>
      <c r="AL603" s="9" t="s">
        <v>327</v>
      </c>
      <c r="AN603" s="43" t="s">
        <v>334</v>
      </c>
      <c r="AV603" s="45">
        <f t="shared" si="376"/>
        <v>5.09</v>
      </c>
      <c r="AW603" s="43">
        <v>0.217</v>
      </c>
      <c r="AX603" s="45"/>
      <c r="AY603" s="45">
        <f t="shared" si="377"/>
        <v>0.41149901768172886</v>
      </c>
      <c r="AZ603" s="45"/>
      <c r="BA603" s="45"/>
      <c r="BB603" s="47">
        <f t="shared" si="374"/>
        <v>0.24984900000000002</v>
      </c>
    </row>
    <row r="604" spans="1:54">
      <c r="A604" s="20" t="s">
        <v>294</v>
      </c>
      <c r="B604" s="13">
        <v>1.5874329027676104</v>
      </c>
      <c r="C604" s="2" t="s">
        <v>22</v>
      </c>
      <c r="D604" s="1" t="s">
        <v>325</v>
      </c>
      <c r="E604" s="1">
        <v>470</v>
      </c>
      <c r="F604" s="29">
        <v>44014</v>
      </c>
      <c r="G604" s="26">
        <f t="shared" si="362"/>
        <v>3.377516814399171E-3</v>
      </c>
      <c r="K604" s="10">
        <v>1E-3</v>
      </c>
      <c r="M604" s="10" t="s">
        <v>339</v>
      </c>
      <c r="N604" s="7">
        <v>44026</v>
      </c>
      <c r="O604" s="36" t="s">
        <v>18</v>
      </c>
      <c r="P604" s="20"/>
      <c r="Q604" s="37"/>
      <c r="R604" s="20">
        <v>30</v>
      </c>
      <c r="S604" s="2">
        <v>24.91</v>
      </c>
      <c r="T604" s="2">
        <f t="shared" si="363"/>
        <v>3</v>
      </c>
      <c r="U604" s="2">
        <v>2.09</v>
      </c>
      <c r="V604" s="2">
        <f t="shared" si="364"/>
        <v>0</v>
      </c>
      <c r="W604" s="5">
        <f t="shared" si="365"/>
        <v>30</v>
      </c>
      <c r="X604" s="22">
        <v>2.2000000000000002</v>
      </c>
      <c r="Y604" s="2">
        <f t="shared" si="366"/>
        <v>54.802000000000007</v>
      </c>
      <c r="Z604" s="2">
        <f t="shared" si="367"/>
        <v>6.6000000000000005</v>
      </c>
      <c r="AA604" s="2">
        <f t="shared" si="368"/>
        <v>4.5979999999999999</v>
      </c>
      <c r="AB604" s="2">
        <f t="shared" si="369"/>
        <v>0</v>
      </c>
      <c r="AC604" s="2">
        <f t="shared" si="370"/>
        <v>66.000000000000014</v>
      </c>
      <c r="AD604" s="13">
        <f t="shared" si="371"/>
        <v>2.8044647948894446E-3</v>
      </c>
      <c r="AE604" s="44">
        <f t="shared" si="347"/>
        <v>8.3033333333333331E-4</v>
      </c>
      <c r="AF604" s="9" t="s">
        <v>341</v>
      </c>
      <c r="AG604" s="5">
        <v>5</v>
      </c>
      <c r="AH604" s="20">
        <v>30</v>
      </c>
      <c r="AI604" s="2">
        <f t="shared" si="372"/>
        <v>24.91</v>
      </c>
      <c r="AJ604" s="3">
        <f t="shared" si="373"/>
        <v>8.4133943846683337E-2</v>
      </c>
      <c r="AK604" s="47">
        <f t="shared" si="375"/>
        <v>2.4909999999999998E-2</v>
      </c>
      <c r="AL604" s="9" t="s">
        <v>327</v>
      </c>
      <c r="AN604" s="43" t="s">
        <v>334</v>
      </c>
      <c r="AV604" s="45">
        <f t="shared" si="376"/>
        <v>5.09</v>
      </c>
      <c r="AW604" s="43">
        <v>0.217</v>
      </c>
      <c r="AX604" s="45"/>
      <c r="AY604" s="45">
        <f t="shared" si="377"/>
        <v>0.41149901768172886</v>
      </c>
      <c r="AZ604" s="45"/>
      <c r="BA604" s="45"/>
      <c r="BB604" s="47">
        <f t="shared" si="374"/>
        <v>0.24984900000000002</v>
      </c>
    </row>
    <row r="605" spans="1:54">
      <c r="A605" s="20" t="s">
        <v>295</v>
      </c>
      <c r="B605" s="13">
        <v>1.5010077485056368</v>
      </c>
      <c r="C605" s="2" t="s">
        <v>22</v>
      </c>
      <c r="D605" s="1" t="s">
        <v>325</v>
      </c>
      <c r="E605" s="1">
        <v>470</v>
      </c>
      <c r="F605" s="29">
        <v>44014</v>
      </c>
      <c r="G605" s="26">
        <f t="shared" si="362"/>
        <v>3.1936335074588015E-3</v>
      </c>
      <c r="K605" s="10">
        <v>1E-3</v>
      </c>
      <c r="M605" s="10" t="s">
        <v>339</v>
      </c>
      <c r="N605" s="7">
        <v>44026</v>
      </c>
      <c r="O605" s="36" t="s">
        <v>18</v>
      </c>
      <c r="P605" s="20"/>
      <c r="Q605" s="37"/>
      <c r="R605" s="20">
        <v>30</v>
      </c>
      <c r="S605" s="2">
        <v>24.91</v>
      </c>
      <c r="T605" s="2">
        <f t="shared" si="363"/>
        <v>3</v>
      </c>
      <c r="U605" s="2">
        <v>2.09</v>
      </c>
      <c r="V605" s="2">
        <f t="shared" si="364"/>
        <v>0</v>
      </c>
      <c r="W605" s="5">
        <f t="shared" si="365"/>
        <v>30</v>
      </c>
      <c r="X605" s="22">
        <v>3.4</v>
      </c>
      <c r="Y605" s="2">
        <f t="shared" si="366"/>
        <v>84.694000000000003</v>
      </c>
      <c r="Z605" s="2">
        <f t="shared" si="367"/>
        <v>10.199999999999999</v>
      </c>
      <c r="AA605" s="2">
        <f t="shared" si="368"/>
        <v>7.105999999999999</v>
      </c>
      <c r="AB605" s="2">
        <f t="shared" si="369"/>
        <v>0</v>
      </c>
      <c r="AC605" s="2">
        <f t="shared" si="370"/>
        <v>102</v>
      </c>
      <c r="AD605" s="13">
        <f t="shared" si="371"/>
        <v>2.6517803556932915E-3</v>
      </c>
      <c r="AE605" s="44">
        <f t="shared" si="347"/>
        <v>8.3033333333333342E-4</v>
      </c>
      <c r="AF605" s="9" t="s">
        <v>341</v>
      </c>
      <c r="AG605" s="5">
        <v>6</v>
      </c>
      <c r="AH605" s="20">
        <v>30</v>
      </c>
      <c r="AI605" s="2">
        <f t="shared" si="372"/>
        <v>24.91</v>
      </c>
      <c r="AJ605" s="3">
        <f t="shared" si="373"/>
        <v>7.9553410670798741E-2</v>
      </c>
      <c r="AK605" s="47">
        <f t="shared" si="375"/>
        <v>2.4910000000000002E-2</v>
      </c>
      <c r="AL605" s="9" t="s">
        <v>327</v>
      </c>
      <c r="AN605" s="43" t="s">
        <v>334</v>
      </c>
      <c r="AV605" s="45">
        <f t="shared" si="376"/>
        <v>5.09</v>
      </c>
      <c r="AW605" s="43">
        <v>0.217</v>
      </c>
      <c r="AX605" s="45"/>
      <c r="AY605" s="45">
        <f t="shared" si="377"/>
        <v>0.41149901768172886</v>
      </c>
      <c r="AZ605" s="45"/>
      <c r="BA605" s="45"/>
      <c r="BB605" s="47">
        <f t="shared" si="374"/>
        <v>0.24984900000000002</v>
      </c>
    </row>
    <row r="606" spans="1:54">
      <c r="A606" s="20" t="s">
        <v>296</v>
      </c>
      <c r="B606" s="13">
        <v>1.4714003441728905</v>
      </c>
      <c r="C606" s="2" t="s">
        <v>22</v>
      </c>
      <c r="D606" s="1" t="s">
        <v>325</v>
      </c>
      <c r="E606" s="1">
        <v>470</v>
      </c>
      <c r="F606" s="29">
        <v>44014</v>
      </c>
      <c r="G606" s="26">
        <f t="shared" si="362"/>
        <v>3.1306390301550861E-3</v>
      </c>
      <c r="K606" s="10">
        <v>1E-3</v>
      </c>
      <c r="M606" s="10" t="s">
        <v>339</v>
      </c>
      <c r="N606" s="7">
        <v>44026</v>
      </c>
      <c r="O606" s="36" t="s">
        <v>18</v>
      </c>
      <c r="P606" s="20"/>
      <c r="Q606" s="37"/>
      <c r="R606" s="20">
        <v>30</v>
      </c>
      <c r="S606" s="2">
        <v>24.91</v>
      </c>
      <c r="T606" s="2">
        <f t="shared" si="363"/>
        <v>3</v>
      </c>
      <c r="U606" s="2">
        <v>2.09</v>
      </c>
      <c r="V606" s="2">
        <f t="shared" si="364"/>
        <v>0</v>
      </c>
      <c r="W606" s="5">
        <f t="shared" si="365"/>
        <v>30</v>
      </c>
      <c r="X606" s="22">
        <v>1.2</v>
      </c>
      <c r="Y606" s="2">
        <f t="shared" si="366"/>
        <v>29.891999999999999</v>
      </c>
      <c r="Z606" s="2">
        <f t="shared" si="367"/>
        <v>3.5999999999999996</v>
      </c>
      <c r="AA606" s="2">
        <f t="shared" si="368"/>
        <v>2.5079999999999996</v>
      </c>
      <c r="AB606" s="2">
        <f t="shared" si="369"/>
        <v>0</v>
      </c>
      <c r="AC606" s="2">
        <f t="shared" si="370"/>
        <v>36</v>
      </c>
      <c r="AD606" s="13">
        <f t="shared" si="371"/>
        <v>2.5994739413721063E-3</v>
      </c>
      <c r="AE606" s="44">
        <f t="shared" si="347"/>
        <v>8.3033333333333331E-4</v>
      </c>
      <c r="AF606" s="9" t="s">
        <v>341</v>
      </c>
      <c r="AG606" s="5">
        <v>7</v>
      </c>
      <c r="AH606" s="20">
        <v>30</v>
      </c>
      <c r="AI606" s="2">
        <f t="shared" si="372"/>
        <v>24.91</v>
      </c>
      <c r="AJ606" s="3">
        <f t="shared" si="373"/>
        <v>7.7984218241163195E-2</v>
      </c>
      <c r="AK606" s="47">
        <f t="shared" si="375"/>
        <v>2.4909999999999998E-2</v>
      </c>
      <c r="AL606" s="9" t="s">
        <v>327</v>
      </c>
      <c r="AN606" s="43" t="s">
        <v>334</v>
      </c>
      <c r="AV606" s="45">
        <f t="shared" si="376"/>
        <v>5.09</v>
      </c>
      <c r="AW606" s="43">
        <v>0.217</v>
      </c>
      <c r="AX606" s="45"/>
      <c r="AY606" s="45">
        <f t="shared" si="377"/>
        <v>0.41149901768172886</v>
      </c>
      <c r="AZ606" s="45"/>
      <c r="BA606" s="45"/>
      <c r="BB606" s="47">
        <f t="shared" si="374"/>
        <v>0.24984900000000002</v>
      </c>
    </row>
    <row r="607" spans="1:54">
      <c r="A607" s="20" t="s">
        <v>297</v>
      </c>
      <c r="B607" s="13">
        <v>1.9388368658222819</v>
      </c>
      <c r="C607" s="2" t="s">
        <v>22</v>
      </c>
      <c r="D607" s="1" t="s">
        <v>325</v>
      </c>
      <c r="E607" s="1">
        <v>470</v>
      </c>
      <c r="F607" s="29">
        <v>44014</v>
      </c>
      <c r="G607" s="26">
        <f t="shared" si="362"/>
        <v>4.1251848208984721E-3</v>
      </c>
      <c r="K607" s="47">
        <v>2.67891137004546E-2</v>
      </c>
      <c r="M607" s="10" t="s">
        <v>339</v>
      </c>
      <c r="N607" s="7">
        <v>44026</v>
      </c>
      <c r="O607" s="36" t="s">
        <v>18</v>
      </c>
      <c r="P607" s="20"/>
      <c r="Q607" s="37"/>
      <c r="R607" s="20">
        <v>30</v>
      </c>
      <c r="S607" s="2">
        <v>24.91</v>
      </c>
      <c r="T607" s="2">
        <f t="shared" si="363"/>
        <v>3</v>
      </c>
      <c r="U607" s="2">
        <v>2.09</v>
      </c>
      <c r="V607" s="2">
        <f t="shared" si="364"/>
        <v>0</v>
      </c>
      <c r="W607" s="5">
        <f t="shared" si="365"/>
        <v>30</v>
      </c>
      <c r="X607" s="22">
        <v>3.4</v>
      </c>
      <c r="Y607" s="2">
        <f t="shared" si="366"/>
        <v>84.694000000000003</v>
      </c>
      <c r="Z607" s="2">
        <f t="shared" si="367"/>
        <v>10.199999999999999</v>
      </c>
      <c r="AA607" s="2">
        <f t="shared" si="368"/>
        <v>7.105999999999999</v>
      </c>
      <c r="AB607" s="2">
        <f t="shared" si="369"/>
        <v>0</v>
      </c>
      <c r="AC607" s="2">
        <f t="shared" si="370"/>
        <v>102</v>
      </c>
      <c r="AD607" s="13">
        <f t="shared" si="371"/>
        <v>3.4252784629526978E-3</v>
      </c>
      <c r="AE607" s="44">
        <f t="shared" si="347"/>
        <v>2.2243894075944137E-2</v>
      </c>
      <c r="AF607" s="9" t="s">
        <v>342</v>
      </c>
      <c r="AG607" s="5">
        <v>1</v>
      </c>
      <c r="AH607" s="20">
        <v>30</v>
      </c>
      <c r="AI607" s="2">
        <f t="shared" si="372"/>
        <v>24.91</v>
      </c>
      <c r="AJ607" s="3">
        <f t="shared" si="373"/>
        <v>0.10275835388858093</v>
      </c>
      <c r="AK607" s="47">
        <f t="shared" si="375"/>
        <v>0.66731682227832412</v>
      </c>
      <c r="AL607" s="9" t="s">
        <v>327</v>
      </c>
      <c r="AN607" s="43" t="s">
        <v>334</v>
      </c>
      <c r="AV607" s="45">
        <f t="shared" si="376"/>
        <v>5.09</v>
      </c>
      <c r="AW607" s="43">
        <v>0.217</v>
      </c>
      <c r="AX607" s="45"/>
      <c r="AY607" s="45">
        <f t="shared" si="377"/>
        <v>0.41149901768172886</v>
      </c>
      <c r="AZ607" s="45"/>
      <c r="BA607" s="45"/>
      <c r="BB607" s="47">
        <f t="shared" si="374"/>
        <v>0.24984900000000002</v>
      </c>
    </row>
    <row r="608" spans="1:54">
      <c r="A608" s="20" t="s">
        <v>298</v>
      </c>
      <c r="B608" s="13">
        <v>1.905545582822032</v>
      </c>
      <c r="C608" s="2" t="s">
        <v>22</v>
      </c>
      <c r="D608" s="1" t="s">
        <v>325</v>
      </c>
      <c r="E608" s="1">
        <v>470</v>
      </c>
      <c r="F608" s="29">
        <v>44014</v>
      </c>
      <c r="G608" s="26">
        <f t="shared" si="362"/>
        <v>4.0543523038766641E-3</v>
      </c>
      <c r="K608" s="47">
        <v>4.7612954077225197E-2</v>
      </c>
      <c r="M608" s="10" t="s">
        <v>339</v>
      </c>
      <c r="N608" s="7">
        <v>44026</v>
      </c>
      <c r="O608" s="36" t="s">
        <v>18</v>
      </c>
      <c r="P608" s="20"/>
      <c r="Q608" s="37"/>
      <c r="R608" s="20">
        <v>30</v>
      </c>
      <c r="S608" s="2">
        <v>24.91</v>
      </c>
      <c r="T608" s="2">
        <f t="shared" si="363"/>
        <v>3</v>
      </c>
      <c r="U608" s="2">
        <v>2.09</v>
      </c>
      <c r="V608" s="2">
        <f t="shared" si="364"/>
        <v>0</v>
      </c>
      <c r="W608" s="5">
        <f t="shared" si="365"/>
        <v>30</v>
      </c>
      <c r="X608" s="22">
        <v>3.4</v>
      </c>
      <c r="Y608" s="2">
        <f t="shared" si="366"/>
        <v>84.694000000000003</v>
      </c>
      <c r="Z608" s="2">
        <f t="shared" si="367"/>
        <v>10.199999999999999</v>
      </c>
      <c r="AA608" s="2">
        <f t="shared" si="368"/>
        <v>7.105999999999999</v>
      </c>
      <c r="AB608" s="2">
        <f t="shared" si="369"/>
        <v>0</v>
      </c>
      <c r="AC608" s="2">
        <f t="shared" si="370"/>
        <v>102</v>
      </c>
      <c r="AD608" s="13">
        <f t="shared" si="371"/>
        <v>3.3664638629855902E-3</v>
      </c>
      <c r="AE608" s="44">
        <f t="shared" si="347"/>
        <v>3.9534622868789331E-2</v>
      </c>
      <c r="AF608" s="9" t="s">
        <v>342</v>
      </c>
      <c r="AG608" s="5">
        <v>2</v>
      </c>
      <c r="AH608" s="20">
        <v>30</v>
      </c>
      <c r="AI608" s="2">
        <f t="shared" si="372"/>
        <v>24.91</v>
      </c>
      <c r="AJ608" s="3">
        <f t="shared" si="373"/>
        <v>0.1009939158895677</v>
      </c>
      <c r="AK608" s="47">
        <f t="shared" si="375"/>
        <v>1.18603868606368</v>
      </c>
      <c r="AL608" s="9" t="s">
        <v>327</v>
      </c>
      <c r="AN608" s="43" t="s">
        <v>334</v>
      </c>
      <c r="AV608" s="45">
        <f t="shared" si="376"/>
        <v>5.09</v>
      </c>
      <c r="AW608" s="43">
        <v>0.217</v>
      </c>
      <c r="AX608" s="45"/>
      <c r="AY608" s="45">
        <f t="shared" si="377"/>
        <v>0.41149901768172886</v>
      </c>
      <c r="AZ608" s="45"/>
      <c r="BA608" s="45"/>
      <c r="BB608" s="47">
        <f t="shared" si="374"/>
        <v>0.24984900000000002</v>
      </c>
    </row>
    <row r="609" spans="1:54">
      <c r="A609" s="20" t="s">
        <v>299</v>
      </c>
      <c r="B609" s="13">
        <v>2.0563654384731715</v>
      </c>
      <c r="C609" s="2" t="s">
        <v>22</v>
      </c>
      <c r="D609" s="1" t="s">
        <v>325</v>
      </c>
      <c r="E609" s="1">
        <v>470</v>
      </c>
      <c r="F609" s="29">
        <v>44014</v>
      </c>
      <c r="G609" s="26">
        <f t="shared" si="362"/>
        <v>4.3752456137727052E-3</v>
      </c>
      <c r="K609" s="47">
        <v>2.9480884808403399E-2</v>
      </c>
      <c r="M609" s="10" t="s">
        <v>339</v>
      </c>
      <c r="N609" s="7">
        <v>44026</v>
      </c>
      <c r="O609" s="36" t="s">
        <v>18</v>
      </c>
      <c r="P609" s="20"/>
      <c r="Q609" s="37"/>
      <c r="R609" s="20">
        <v>30</v>
      </c>
      <c r="S609" s="2">
        <v>24.91</v>
      </c>
      <c r="T609" s="2">
        <f t="shared" si="363"/>
        <v>3</v>
      </c>
      <c r="U609" s="2">
        <v>2.09</v>
      </c>
      <c r="V609" s="2">
        <f t="shared" si="364"/>
        <v>0</v>
      </c>
      <c r="W609" s="5">
        <f t="shared" si="365"/>
        <v>30</v>
      </c>
      <c r="X609" s="22">
        <v>3.4</v>
      </c>
      <c r="Y609" s="2">
        <f t="shared" si="366"/>
        <v>84.694000000000003</v>
      </c>
      <c r="Z609" s="2">
        <f t="shared" si="367"/>
        <v>10.199999999999999</v>
      </c>
      <c r="AA609" s="2">
        <f t="shared" si="368"/>
        <v>7.105999999999999</v>
      </c>
      <c r="AB609" s="2">
        <f t="shared" si="369"/>
        <v>0</v>
      </c>
      <c r="AC609" s="2">
        <f t="shared" si="370"/>
        <v>102</v>
      </c>
      <c r="AD609" s="13">
        <f t="shared" si="371"/>
        <v>3.6329122746359362E-3</v>
      </c>
      <c r="AE609" s="44">
        <f t="shared" si="347"/>
        <v>2.4478961352577624E-2</v>
      </c>
      <c r="AF609" s="9" t="s">
        <v>342</v>
      </c>
      <c r="AG609" s="5">
        <v>3</v>
      </c>
      <c r="AH609" s="20">
        <v>30</v>
      </c>
      <c r="AI609" s="2">
        <f t="shared" si="372"/>
        <v>24.91</v>
      </c>
      <c r="AJ609" s="3">
        <f t="shared" si="373"/>
        <v>0.10898736823907809</v>
      </c>
      <c r="AK609" s="47">
        <f t="shared" si="375"/>
        <v>0.73436884057732876</v>
      </c>
      <c r="AL609" s="9" t="s">
        <v>327</v>
      </c>
      <c r="AN609" s="43" t="s">
        <v>334</v>
      </c>
      <c r="AV609" s="45">
        <f t="shared" si="376"/>
        <v>5.09</v>
      </c>
      <c r="AW609" s="43">
        <v>0.217</v>
      </c>
      <c r="AX609" s="45"/>
      <c r="AY609" s="45">
        <f t="shared" si="377"/>
        <v>0.41149901768172886</v>
      </c>
      <c r="AZ609" s="45"/>
      <c r="BA609" s="45"/>
      <c r="BB609" s="47">
        <f t="shared" si="374"/>
        <v>0.24984900000000002</v>
      </c>
    </row>
    <row r="610" spans="1:54">
      <c r="A610" s="20" t="s">
        <v>300</v>
      </c>
      <c r="B610" s="13">
        <v>1.9682695757865776</v>
      </c>
      <c r="C610" s="2" t="s">
        <v>22</v>
      </c>
      <c r="D610" s="1" t="s">
        <v>325</v>
      </c>
      <c r="E610" s="1">
        <v>470</v>
      </c>
      <c r="F610" s="29">
        <v>44014</v>
      </c>
      <c r="G610" s="26">
        <f t="shared" si="362"/>
        <v>4.1878076080565478E-3</v>
      </c>
      <c r="K610" s="47">
        <v>7.8393855172751006E-2</v>
      </c>
      <c r="M610" s="10" t="s">
        <v>339</v>
      </c>
      <c r="N610" s="7">
        <v>44026</v>
      </c>
      <c r="O610" s="36" t="s">
        <v>18</v>
      </c>
      <c r="P610" s="20"/>
      <c r="Q610" s="37">
        <v>1.5</v>
      </c>
      <c r="R610" s="20">
        <v>25</v>
      </c>
      <c r="S610" s="2">
        <f t="shared" ref="S610:S621" si="378">($Q610/$K610)</f>
        <v>19.134152755908683</v>
      </c>
      <c r="T610" s="2">
        <f t="shared" si="363"/>
        <v>2.5</v>
      </c>
      <c r="U610" s="2">
        <v>1.68</v>
      </c>
      <c r="V610" s="2">
        <f t="shared" si="364"/>
        <v>1.6858472440913168</v>
      </c>
      <c r="W610" s="5">
        <f t="shared" si="365"/>
        <v>25</v>
      </c>
      <c r="X610" s="22">
        <v>1.3</v>
      </c>
      <c r="Y610" s="2">
        <f t="shared" si="366"/>
        <v>24.874398582681291</v>
      </c>
      <c r="Z610" s="2">
        <f t="shared" si="367"/>
        <v>3.25</v>
      </c>
      <c r="AA610" s="2">
        <f t="shared" si="368"/>
        <v>2.1840000000000002</v>
      </c>
      <c r="AB610" s="2">
        <f t="shared" si="369"/>
        <v>2.1916014173187119</v>
      </c>
      <c r="AC610" s="2">
        <f t="shared" si="370"/>
        <v>32.500000000000007</v>
      </c>
      <c r="AD610" s="13">
        <f t="shared" si="371"/>
        <v>3.2052060193964215E-3</v>
      </c>
      <c r="AE610" s="44">
        <f t="shared" si="347"/>
        <v>5.9999999999999984E-2</v>
      </c>
      <c r="AF610" s="9" t="s">
        <v>342</v>
      </c>
      <c r="AG610" s="5">
        <v>4</v>
      </c>
      <c r="AH610" s="20">
        <v>30</v>
      </c>
      <c r="AI610" s="2">
        <f t="shared" si="372"/>
        <v>22.960983307090419</v>
      </c>
      <c r="AJ610" s="3">
        <f t="shared" si="373"/>
        <v>9.6156180581892639E-2</v>
      </c>
      <c r="AK610" s="47">
        <f t="shared" si="375"/>
        <v>1.7999999999999996</v>
      </c>
      <c r="AN610" s="43" t="s">
        <v>334</v>
      </c>
      <c r="AV610" s="45">
        <f t="shared" si="376"/>
        <v>4.18</v>
      </c>
      <c r="AW610" s="43">
        <v>0.217</v>
      </c>
      <c r="AX610" s="45"/>
      <c r="AY610" s="45">
        <f t="shared" si="377"/>
        <v>0.35764464444262928</v>
      </c>
      <c r="AZ610" s="45"/>
      <c r="BA610" s="45"/>
      <c r="BB610" s="47">
        <f t="shared" si="374"/>
        <v>0.25014291836220054</v>
      </c>
    </row>
    <row r="611" spans="1:54">
      <c r="A611" s="20" t="s">
        <v>301</v>
      </c>
      <c r="B611" s="13">
        <v>2.8624641505678192</v>
      </c>
      <c r="C611" s="2" t="s">
        <v>22</v>
      </c>
      <c r="D611" s="1" t="s">
        <v>325</v>
      </c>
      <c r="E611" s="1">
        <v>470</v>
      </c>
      <c r="F611" s="29">
        <v>44014</v>
      </c>
      <c r="G611" s="26">
        <f t="shared" si="362"/>
        <v>6.0903492565272752E-3</v>
      </c>
      <c r="K611" s="47">
        <v>1E-3</v>
      </c>
      <c r="M611" s="10" t="s">
        <v>339</v>
      </c>
      <c r="N611" s="7">
        <v>44026</v>
      </c>
      <c r="O611" s="36" t="s">
        <v>18</v>
      </c>
      <c r="P611" s="20"/>
      <c r="Q611" s="37"/>
      <c r="R611" s="20">
        <v>30</v>
      </c>
      <c r="S611" s="2">
        <v>24.91</v>
      </c>
      <c r="T611" s="2">
        <f t="shared" si="363"/>
        <v>3</v>
      </c>
      <c r="U611" s="2">
        <v>2.09</v>
      </c>
      <c r="V611" s="2">
        <f t="shared" si="364"/>
        <v>0</v>
      </c>
      <c r="W611" s="5">
        <f t="shared" si="365"/>
        <v>30</v>
      </c>
      <c r="X611" s="22">
        <v>2.5</v>
      </c>
      <c r="Y611" s="2">
        <f t="shared" si="366"/>
        <v>62.274999999999999</v>
      </c>
      <c r="Z611" s="2">
        <f t="shared" si="367"/>
        <v>7.5</v>
      </c>
      <c r="AA611" s="2">
        <f t="shared" si="368"/>
        <v>5.2249999999999996</v>
      </c>
      <c r="AB611" s="2">
        <f t="shared" si="369"/>
        <v>0</v>
      </c>
      <c r="AC611" s="2">
        <f t="shared" si="370"/>
        <v>75</v>
      </c>
      <c r="AD611" s="13">
        <f t="shared" si="371"/>
        <v>5.057019999336481E-3</v>
      </c>
      <c r="AE611" s="44">
        <f t="shared" si="347"/>
        <v>8.3033333333333331E-4</v>
      </c>
      <c r="AF611" s="9" t="s">
        <v>341</v>
      </c>
      <c r="AG611" s="5">
        <v>8</v>
      </c>
      <c r="AH611" s="20">
        <v>30</v>
      </c>
      <c r="AI611" s="2">
        <f t="shared" si="372"/>
        <v>24.91</v>
      </c>
      <c r="AJ611" s="3">
        <f t="shared" si="373"/>
        <v>0.15171059998009442</v>
      </c>
      <c r="AK611" s="47">
        <f t="shared" si="375"/>
        <v>2.4909999999999998E-2</v>
      </c>
      <c r="AL611" s="9" t="s">
        <v>327</v>
      </c>
      <c r="AN611" s="43" t="s">
        <v>334</v>
      </c>
      <c r="AV611" s="45">
        <f t="shared" si="376"/>
        <v>5.09</v>
      </c>
      <c r="AW611" s="43">
        <v>0.217</v>
      </c>
      <c r="AX611" s="45"/>
      <c r="AY611" s="45">
        <f t="shared" si="377"/>
        <v>0.41149901768172886</v>
      </c>
      <c r="AZ611" s="45"/>
      <c r="BA611" s="45"/>
      <c r="BB611" s="47">
        <f t="shared" si="374"/>
        <v>0.24984900000000002</v>
      </c>
    </row>
    <row r="612" spans="1:54">
      <c r="A612" s="20" t="s">
        <v>302</v>
      </c>
      <c r="B612" s="13">
        <v>2.6197604547224116</v>
      </c>
      <c r="C612" s="2" t="s">
        <v>22</v>
      </c>
      <c r="D612" s="1" t="s">
        <v>325</v>
      </c>
      <c r="E612" s="1">
        <v>470</v>
      </c>
      <c r="F612" s="29">
        <v>44014</v>
      </c>
      <c r="G612" s="26">
        <f t="shared" si="362"/>
        <v>5.5739584143030037E-3</v>
      </c>
      <c r="K612" s="47">
        <v>1.19220630903485E-2</v>
      </c>
      <c r="M612" s="10" t="s">
        <v>339</v>
      </c>
      <c r="N612" s="7">
        <v>44026</v>
      </c>
      <c r="O612" s="36" t="s">
        <v>18</v>
      </c>
      <c r="P612" s="20"/>
      <c r="Q612" s="37"/>
      <c r="R612" s="20">
        <v>30</v>
      </c>
      <c r="S612" s="2">
        <v>24.91</v>
      </c>
      <c r="T612" s="2">
        <f t="shared" ref="T612:T614" si="379">$R612*0.1</f>
        <v>3</v>
      </c>
      <c r="U612" s="2">
        <v>2.09</v>
      </c>
      <c r="V612" s="2">
        <f t="shared" si="364"/>
        <v>0</v>
      </c>
      <c r="W612" s="5">
        <f t="shared" si="365"/>
        <v>30</v>
      </c>
      <c r="X612" s="22">
        <v>2.5</v>
      </c>
      <c r="Y612" s="2">
        <f t="shared" si="366"/>
        <v>62.274999999999999</v>
      </c>
      <c r="Z612" s="2">
        <f t="shared" si="367"/>
        <v>7.5</v>
      </c>
      <c r="AA612" s="2">
        <f t="shared" si="368"/>
        <v>5.2249999999999996</v>
      </c>
      <c r="AB612" s="2">
        <f t="shared" si="369"/>
        <v>0</v>
      </c>
      <c r="AC612" s="2">
        <f t="shared" si="370"/>
        <v>75</v>
      </c>
      <c r="AD612" s="13">
        <f t="shared" si="371"/>
        <v>4.6282434700095944E-3</v>
      </c>
      <c r="AE612" s="44">
        <f t="shared" si="347"/>
        <v>9.8992863860193694E-3</v>
      </c>
      <c r="AF612" s="9" t="s">
        <v>341</v>
      </c>
      <c r="AG612" s="5">
        <v>9</v>
      </c>
      <c r="AH612" s="20">
        <v>30</v>
      </c>
      <c r="AI612" s="2">
        <f t="shared" si="372"/>
        <v>24.91</v>
      </c>
      <c r="AJ612" s="3">
        <f t="shared" si="373"/>
        <v>0.13884730410028784</v>
      </c>
      <c r="AK612" s="47">
        <f t="shared" si="375"/>
        <v>0.2969785915805811</v>
      </c>
      <c r="AL612" s="9" t="s">
        <v>327</v>
      </c>
      <c r="AN612" s="43" t="s">
        <v>334</v>
      </c>
      <c r="AV612" s="45">
        <f t="shared" si="376"/>
        <v>5.09</v>
      </c>
      <c r="AW612" s="43">
        <v>0.217</v>
      </c>
      <c r="AX612" s="45"/>
      <c r="AY612" s="45">
        <f t="shared" si="377"/>
        <v>0.41149901768172886</v>
      </c>
      <c r="AZ612" s="45"/>
      <c r="BA612" s="45"/>
      <c r="BB612" s="47">
        <f t="shared" si="374"/>
        <v>0.24984900000000002</v>
      </c>
    </row>
    <row r="613" spans="1:54">
      <c r="A613" s="20" t="s">
        <v>303</v>
      </c>
      <c r="B613" s="13">
        <v>2.7495590340357059</v>
      </c>
      <c r="C613" s="2" t="s">
        <v>22</v>
      </c>
      <c r="D613" s="1" t="s">
        <v>325</v>
      </c>
      <c r="E613" s="1">
        <v>470</v>
      </c>
      <c r="F613" s="29">
        <v>44014</v>
      </c>
      <c r="G613" s="26">
        <f t="shared" si="362"/>
        <v>5.8501256043312893E-3</v>
      </c>
      <c r="K613" s="47">
        <v>1.8825957506106099E-2</v>
      </c>
      <c r="M613" s="10" t="s">
        <v>339</v>
      </c>
      <c r="N613" s="7">
        <v>44026</v>
      </c>
      <c r="O613" s="36" t="s">
        <v>18</v>
      </c>
      <c r="P613" s="20"/>
      <c r="Q613" s="37"/>
      <c r="R613" s="20">
        <v>30</v>
      </c>
      <c r="S613" s="2">
        <v>24.91</v>
      </c>
      <c r="T613" s="2">
        <f t="shared" si="379"/>
        <v>3</v>
      </c>
      <c r="U613" s="2">
        <v>2.09</v>
      </c>
      <c r="V613" s="2">
        <f t="shared" si="364"/>
        <v>0</v>
      </c>
      <c r="W613" s="5">
        <f t="shared" si="365"/>
        <v>30</v>
      </c>
      <c r="X613" s="22">
        <v>2.5</v>
      </c>
      <c r="Y613" s="2">
        <f t="shared" si="366"/>
        <v>62.274999999999999</v>
      </c>
      <c r="Z613" s="2">
        <f t="shared" si="367"/>
        <v>7.5</v>
      </c>
      <c r="AA613" s="2">
        <f t="shared" si="368"/>
        <v>5.2249999999999996</v>
      </c>
      <c r="AB613" s="2">
        <f t="shared" si="369"/>
        <v>0</v>
      </c>
      <c r="AC613" s="2">
        <f t="shared" si="370"/>
        <v>75</v>
      </c>
      <c r="AD613" s="13">
        <f t="shared" si="371"/>
        <v>4.8575542934630811E-3</v>
      </c>
      <c r="AE613" s="44">
        <f t="shared" si="347"/>
        <v>1.5631820049236762E-2</v>
      </c>
      <c r="AF613" s="9" t="s">
        <v>341</v>
      </c>
      <c r="AG613" s="5">
        <v>10</v>
      </c>
      <c r="AH613" s="20">
        <v>30</v>
      </c>
      <c r="AI613" s="2">
        <f t="shared" si="372"/>
        <v>24.91</v>
      </c>
      <c r="AJ613" s="3">
        <f t="shared" si="373"/>
        <v>0.14572662880389242</v>
      </c>
      <c r="AK613" s="47">
        <f t="shared" si="375"/>
        <v>0.46895460147710283</v>
      </c>
      <c r="AL613" s="9" t="s">
        <v>327</v>
      </c>
      <c r="AN613" s="43" t="s">
        <v>334</v>
      </c>
      <c r="AV613" s="45">
        <f t="shared" si="376"/>
        <v>5.09</v>
      </c>
      <c r="AW613" s="43">
        <v>0.217</v>
      </c>
      <c r="AX613" s="45"/>
      <c r="AY613" s="45">
        <f t="shared" si="377"/>
        <v>0.41149901768172886</v>
      </c>
      <c r="AZ613" s="45"/>
      <c r="BA613" s="45"/>
      <c r="BB613" s="47">
        <f t="shared" si="374"/>
        <v>0.24984900000000002</v>
      </c>
    </row>
    <row r="614" spans="1:54">
      <c r="A614" s="20" t="s">
        <v>304</v>
      </c>
      <c r="B614" s="13">
        <v>2.8555021994976539</v>
      </c>
      <c r="C614" s="2" t="s">
        <v>22</v>
      </c>
      <c r="D614" s="1" t="s">
        <v>325</v>
      </c>
      <c r="E614" s="1">
        <v>470</v>
      </c>
      <c r="F614" s="29">
        <v>44014</v>
      </c>
      <c r="G614" s="26">
        <f t="shared" si="362"/>
        <v>6.0755365946758592E-3</v>
      </c>
      <c r="K614" s="47">
        <v>2.0371233512521202E-2</v>
      </c>
      <c r="M614" s="10" t="s">
        <v>339</v>
      </c>
      <c r="N614" s="7">
        <v>44026</v>
      </c>
      <c r="O614" s="36" t="s">
        <v>18</v>
      </c>
      <c r="P614" s="20"/>
      <c r="Q614" s="37"/>
      <c r="R614" s="20">
        <v>30</v>
      </c>
      <c r="S614" s="2">
        <v>24.91</v>
      </c>
      <c r="T614" s="2">
        <f t="shared" si="379"/>
        <v>3</v>
      </c>
      <c r="U614" s="2">
        <v>2.09</v>
      </c>
      <c r="V614" s="2">
        <f t="shared" si="364"/>
        <v>0</v>
      </c>
      <c r="W614" s="5">
        <f t="shared" si="365"/>
        <v>30</v>
      </c>
      <c r="X614" s="22">
        <v>1.2</v>
      </c>
      <c r="Y614" s="2">
        <f t="shared" si="366"/>
        <v>29.891999999999999</v>
      </c>
      <c r="Z614" s="2">
        <f t="shared" si="367"/>
        <v>3.5999999999999996</v>
      </c>
      <c r="AA614" s="2">
        <f t="shared" si="368"/>
        <v>2.5079999999999996</v>
      </c>
      <c r="AB614" s="2">
        <f t="shared" si="369"/>
        <v>0</v>
      </c>
      <c r="AC614" s="2">
        <f t="shared" si="370"/>
        <v>36</v>
      </c>
      <c r="AD614" s="13">
        <f t="shared" si="371"/>
        <v>5.0447205524458546E-3</v>
      </c>
      <c r="AE614" s="44">
        <f t="shared" si="347"/>
        <v>1.6914914226563438E-2</v>
      </c>
      <c r="AF614" s="9" t="s">
        <v>341</v>
      </c>
      <c r="AG614" s="5">
        <v>11</v>
      </c>
      <c r="AH614" s="20">
        <v>30</v>
      </c>
      <c r="AI614" s="2">
        <f t="shared" si="372"/>
        <v>24.91</v>
      </c>
      <c r="AJ614" s="3">
        <f t="shared" si="373"/>
        <v>0.15134161657337564</v>
      </c>
      <c r="AK614" s="47">
        <f t="shared" si="375"/>
        <v>0.50744742679690313</v>
      </c>
      <c r="AL614" s="9" t="s">
        <v>327</v>
      </c>
      <c r="AN614" s="43" t="s">
        <v>334</v>
      </c>
      <c r="AV614" s="45">
        <f t="shared" si="376"/>
        <v>5.09</v>
      </c>
      <c r="AW614" s="43">
        <v>0.217</v>
      </c>
      <c r="AX614" s="45"/>
      <c r="AY614" s="45">
        <f t="shared" si="377"/>
        <v>0.41149901768172886</v>
      </c>
      <c r="AZ614" s="45"/>
      <c r="BA614" s="45"/>
      <c r="BB614" s="47">
        <f t="shared" si="374"/>
        <v>0.24984900000000002</v>
      </c>
    </row>
    <row r="615" spans="1:54">
      <c r="A615" s="20" t="s">
        <v>305</v>
      </c>
      <c r="B615" s="13">
        <v>1.8673339618529914</v>
      </c>
      <c r="C615" s="2" t="s">
        <v>22</v>
      </c>
      <c r="D615" s="1" t="s">
        <v>325</v>
      </c>
      <c r="E615" s="1">
        <v>470</v>
      </c>
      <c r="F615" s="29">
        <v>44014</v>
      </c>
      <c r="G615" s="26">
        <f t="shared" si="362"/>
        <v>3.9730509826659387E-3</v>
      </c>
      <c r="K615" s="47">
        <v>0.12978674428932899</v>
      </c>
      <c r="M615" s="10" t="s">
        <v>339</v>
      </c>
      <c r="N615" s="7">
        <v>44026</v>
      </c>
      <c r="O615" s="36" t="s">
        <v>18</v>
      </c>
      <c r="P615" s="20"/>
      <c r="Q615" s="37">
        <v>2</v>
      </c>
      <c r="R615" s="20">
        <v>30</v>
      </c>
      <c r="S615" s="2">
        <f t="shared" si="378"/>
        <v>15.409894214939786</v>
      </c>
      <c r="T615" s="2">
        <f t="shared" ref="T615:T621" si="380">$R615*0.1</f>
        <v>3</v>
      </c>
      <c r="U615" s="2">
        <v>1.67</v>
      </c>
      <c r="V615" s="2">
        <f t="shared" si="364"/>
        <v>9.9201057850602155</v>
      </c>
      <c r="W615" s="5">
        <f t="shared" si="365"/>
        <v>30</v>
      </c>
      <c r="X615" s="22">
        <v>3.7</v>
      </c>
      <c r="Y615" s="2">
        <f t="shared" si="366"/>
        <v>57.016608595277212</v>
      </c>
      <c r="Z615" s="2">
        <f t="shared" si="367"/>
        <v>11.100000000000001</v>
      </c>
      <c r="AA615" s="2">
        <f t="shared" si="368"/>
        <v>6.1790000000000003</v>
      </c>
      <c r="AB615" s="2">
        <f t="shared" si="369"/>
        <v>36.704391404722799</v>
      </c>
      <c r="AC615" s="2">
        <f t="shared" si="370"/>
        <v>111.00000000000001</v>
      </c>
      <c r="AD615" s="13">
        <f t="shared" si="371"/>
        <v>2.0408098451148225E-3</v>
      </c>
      <c r="AE615" s="44">
        <f t="shared" si="347"/>
        <v>6.6666666666666666E-2</v>
      </c>
      <c r="AF615" s="9" t="s">
        <v>342</v>
      </c>
      <c r="AG615" s="5">
        <v>5</v>
      </c>
      <c r="AH615" s="20">
        <v>25</v>
      </c>
      <c r="AI615" s="2">
        <f t="shared" si="372"/>
        <v>12.841578512449821</v>
      </c>
      <c r="AJ615" s="3">
        <f t="shared" si="373"/>
        <v>5.102024612787056E-2</v>
      </c>
      <c r="AK615" s="47">
        <f t="shared" si="375"/>
        <v>1.6666666666666667</v>
      </c>
      <c r="AN615" s="43" t="s">
        <v>334</v>
      </c>
      <c r="AV615" s="45">
        <f t="shared" si="376"/>
        <v>4.6699999999999982</v>
      </c>
      <c r="AW615" s="43">
        <v>0.217</v>
      </c>
      <c r="AX615" s="45"/>
      <c r="AY615" s="45">
        <f t="shared" si="377"/>
        <v>0.28485420301844055</v>
      </c>
      <c r="AZ615" s="45"/>
      <c r="BA615" s="45"/>
      <c r="BB615" s="47">
        <f t="shared" si="374"/>
        <v>0.24979911636356625</v>
      </c>
    </row>
    <row r="616" spans="1:54">
      <c r="A616" s="20" t="s">
        <v>306</v>
      </c>
      <c r="B616" s="13">
        <v>1.9125065952758542</v>
      </c>
      <c r="C616" s="2" t="s">
        <v>22</v>
      </c>
      <c r="D616" s="1" t="s">
        <v>325</v>
      </c>
      <c r="E616" s="1">
        <v>470</v>
      </c>
      <c r="F616" s="29">
        <v>44014</v>
      </c>
      <c r="G616" s="26">
        <f t="shared" si="362"/>
        <v>4.06916296867203E-3</v>
      </c>
      <c r="K616" s="47">
        <v>0.122035440450698</v>
      </c>
      <c r="M616" s="10" t="s">
        <v>339</v>
      </c>
      <c r="N616" s="7">
        <v>44026</v>
      </c>
      <c r="O616" s="36" t="s">
        <v>18</v>
      </c>
      <c r="P616" s="20"/>
      <c r="Q616" s="37">
        <v>2</v>
      </c>
      <c r="R616" s="20">
        <v>30</v>
      </c>
      <c r="S616" s="2">
        <f t="shared" si="378"/>
        <v>16.388681784682007</v>
      </c>
      <c r="T616" s="2">
        <f t="shared" si="380"/>
        <v>3</v>
      </c>
      <c r="U616" s="2">
        <v>1.73</v>
      </c>
      <c r="V616" s="2">
        <f t="shared" si="364"/>
        <v>8.881318215317993</v>
      </c>
      <c r="W616" s="5">
        <f t="shared" si="365"/>
        <v>30</v>
      </c>
      <c r="X616" s="22">
        <v>3.4</v>
      </c>
      <c r="Y616" s="2">
        <f t="shared" si="366"/>
        <v>55.721518067918822</v>
      </c>
      <c r="Z616" s="2">
        <f t="shared" si="367"/>
        <v>10.199999999999999</v>
      </c>
      <c r="AA616" s="2">
        <f t="shared" si="368"/>
        <v>5.8819999999999997</v>
      </c>
      <c r="AB616" s="2">
        <f t="shared" si="369"/>
        <v>30.196481932081177</v>
      </c>
      <c r="AC616" s="2">
        <f t="shared" si="370"/>
        <v>102</v>
      </c>
      <c r="AD616" s="13">
        <f t="shared" si="371"/>
        <v>2.2229405674525954E-3</v>
      </c>
      <c r="AE616" s="44">
        <f t="shared" si="347"/>
        <v>6.6666666666666666E-2</v>
      </c>
      <c r="AF616" s="9" t="s">
        <v>342</v>
      </c>
      <c r="AG616" s="5">
        <v>6</v>
      </c>
      <c r="AH616" s="20">
        <v>25</v>
      </c>
      <c r="AI616" s="2">
        <f t="shared" si="372"/>
        <v>13.657234820568338</v>
      </c>
      <c r="AJ616" s="3">
        <f t="shared" si="373"/>
        <v>5.5573514186314885E-2</v>
      </c>
      <c r="AK616" s="47">
        <f t="shared" si="375"/>
        <v>1.6666666666666667</v>
      </c>
      <c r="AN616" s="43" t="s">
        <v>334</v>
      </c>
      <c r="AV616" s="45">
        <f t="shared" si="376"/>
        <v>4.7300000000000004</v>
      </c>
      <c r="AW616" s="43">
        <v>0.217</v>
      </c>
      <c r="AX616" s="45"/>
      <c r="AY616" s="45">
        <f t="shared" si="377"/>
        <v>0.28973358717643288</v>
      </c>
      <c r="AZ616" s="45"/>
      <c r="BA616" s="45"/>
      <c r="BB616" s="47">
        <f t="shared" si="374"/>
        <v>0.25022245003684979</v>
      </c>
    </row>
    <row r="617" spans="1:54">
      <c r="A617" s="20" t="s">
        <v>307</v>
      </c>
      <c r="B617" s="13">
        <v>1.879438092483444</v>
      </c>
      <c r="C617" s="2" t="s">
        <v>22</v>
      </c>
      <c r="D617" s="1" t="s">
        <v>325</v>
      </c>
      <c r="E617" s="1">
        <v>470</v>
      </c>
      <c r="F617" s="29">
        <v>44014</v>
      </c>
      <c r="G617" s="26">
        <f t="shared" si="362"/>
        <v>3.9988044520924337E-3</v>
      </c>
      <c r="K617" s="47">
        <v>0.101727466721955</v>
      </c>
      <c r="M617" s="10" t="s">
        <v>339</v>
      </c>
      <c r="N617" s="7">
        <v>44026</v>
      </c>
      <c r="O617" s="36" t="s">
        <v>18</v>
      </c>
      <c r="P617" s="20"/>
      <c r="Q617" s="37">
        <v>2</v>
      </c>
      <c r="R617" s="20">
        <v>30</v>
      </c>
      <c r="S617" s="2">
        <f t="shared" si="378"/>
        <v>19.660373588840745</v>
      </c>
      <c r="T617" s="2">
        <f t="shared" si="380"/>
        <v>3</v>
      </c>
      <c r="U617" s="2">
        <v>1.85</v>
      </c>
      <c r="V617" s="2">
        <f t="shared" si="364"/>
        <v>5.4896264111592536</v>
      </c>
      <c r="W617" s="5">
        <f t="shared" si="365"/>
        <v>30</v>
      </c>
      <c r="X617" s="22">
        <v>3</v>
      </c>
      <c r="Y617" s="2">
        <f t="shared" si="366"/>
        <v>58.981120766522238</v>
      </c>
      <c r="Z617" s="2">
        <f t="shared" si="367"/>
        <v>9</v>
      </c>
      <c r="AA617" s="2">
        <f t="shared" si="368"/>
        <v>5.5500000000000007</v>
      </c>
      <c r="AB617" s="2">
        <f t="shared" si="369"/>
        <v>16.468879233477761</v>
      </c>
      <c r="AC617" s="2">
        <f t="shared" si="370"/>
        <v>90</v>
      </c>
      <c r="AD617" s="13">
        <f t="shared" si="371"/>
        <v>2.6205996478952292E-3</v>
      </c>
      <c r="AE617" s="44">
        <f t="shared" si="347"/>
        <v>6.6666666666666666E-2</v>
      </c>
      <c r="AF617" s="9" t="s">
        <v>342</v>
      </c>
      <c r="AG617" s="5">
        <v>7</v>
      </c>
      <c r="AH617" s="20">
        <v>25</v>
      </c>
      <c r="AI617" s="2">
        <f t="shared" si="372"/>
        <v>16.383644657367288</v>
      </c>
      <c r="AJ617" s="3">
        <f t="shared" si="373"/>
        <v>6.5514991197380731E-2</v>
      </c>
      <c r="AK617" s="47">
        <f t="shared" si="375"/>
        <v>1.6666666666666667</v>
      </c>
      <c r="AN617" s="43" t="s">
        <v>334</v>
      </c>
      <c r="AV617" s="45">
        <f t="shared" si="376"/>
        <v>4.8500000000000014</v>
      </c>
      <c r="AW617" s="43">
        <v>0.217</v>
      </c>
      <c r="AX617" s="45"/>
      <c r="AY617" s="45">
        <f t="shared" si="377"/>
        <v>0.31274814027434511</v>
      </c>
      <c r="AZ617" s="45"/>
      <c r="BA617" s="45"/>
      <c r="BB617" s="47">
        <f t="shared" si="374"/>
        <v>0.24962358905227519</v>
      </c>
    </row>
    <row r="618" spans="1:54">
      <c r="A618" s="20" t="s">
        <v>308</v>
      </c>
      <c r="B618" s="13">
        <v>2.0283883788948169</v>
      </c>
      <c r="C618" s="2" t="s">
        <v>22</v>
      </c>
      <c r="D618" s="1" t="s">
        <v>325</v>
      </c>
      <c r="E618" s="1">
        <v>470</v>
      </c>
      <c r="F618" s="29">
        <v>44014</v>
      </c>
      <c r="G618" s="26">
        <f t="shared" si="362"/>
        <v>4.3157199550953552E-3</v>
      </c>
      <c r="K618" s="47">
        <v>0.10802357587096199</v>
      </c>
      <c r="M618" s="10" t="s">
        <v>339</v>
      </c>
      <c r="N618" s="7">
        <v>44026</v>
      </c>
      <c r="O618" s="36" t="s">
        <v>18</v>
      </c>
      <c r="P618" s="20"/>
      <c r="Q618" s="37">
        <v>2</v>
      </c>
      <c r="R618" s="20">
        <v>30</v>
      </c>
      <c r="S618" s="2">
        <f t="shared" si="378"/>
        <v>18.514476898904654</v>
      </c>
      <c r="T618" s="2">
        <f t="shared" si="380"/>
        <v>3</v>
      </c>
      <c r="U618" s="2">
        <v>1.8</v>
      </c>
      <c r="V618" s="2">
        <f t="shared" si="364"/>
        <v>6.6855231010953453</v>
      </c>
      <c r="W618" s="5">
        <f t="shared" si="365"/>
        <v>30</v>
      </c>
      <c r="X618" s="22">
        <v>1.3</v>
      </c>
      <c r="Y618" s="2">
        <f t="shared" si="366"/>
        <v>24.068819968576051</v>
      </c>
      <c r="Z618" s="2">
        <f t="shared" si="367"/>
        <v>3.9000000000000004</v>
      </c>
      <c r="AA618" s="2">
        <f t="shared" si="368"/>
        <v>2.3400000000000003</v>
      </c>
      <c r="AB618" s="2">
        <f t="shared" si="369"/>
        <v>8.6911800314239489</v>
      </c>
      <c r="AC618" s="2">
        <f t="shared" si="370"/>
        <v>39</v>
      </c>
      <c r="AD618" s="13">
        <f t="shared" si="371"/>
        <v>2.6634432470251596E-3</v>
      </c>
      <c r="AE618" s="44">
        <f t="shared" si="347"/>
        <v>6.6666666666666666E-2</v>
      </c>
      <c r="AF618" s="9" t="s">
        <v>342</v>
      </c>
      <c r="AG618" s="5">
        <v>8</v>
      </c>
      <c r="AH618" s="20">
        <v>25</v>
      </c>
      <c r="AI618" s="2">
        <f t="shared" si="372"/>
        <v>15.428730749087213</v>
      </c>
      <c r="AJ618" s="3">
        <f t="shared" si="373"/>
        <v>6.6586081175628989E-2</v>
      </c>
      <c r="AK618" s="47">
        <f t="shared" si="375"/>
        <v>1.6666666666666667</v>
      </c>
      <c r="AN618" s="43" t="s">
        <v>334</v>
      </c>
      <c r="AV618" s="45">
        <f t="shared" si="376"/>
        <v>4.8000000000000007</v>
      </c>
      <c r="AW618" s="43">
        <v>0.217</v>
      </c>
      <c r="AX618" s="45"/>
      <c r="AY618" s="45">
        <f t="shared" si="377"/>
        <v>0.30319546461106212</v>
      </c>
      <c r="AZ618" s="45"/>
      <c r="BA618" s="45"/>
      <c r="BB618" s="47">
        <f t="shared" si="374"/>
        <v>0.24963407541120486</v>
      </c>
    </row>
    <row r="619" spans="1:54">
      <c r="A619" s="20" t="s">
        <v>309</v>
      </c>
      <c r="B619" s="13">
        <v>2.4080610097494177</v>
      </c>
      <c r="C619" s="2" t="s">
        <v>22</v>
      </c>
      <c r="D619" s="1" t="s">
        <v>325</v>
      </c>
      <c r="E619" s="1">
        <v>470</v>
      </c>
      <c r="F619" s="29">
        <v>44014</v>
      </c>
      <c r="G619" s="26">
        <f t="shared" si="362"/>
        <v>5.1235340632966335E-3</v>
      </c>
      <c r="K619" s="47">
        <v>0.110858079193025</v>
      </c>
      <c r="M619" s="10" t="s">
        <v>339</v>
      </c>
      <c r="N619" s="7">
        <v>44026</v>
      </c>
      <c r="O619" s="36"/>
      <c r="P619" s="20"/>
      <c r="Q619" s="37">
        <v>2</v>
      </c>
      <c r="R619" s="20">
        <v>30</v>
      </c>
      <c r="S619" s="2">
        <f t="shared" si="378"/>
        <v>18.041084732467894</v>
      </c>
      <c r="T619" s="2">
        <f t="shared" si="380"/>
        <v>3</v>
      </c>
      <c r="U619" s="2">
        <v>1.8</v>
      </c>
      <c r="V619" s="2">
        <f t="shared" si="364"/>
        <v>7.1589152675321053</v>
      </c>
      <c r="W619" s="5">
        <f t="shared" si="365"/>
        <v>30</v>
      </c>
      <c r="X619" s="22">
        <v>1.5</v>
      </c>
      <c r="Y619" s="2">
        <f t="shared" si="366"/>
        <v>27.061627098701841</v>
      </c>
      <c r="Z619" s="2">
        <f t="shared" si="367"/>
        <v>4.5</v>
      </c>
      <c r="AA619" s="2">
        <f t="shared" si="368"/>
        <v>2.7</v>
      </c>
      <c r="AB619" s="2">
        <f t="shared" si="369"/>
        <v>10.738372901298158</v>
      </c>
      <c r="AC619" s="2">
        <f t="shared" si="370"/>
        <v>45</v>
      </c>
      <c r="AD619" s="13">
        <f t="shared" si="371"/>
        <v>3.0811370721873363E-3</v>
      </c>
      <c r="AE619" s="44">
        <f t="shared" si="347"/>
        <v>6.6666666666666666E-2</v>
      </c>
      <c r="AH619" s="20"/>
      <c r="AI619" s="2">
        <f t="shared" si="372"/>
        <v>0</v>
      </c>
      <c r="AJ619" s="3">
        <f t="shared" si="373"/>
        <v>0</v>
      </c>
      <c r="AK619" s="47">
        <f t="shared" si="375"/>
        <v>0</v>
      </c>
      <c r="AN619" s="43" t="s">
        <v>334</v>
      </c>
      <c r="AV619" s="45">
        <f t="shared" si="376"/>
        <v>4.8000000000000007</v>
      </c>
      <c r="AW619" s="43">
        <v>0.217</v>
      </c>
      <c r="AX619" s="45"/>
      <c r="AY619" s="45">
        <f t="shared" si="377"/>
        <v>0.29978342791572438</v>
      </c>
      <c r="AZ619" s="45"/>
      <c r="BA619" s="45"/>
      <c r="BB619" s="47">
        <f t="shared" si="374"/>
        <v>0.25015480679428531</v>
      </c>
    </row>
    <row r="620" spans="1:54">
      <c r="A620" s="20" t="s">
        <v>310</v>
      </c>
      <c r="B620" s="13">
        <v>2.287896918108832</v>
      </c>
      <c r="C620" s="2" t="s">
        <v>22</v>
      </c>
      <c r="D620" s="1" t="s">
        <v>325</v>
      </c>
      <c r="E620" s="1">
        <v>470</v>
      </c>
      <c r="F620" s="29">
        <v>44014</v>
      </c>
      <c r="G620" s="26">
        <f t="shared" si="362"/>
        <v>4.8678657832102812E-3</v>
      </c>
      <c r="K620" s="47">
        <v>8.3000000000000004E-2</v>
      </c>
      <c r="M620" s="10" t="s">
        <v>339</v>
      </c>
      <c r="N620" s="7">
        <v>44026</v>
      </c>
      <c r="O620" s="36"/>
      <c r="P620" s="20"/>
      <c r="Q620" s="37">
        <v>2</v>
      </c>
      <c r="R620" s="20">
        <v>30</v>
      </c>
      <c r="S620" s="2">
        <v>24.91</v>
      </c>
      <c r="T620" s="2">
        <f t="shared" si="380"/>
        <v>3</v>
      </c>
      <c r="U620" s="2">
        <v>2.09</v>
      </c>
      <c r="V620" s="2">
        <f t="shared" si="364"/>
        <v>0</v>
      </c>
      <c r="W620" s="5">
        <f t="shared" si="365"/>
        <v>30</v>
      </c>
      <c r="X620" s="22">
        <v>2.2000000000000002</v>
      </c>
      <c r="Y620" s="2">
        <f t="shared" si="366"/>
        <v>54.802000000000007</v>
      </c>
      <c r="Z620" s="2">
        <f t="shared" si="367"/>
        <v>6.6000000000000005</v>
      </c>
      <c r="AA620" s="2">
        <f t="shared" si="368"/>
        <v>4.5979999999999999</v>
      </c>
      <c r="AB620" s="2">
        <f t="shared" si="369"/>
        <v>0</v>
      </c>
      <c r="AC620" s="2">
        <f t="shared" si="370"/>
        <v>66.000000000000014</v>
      </c>
      <c r="AD620" s="13">
        <f t="shared" si="371"/>
        <v>4.0419512219922694E-3</v>
      </c>
      <c r="AE620" s="44">
        <f t="shared" si="347"/>
        <v>6.8917666666666669E-2</v>
      </c>
      <c r="AH620" s="20"/>
      <c r="AI620" s="2">
        <f t="shared" si="372"/>
        <v>0</v>
      </c>
      <c r="AJ620" s="3">
        <f t="shared" si="373"/>
        <v>0</v>
      </c>
      <c r="AK620" s="47">
        <f t="shared" si="375"/>
        <v>0</v>
      </c>
      <c r="AN620" s="43" t="s">
        <v>334</v>
      </c>
      <c r="AV620" s="45">
        <f t="shared" si="376"/>
        <v>5.09</v>
      </c>
      <c r="AW620" s="43">
        <v>0.217</v>
      </c>
      <c r="AX620" s="45"/>
      <c r="AY620" s="45">
        <f t="shared" si="377"/>
        <v>0.41149901768172886</v>
      </c>
      <c r="AZ620" s="45"/>
      <c r="BA620" s="45"/>
      <c r="BB620" s="47">
        <f t="shared" si="374"/>
        <v>0.24984900000000002</v>
      </c>
    </row>
    <row r="621" spans="1:54">
      <c r="A621" s="20" t="s">
        <v>311</v>
      </c>
      <c r="B621" s="13">
        <v>2.4191921198213535</v>
      </c>
      <c r="C621" s="2" t="s">
        <v>22</v>
      </c>
      <c r="D621" s="1" t="s">
        <v>325</v>
      </c>
      <c r="E621" s="1">
        <v>470</v>
      </c>
      <c r="F621" s="29">
        <v>44014</v>
      </c>
      <c r="G621" s="26">
        <f t="shared" si="362"/>
        <v>5.1472172762156458E-3</v>
      </c>
      <c r="K621" s="47">
        <v>0.105</v>
      </c>
      <c r="M621" s="10" t="s">
        <v>339</v>
      </c>
      <c r="N621" s="7">
        <v>44026</v>
      </c>
      <c r="O621" s="36"/>
      <c r="P621" s="20"/>
      <c r="Q621" s="37">
        <v>2</v>
      </c>
      <c r="R621" s="20">
        <v>30</v>
      </c>
      <c r="S621" s="2">
        <f t="shared" si="378"/>
        <v>19.047619047619047</v>
      </c>
      <c r="T621" s="2">
        <f t="shared" si="380"/>
        <v>3</v>
      </c>
      <c r="U621" s="2">
        <v>1.85</v>
      </c>
      <c r="V621" s="2">
        <f t="shared" si="364"/>
        <v>6.1023809523809511</v>
      </c>
      <c r="W621" s="5">
        <f t="shared" si="365"/>
        <v>30</v>
      </c>
      <c r="X621" s="22">
        <v>1.45</v>
      </c>
      <c r="Y621" s="2">
        <f t="shared" si="366"/>
        <v>27.619047619047617</v>
      </c>
      <c r="Z621" s="2">
        <f t="shared" si="367"/>
        <v>4.3499999999999996</v>
      </c>
      <c r="AA621" s="2">
        <f t="shared" si="368"/>
        <v>2.6825000000000001</v>
      </c>
      <c r="AB621" s="2">
        <f t="shared" si="369"/>
        <v>8.848452380952379</v>
      </c>
      <c r="AC621" s="2">
        <f t="shared" si="370"/>
        <v>43.499999999999993</v>
      </c>
      <c r="AD621" s="13">
        <f t="shared" si="371"/>
        <v>3.2680744610892988E-3</v>
      </c>
      <c r="AE621" s="44">
        <f t="shared" si="347"/>
        <v>6.6666666666666666E-2</v>
      </c>
      <c r="AH621" s="20"/>
      <c r="AI621" s="2">
        <f t="shared" si="372"/>
        <v>0</v>
      </c>
      <c r="AJ621" s="3">
        <f t="shared" si="373"/>
        <v>0</v>
      </c>
      <c r="AK621" s="47">
        <f t="shared" si="375"/>
        <v>0</v>
      </c>
      <c r="AN621" s="43" t="s">
        <v>334</v>
      </c>
      <c r="AV621" s="45">
        <f t="shared" si="376"/>
        <v>4.8500000000000014</v>
      </c>
      <c r="AW621" s="43">
        <v>0.217</v>
      </c>
      <c r="AX621" s="45"/>
      <c r="AY621" s="45">
        <f t="shared" si="377"/>
        <v>0.30739130434782613</v>
      </c>
      <c r="AZ621" s="45"/>
      <c r="BA621" s="45"/>
      <c r="BB621" s="47">
        <f t="shared" si="374"/>
        <v>0.25029761904761899</v>
      </c>
    </row>
    <row r="622" spans="1:54">
      <c r="A622" s="20" t="s">
        <v>313</v>
      </c>
      <c r="B622" s="13">
        <v>3.1320032423476953</v>
      </c>
      <c r="C622" s="2" t="s">
        <v>22</v>
      </c>
      <c r="D622" s="1" t="s">
        <v>325</v>
      </c>
      <c r="E622" s="1">
        <v>470</v>
      </c>
      <c r="F622" s="29">
        <v>44014</v>
      </c>
      <c r="G622" s="26">
        <f t="shared" si="362"/>
        <v>6.6638366858461605E-3</v>
      </c>
      <c r="K622" s="10">
        <v>1E-3</v>
      </c>
      <c r="M622" s="10" t="s">
        <v>339</v>
      </c>
      <c r="N622" s="7">
        <v>44026</v>
      </c>
      <c r="O622" s="36" t="s">
        <v>18</v>
      </c>
      <c r="P622" s="20"/>
      <c r="Q622" s="37"/>
      <c r="R622" s="20">
        <v>30</v>
      </c>
      <c r="S622" s="2">
        <v>24.91</v>
      </c>
      <c r="T622" s="2">
        <f t="shared" ref="T622:T631" si="381">$R622*0.1</f>
        <v>3</v>
      </c>
      <c r="U622" s="2">
        <v>2.09</v>
      </c>
      <c r="V622" s="2">
        <f t="shared" si="364"/>
        <v>0</v>
      </c>
      <c r="W622" s="5">
        <f t="shared" si="365"/>
        <v>30</v>
      </c>
      <c r="X622" s="22">
        <v>2.2999999999999998</v>
      </c>
      <c r="Y622" s="2">
        <f t="shared" si="366"/>
        <v>57.292999999999999</v>
      </c>
      <c r="Z622" s="2">
        <f t="shared" si="367"/>
        <v>6.8999999999999995</v>
      </c>
      <c r="AA622" s="2">
        <f t="shared" si="368"/>
        <v>4.8069999999999995</v>
      </c>
      <c r="AB622" s="2">
        <f t="shared" si="369"/>
        <v>0</v>
      </c>
      <c r="AC622" s="2">
        <f t="shared" si="370"/>
        <v>69</v>
      </c>
      <c r="AD622" s="13">
        <f t="shared" si="371"/>
        <v>5.5332057281475954E-3</v>
      </c>
      <c r="AE622" s="44">
        <f t="shared" si="347"/>
        <v>8.3033333333333342E-4</v>
      </c>
      <c r="AF622" s="9" t="s">
        <v>341</v>
      </c>
      <c r="AG622" s="5">
        <v>12</v>
      </c>
      <c r="AH622" s="20">
        <v>30</v>
      </c>
      <c r="AI622" s="2">
        <f t="shared" si="372"/>
        <v>24.91</v>
      </c>
      <c r="AJ622" s="3">
        <f t="shared" si="373"/>
        <v>0.16599617184442786</v>
      </c>
      <c r="AK622" s="47">
        <f t="shared" si="375"/>
        <v>2.4910000000000002E-2</v>
      </c>
      <c r="AL622" s="9" t="s">
        <v>327</v>
      </c>
      <c r="AN622" s="43" t="s">
        <v>334</v>
      </c>
      <c r="AV622" s="45">
        <f t="shared" si="376"/>
        <v>5.09</v>
      </c>
      <c r="AW622" s="43">
        <v>0.217</v>
      </c>
      <c r="AX622" s="45"/>
      <c r="AY622" s="45">
        <f t="shared" si="377"/>
        <v>0.41149901768172886</v>
      </c>
      <c r="AZ622" s="45"/>
      <c r="BA622" s="45"/>
      <c r="BB622" s="47">
        <f t="shared" si="374"/>
        <v>0.24984900000000002</v>
      </c>
    </row>
    <row r="623" spans="1:54">
      <c r="A623" s="20" t="s">
        <v>314</v>
      </c>
      <c r="B623" s="13">
        <v>2.6235512542498021</v>
      </c>
      <c r="C623" s="2" t="s">
        <v>22</v>
      </c>
      <c r="D623" s="1" t="s">
        <v>325</v>
      </c>
      <c r="E623" s="1">
        <v>470</v>
      </c>
      <c r="F623" s="29">
        <v>44014</v>
      </c>
      <c r="G623" s="26">
        <f t="shared" si="362"/>
        <v>5.5820239452123452E-3</v>
      </c>
      <c r="K623" s="10">
        <v>1E-3</v>
      </c>
      <c r="M623" s="10" t="s">
        <v>339</v>
      </c>
      <c r="N623" s="7">
        <v>44026</v>
      </c>
      <c r="O623" s="36" t="s">
        <v>18</v>
      </c>
      <c r="P623" s="20"/>
      <c r="Q623" s="37"/>
      <c r="R623" s="20">
        <v>30</v>
      </c>
      <c r="S623" s="2">
        <v>24.91</v>
      </c>
      <c r="T623" s="2">
        <f t="shared" si="381"/>
        <v>3</v>
      </c>
      <c r="U623" s="2">
        <v>2.09</v>
      </c>
      <c r="V623" s="2">
        <f t="shared" si="364"/>
        <v>0</v>
      </c>
      <c r="W623" s="5">
        <f t="shared" si="365"/>
        <v>30</v>
      </c>
      <c r="X623" s="22">
        <v>1.3</v>
      </c>
      <c r="Y623" s="2">
        <f t="shared" si="366"/>
        <v>32.383000000000003</v>
      </c>
      <c r="Z623" s="2">
        <f t="shared" si="367"/>
        <v>3.9000000000000004</v>
      </c>
      <c r="AA623" s="2">
        <f t="shared" si="368"/>
        <v>2.7170000000000001</v>
      </c>
      <c r="AB623" s="2">
        <f t="shared" si="369"/>
        <v>0</v>
      </c>
      <c r="AC623" s="2">
        <f t="shared" si="370"/>
        <v>39</v>
      </c>
      <c r="AD623" s="13">
        <f t="shared" si="371"/>
        <v>4.6349405491746508E-3</v>
      </c>
      <c r="AE623" s="44">
        <f t="shared" si="347"/>
        <v>8.3033333333333342E-4</v>
      </c>
      <c r="AF623" s="9" t="s">
        <v>341</v>
      </c>
      <c r="AG623" s="5">
        <v>13</v>
      </c>
      <c r="AH623" s="20">
        <v>30</v>
      </c>
      <c r="AI623" s="2">
        <f t="shared" si="372"/>
        <v>24.910000000000004</v>
      </c>
      <c r="AJ623" s="3">
        <f t="shared" si="373"/>
        <v>0.13904821647523952</v>
      </c>
      <c r="AK623" s="47">
        <f t="shared" si="375"/>
        <v>2.4910000000000002E-2</v>
      </c>
      <c r="AL623" s="9" t="s">
        <v>327</v>
      </c>
      <c r="AN623" s="43" t="s">
        <v>334</v>
      </c>
      <c r="AV623" s="45">
        <f t="shared" si="376"/>
        <v>5.09</v>
      </c>
      <c r="AW623" s="43">
        <v>0.217</v>
      </c>
      <c r="AX623" s="45"/>
      <c r="AY623" s="45">
        <f t="shared" si="377"/>
        <v>0.41149901768172886</v>
      </c>
      <c r="AZ623" s="45"/>
      <c r="BA623" s="45"/>
      <c r="BB623" s="47">
        <f t="shared" si="374"/>
        <v>0.24984900000000002</v>
      </c>
    </row>
    <row r="624" spans="1:54">
      <c r="A624" s="20" t="s">
        <v>315</v>
      </c>
      <c r="B624" s="13">
        <v>2.5598919909841831</v>
      </c>
      <c r="C624" s="2" t="s">
        <v>22</v>
      </c>
      <c r="D624" s="1" t="s">
        <v>325</v>
      </c>
      <c r="E624" s="1">
        <v>470</v>
      </c>
      <c r="F624" s="29">
        <v>44014</v>
      </c>
      <c r="G624" s="26">
        <f t="shared" si="362"/>
        <v>5.4465787042216659E-3</v>
      </c>
      <c r="K624" s="10">
        <v>1E-3</v>
      </c>
      <c r="M624" s="10" t="s">
        <v>339</v>
      </c>
      <c r="N624" s="7">
        <v>44026</v>
      </c>
      <c r="O624" s="36" t="s">
        <v>18</v>
      </c>
      <c r="P624" s="20"/>
      <c r="Q624" s="37"/>
      <c r="R624" s="20">
        <v>30</v>
      </c>
      <c r="S624" s="2">
        <v>24.91</v>
      </c>
      <c r="T624" s="2">
        <f t="shared" si="381"/>
        <v>3</v>
      </c>
      <c r="U624" s="2">
        <v>2.09</v>
      </c>
      <c r="V624" s="2">
        <f t="shared" si="364"/>
        <v>0</v>
      </c>
      <c r="W624" s="5">
        <f t="shared" si="365"/>
        <v>30</v>
      </c>
      <c r="X624" s="22">
        <v>2.2999999999999998</v>
      </c>
      <c r="Y624" s="2">
        <f t="shared" si="366"/>
        <v>57.292999999999999</v>
      </c>
      <c r="Z624" s="2">
        <f t="shared" si="367"/>
        <v>6.8999999999999995</v>
      </c>
      <c r="AA624" s="2">
        <f t="shared" si="368"/>
        <v>4.8069999999999995</v>
      </c>
      <c r="AB624" s="2">
        <f t="shared" si="369"/>
        <v>0</v>
      </c>
      <c r="AC624" s="2">
        <f t="shared" si="370"/>
        <v>69</v>
      </c>
      <c r="AD624" s="13">
        <f t="shared" si="371"/>
        <v>4.5224758507387232E-3</v>
      </c>
      <c r="AE624" s="44">
        <f t="shared" si="347"/>
        <v>8.3033333333333342E-4</v>
      </c>
      <c r="AF624" s="9" t="s">
        <v>341</v>
      </c>
      <c r="AG624" s="5">
        <v>14</v>
      </c>
      <c r="AH624" s="20">
        <v>30</v>
      </c>
      <c r="AI624" s="2">
        <f t="shared" si="372"/>
        <v>24.91</v>
      </c>
      <c r="AJ624" s="3">
        <f t="shared" si="373"/>
        <v>0.13567427552216169</v>
      </c>
      <c r="AK624" s="47">
        <f t="shared" si="375"/>
        <v>2.4910000000000002E-2</v>
      </c>
      <c r="AL624" s="9" t="s">
        <v>327</v>
      </c>
      <c r="AN624" s="43" t="s">
        <v>334</v>
      </c>
      <c r="AV624" s="45">
        <f t="shared" si="376"/>
        <v>5.09</v>
      </c>
      <c r="AW624" s="43">
        <v>0.217</v>
      </c>
      <c r="AX624" s="45"/>
      <c r="AY624" s="45">
        <f t="shared" si="377"/>
        <v>0.41149901768172886</v>
      </c>
      <c r="AZ624" s="45"/>
      <c r="BA624" s="45"/>
      <c r="BB624" s="47">
        <f t="shared" si="374"/>
        <v>0.24984900000000002</v>
      </c>
    </row>
    <row r="625" spans="1:54">
      <c r="A625" s="20" t="s">
        <v>316</v>
      </c>
      <c r="B625" s="13">
        <v>2.7098500679136053</v>
      </c>
      <c r="C625" s="2" t="s">
        <v>22</v>
      </c>
      <c r="D625" s="1" t="s">
        <v>325</v>
      </c>
      <c r="E625" s="1">
        <v>470</v>
      </c>
      <c r="F625" s="29">
        <v>44014</v>
      </c>
      <c r="G625" s="26">
        <f t="shared" si="362"/>
        <v>5.7656384423693729E-3</v>
      </c>
      <c r="K625" s="10">
        <v>1E-3</v>
      </c>
      <c r="M625" s="10" t="s">
        <v>339</v>
      </c>
      <c r="N625" s="7">
        <v>44026</v>
      </c>
      <c r="O625" s="36" t="s">
        <v>18</v>
      </c>
      <c r="P625" s="20"/>
      <c r="Q625" s="37"/>
      <c r="R625" s="20">
        <v>30</v>
      </c>
      <c r="S625" s="2">
        <v>24.91</v>
      </c>
      <c r="T625" s="2">
        <f t="shared" si="381"/>
        <v>3</v>
      </c>
      <c r="U625" s="2">
        <v>2.09</v>
      </c>
      <c r="V625" s="2">
        <f t="shared" si="364"/>
        <v>0</v>
      </c>
      <c r="W625" s="5">
        <f t="shared" si="365"/>
        <v>30</v>
      </c>
      <c r="X625" s="22">
        <v>1.3</v>
      </c>
      <c r="Y625" s="2">
        <f t="shared" si="366"/>
        <v>32.383000000000003</v>
      </c>
      <c r="Z625" s="2">
        <f t="shared" si="367"/>
        <v>3.9000000000000004</v>
      </c>
      <c r="AA625" s="2">
        <f t="shared" si="368"/>
        <v>2.7170000000000001</v>
      </c>
      <c r="AB625" s="2">
        <f t="shared" si="369"/>
        <v>0</v>
      </c>
      <c r="AC625" s="2">
        <f t="shared" si="370"/>
        <v>39</v>
      </c>
      <c r="AD625" s="13">
        <f t="shared" si="371"/>
        <v>4.7874017866473698E-3</v>
      </c>
      <c r="AE625" s="44">
        <f t="shared" si="347"/>
        <v>8.3033333333333342E-4</v>
      </c>
      <c r="AF625" s="9" t="s">
        <v>341</v>
      </c>
      <c r="AG625" s="5">
        <v>15</v>
      </c>
      <c r="AH625" s="20">
        <v>30</v>
      </c>
      <c r="AI625" s="2">
        <f t="shared" si="372"/>
        <v>24.910000000000004</v>
      </c>
      <c r="AJ625" s="3">
        <f t="shared" si="373"/>
        <v>0.1436220535994211</v>
      </c>
      <c r="AK625" s="47">
        <f t="shared" si="375"/>
        <v>2.4910000000000002E-2</v>
      </c>
      <c r="AL625" s="9" t="s">
        <v>327</v>
      </c>
      <c r="AN625" s="43" t="s">
        <v>334</v>
      </c>
      <c r="AV625" s="45">
        <f t="shared" si="376"/>
        <v>5.09</v>
      </c>
      <c r="AW625" s="43">
        <v>0.217</v>
      </c>
      <c r="AX625" s="45"/>
      <c r="AY625" s="45">
        <f t="shared" si="377"/>
        <v>0.41149901768172886</v>
      </c>
      <c r="AZ625" s="45"/>
      <c r="BA625" s="45"/>
      <c r="BB625" s="47">
        <f t="shared" si="374"/>
        <v>0.24984900000000002</v>
      </c>
    </row>
    <row r="626" spans="1:54">
      <c r="A626" s="20" t="s">
        <v>317</v>
      </c>
      <c r="B626" s="13">
        <v>1.7543805622508959</v>
      </c>
      <c r="C626" s="2" t="s">
        <v>22</v>
      </c>
      <c r="D626" s="1" t="s">
        <v>325</v>
      </c>
      <c r="E626" s="1">
        <v>470</v>
      </c>
      <c r="F626" s="29">
        <v>44014</v>
      </c>
      <c r="G626" s="26">
        <f t="shared" si="362"/>
        <v>3.7327246005338212E-3</v>
      </c>
      <c r="K626" s="47">
        <v>3.8377571678859697E-2</v>
      </c>
      <c r="M626" s="10" t="s">
        <v>339</v>
      </c>
      <c r="N626" s="7">
        <v>44026</v>
      </c>
      <c r="O626" s="36" t="s">
        <v>18</v>
      </c>
      <c r="P626" s="20"/>
      <c r="Q626" s="37"/>
      <c r="R626" s="20">
        <v>30</v>
      </c>
      <c r="S626" s="2">
        <v>24.91</v>
      </c>
      <c r="T626" s="2">
        <f t="shared" si="381"/>
        <v>3</v>
      </c>
      <c r="U626" s="2">
        <v>2.09</v>
      </c>
      <c r="V626" s="2">
        <f t="shared" si="364"/>
        <v>0</v>
      </c>
      <c r="W626" s="5">
        <f t="shared" si="365"/>
        <v>30</v>
      </c>
      <c r="X626" s="22">
        <v>2.2999999999999998</v>
      </c>
      <c r="Y626" s="2">
        <f t="shared" si="366"/>
        <v>57.292999999999999</v>
      </c>
      <c r="Z626" s="2">
        <f t="shared" si="367"/>
        <v>6.8999999999999995</v>
      </c>
      <c r="AA626" s="2">
        <f t="shared" si="368"/>
        <v>4.8069999999999995</v>
      </c>
      <c r="AB626" s="2">
        <f t="shared" si="369"/>
        <v>0</v>
      </c>
      <c r="AC626" s="2">
        <f t="shared" si="370"/>
        <v>69</v>
      </c>
      <c r="AD626" s="13">
        <f t="shared" si="371"/>
        <v>3.0994056599765829E-3</v>
      </c>
      <c r="AE626" s="44">
        <f t="shared" si="347"/>
        <v>3.1866177017346502E-2</v>
      </c>
      <c r="AF626" s="9" t="s">
        <v>342</v>
      </c>
      <c r="AG626" s="5">
        <v>9</v>
      </c>
      <c r="AH626" s="20">
        <v>30</v>
      </c>
      <c r="AI626" s="2">
        <f t="shared" si="372"/>
        <v>24.91</v>
      </c>
      <c r="AJ626" s="3">
        <f t="shared" si="373"/>
        <v>9.2982169799297493E-2</v>
      </c>
      <c r="AK626" s="47">
        <f t="shared" si="375"/>
        <v>0.95598531052039504</v>
      </c>
      <c r="AL626" s="9" t="s">
        <v>327</v>
      </c>
      <c r="AN626" s="43" t="s">
        <v>334</v>
      </c>
      <c r="AV626" s="45">
        <f t="shared" si="376"/>
        <v>5.09</v>
      </c>
      <c r="AW626" s="43">
        <v>0.217</v>
      </c>
      <c r="AX626" s="45"/>
      <c r="AY626" s="45">
        <f t="shared" si="377"/>
        <v>0.41149901768172886</v>
      </c>
      <c r="AZ626" s="45"/>
      <c r="BA626" s="45"/>
      <c r="BB626" s="47">
        <f t="shared" si="374"/>
        <v>0.24984900000000002</v>
      </c>
    </row>
    <row r="627" spans="1:54">
      <c r="A627" s="20" t="s">
        <v>318</v>
      </c>
      <c r="B627" s="13">
        <v>1.7187130551424252</v>
      </c>
      <c r="C627" s="2" t="s">
        <v>22</v>
      </c>
      <c r="D627" s="1" t="s">
        <v>325</v>
      </c>
      <c r="E627" s="1">
        <v>470</v>
      </c>
      <c r="F627" s="29">
        <v>44014</v>
      </c>
      <c r="G627" s="26">
        <f t="shared" si="362"/>
        <v>3.656836287537075E-3</v>
      </c>
      <c r="K627" s="10">
        <v>1.7000000000000001E-2</v>
      </c>
      <c r="M627" s="10" t="s">
        <v>339</v>
      </c>
      <c r="N627" s="7">
        <v>44026</v>
      </c>
      <c r="O627" s="36" t="s">
        <v>18</v>
      </c>
      <c r="P627" s="20"/>
      <c r="Q627" s="37"/>
      <c r="R627" s="20">
        <v>30</v>
      </c>
      <c r="S627" s="2">
        <v>24.91</v>
      </c>
      <c r="T627" s="2">
        <f t="shared" si="381"/>
        <v>3</v>
      </c>
      <c r="U627" s="2">
        <v>2.09</v>
      </c>
      <c r="V627" s="2">
        <f t="shared" si="364"/>
        <v>0</v>
      </c>
      <c r="W627" s="5">
        <f t="shared" si="365"/>
        <v>30</v>
      </c>
      <c r="X627" s="22">
        <v>1.3</v>
      </c>
      <c r="Y627" s="2">
        <f t="shared" si="366"/>
        <v>32.383000000000003</v>
      </c>
      <c r="Z627" s="2">
        <f t="shared" si="367"/>
        <v>3.9000000000000004</v>
      </c>
      <c r="AA627" s="2">
        <f t="shared" si="368"/>
        <v>2.7170000000000001</v>
      </c>
      <c r="AB627" s="2">
        <f t="shared" si="369"/>
        <v>0</v>
      </c>
      <c r="AC627" s="2">
        <f t="shared" si="370"/>
        <v>39</v>
      </c>
      <c r="AD627" s="13">
        <f t="shared" si="371"/>
        <v>3.0363930640849514E-3</v>
      </c>
      <c r="AE627" s="44">
        <f t="shared" si="347"/>
        <v>1.4115666666666669E-2</v>
      </c>
      <c r="AF627" s="9" t="s">
        <v>342</v>
      </c>
      <c r="AG627" s="5">
        <v>10</v>
      </c>
      <c r="AH627" s="20">
        <v>30</v>
      </c>
      <c r="AI627" s="2">
        <f t="shared" si="372"/>
        <v>24.910000000000004</v>
      </c>
      <c r="AJ627" s="3">
        <f t="shared" si="373"/>
        <v>9.1091791922548543E-2</v>
      </c>
      <c r="AK627" s="47">
        <f t="shared" si="375"/>
        <v>0.42347000000000007</v>
      </c>
      <c r="AL627" s="9" t="s">
        <v>327</v>
      </c>
      <c r="AN627" s="43" t="s">
        <v>334</v>
      </c>
      <c r="AV627" s="45">
        <f t="shared" si="376"/>
        <v>5.09</v>
      </c>
      <c r="AW627" s="43">
        <v>0.217</v>
      </c>
      <c r="AX627" s="45"/>
      <c r="AY627" s="45">
        <f t="shared" si="377"/>
        <v>0.41149901768172886</v>
      </c>
      <c r="AZ627" s="45"/>
      <c r="BA627" s="45"/>
      <c r="BB627" s="47">
        <f t="shared" si="374"/>
        <v>0.24984900000000002</v>
      </c>
    </row>
    <row r="628" spans="1:54">
      <c r="A628" s="20" t="s">
        <v>319</v>
      </c>
      <c r="B628" s="13">
        <v>1.7330088112119872</v>
      </c>
      <c r="C628" s="2" t="s">
        <v>22</v>
      </c>
      <c r="D628" s="1" t="s">
        <v>325</v>
      </c>
      <c r="E628" s="1">
        <v>470</v>
      </c>
      <c r="F628" s="29">
        <v>44014</v>
      </c>
      <c r="G628" s="26">
        <f t="shared" si="362"/>
        <v>3.6872527898127389E-3</v>
      </c>
      <c r="K628" s="47">
        <v>3.1090640572140501E-2</v>
      </c>
      <c r="M628" s="10" t="s">
        <v>339</v>
      </c>
      <c r="N628" s="7">
        <v>44026</v>
      </c>
      <c r="O628" s="36" t="s">
        <v>18</v>
      </c>
      <c r="P628" s="20"/>
      <c r="Q628" s="37"/>
      <c r="R628" s="20">
        <v>30</v>
      </c>
      <c r="S628" s="2">
        <v>24.91</v>
      </c>
      <c r="T628" s="2">
        <f t="shared" si="381"/>
        <v>3</v>
      </c>
      <c r="U628" s="2">
        <v>2.09</v>
      </c>
      <c r="V628" s="2">
        <f t="shared" si="364"/>
        <v>0</v>
      </c>
      <c r="W628" s="5">
        <f t="shared" si="365"/>
        <v>30</v>
      </c>
      <c r="X628" s="22">
        <v>2.2999999999999998</v>
      </c>
      <c r="Y628" s="2">
        <f t="shared" si="366"/>
        <v>57.292999999999999</v>
      </c>
      <c r="Z628" s="2">
        <f t="shared" si="367"/>
        <v>6.8999999999999995</v>
      </c>
      <c r="AA628" s="2">
        <f t="shared" si="368"/>
        <v>4.8069999999999995</v>
      </c>
      <c r="AB628" s="2">
        <f t="shared" si="369"/>
        <v>0</v>
      </c>
      <c r="AC628" s="2">
        <f t="shared" si="370"/>
        <v>69</v>
      </c>
      <c r="AD628" s="13">
        <f t="shared" si="371"/>
        <v>3.0616488998078443E-3</v>
      </c>
      <c r="AE628" s="44">
        <f t="shared" si="347"/>
        <v>2.5815595221733996E-2</v>
      </c>
      <c r="AF628" s="9" t="s">
        <v>342</v>
      </c>
      <c r="AG628" s="5">
        <v>11</v>
      </c>
      <c r="AH628" s="20">
        <v>30</v>
      </c>
      <c r="AI628" s="2">
        <f t="shared" si="372"/>
        <v>24.91</v>
      </c>
      <c r="AJ628" s="3">
        <f t="shared" si="373"/>
        <v>9.1849466994235324E-2</v>
      </c>
      <c r="AK628" s="47">
        <f t="shared" si="375"/>
        <v>0.77446785665201989</v>
      </c>
      <c r="AL628" s="9" t="s">
        <v>327</v>
      </c>
      <c r="AN628" s="43" t="s">
        <v>334</v>
      </c>
      <c r="AV628" s="45">
        <f t="shared" si="376"/>
        <v>5.09</v>
      </c>
      <c r="AW628" s="43">
        <v>0.217</v>
      </c>
      <c r="AX628" s="45"/>
      <c r="AY628" s="45">
        <f t="shared" si="377"/>
        <v>0.41149901768172886</v>
      </c>
      <c r="AZ628" s="45"/>
      <c r="BA628" s="45"/>
      <c r="BB628" s="47">
        <f t="shared" si="374"/>
        <v>0.24984900000000002</v>
      </c>
    </row>
    <row r="629" spans="1:54">
      <c r="A629" s="20" t="s">
        <v>320</v>
      </c>
      <c r="B629" s="13">
        <v>1.803991465309331</v>
      </c>
      <c r="C629" s="2" t="s">
        <v>22</v>
      </c>
      <c r="D629" s="1" t="s">
        <v>325</v>
      </c>
      <c r="E629" s="1">
        <v>470</v>
      </c>
      <c r="F629" s="29">
        <v>44014</v>
      </c>
      <c r="G629" s="26">
        <f t="shared" si="362"/>
        <v>3.8382797134241084E-3</v>
      </c>
      <c r="K629" s="47">
        <v>1.27792474296102E-2</v>
      </c>
      <c r="M629" s="10" t="s">
        <v>339</v>
      </c>
      <c r="N629" s="7">
        <v>44026</v>
      </c>
      <c r="O629" s="36" t="s">
        <v>18</v>
      </c>
      <c r="P629" s="20"/>
      <c r="Q629" s="37"/>
      <c r="R629" s="20">
        <v>30</v>
      </c>
      <c r="S629" s="2">
        <v>24.91</v>
      </c>
      <c r="T629" s="2">
        <f t="shared" si="381"/>
        <v>3</v>
      </c>
      <c r="U629" s="2">
        <v>2.09</v>
      </c>
      <c r="V629" s="2">
        <f t="shared" si="364"/>
        <v>0</v>
      </c>
      <c r="W629" s="5">
        <f t="shared" si="365"/>
        <v>30</v>
      </c>
      <c r="X629" s="22">
        <v>1.3</v>
      </c>
      <c r="Y629" s="2">
        <f t="shared" si="366"/>
        <v>32.383000000000003</v>
      </c>
      <c r="Z629" s="2">
        <f t="shared" si="367"/>
        <v>3.9000000000000004</v>
      </c>
      <c r="AA629" s="2">
        <f t="shared" si="368"/>
        <v>2.7170000000000001</v>
      </c>
      <c r="AB629" s="2">
        <f t="shared" si="369"/>
        <v>0</v>
      </c>
      <c r="AC629" s="2">
        <f t="shared" si="370"/>
        <v>39</v>
      </c>
      <c r="AD629" s="13">
        <f t="shared" si="371"/>
        <v>3.1870515887131514E-3</v>
      </c>
      <c r="AE629" s="44">
        <f t="shared" si="347"/>
        <v>1.0611035115719671E-2</v>
      </c>
      <c r="AF629" s="9" t="s">
        <v>342</v>
      </c>
      <c r="AG629" s="5">
        <v>12</v>
      </c>
      <c r="AH629" s="20">
        <v>30</v>
      </c>
      <c r="AI629" s="2">
        <f t="shared" si="372"/>
        <v>24.910000000000004</v>
      </c>
      <c r="AJ629" s="3">
        <f t="shared" si="373"/>
        <v>9.5611547661394541E-2</v>
      </c>
      <c r="AK629" s="47">
        <f t="shared" si="375"/>
        <v>0.31833105347159013</v>
      </c>
      <c r="AL629" s="9" t="s">
        <v>327</v>
      </c>
      <c r="AN629" s="43" t="s">
        <v>334</v>
      </c>
      <c r="AV629" s="45">
        <f t="shared" si="376"/>
        <v>5.09</v>
      </c>
      <c r="AW629" s="43">
        <v>0.217</v>
      </c>
      <c r="AX629" s="45"/>
      <c r="AY629" s="45">
        <f t="shared" si="377"/>
        <v>0.41149901768172886</v>
      </c>
      <c r="AZ629" s="45"/>
      <c r="BA629" s="45"/>
      <c r="BB629" s="47">
        <f t="shared" si="374"/>
        <v>0.24984900000000002</v>
      </c>
    </row>
    <row r="630" spans="1:54">
      <c r="A630" s="20" t="s">
        <v>321</v>
      </c>
      <c r="B630" s="13">
        <v>2.0276570893999004</v>
      </c>
      <c r="C630" s="2" t="s">
        <v>22</v>
      </c>
      <c r="D630" s="1" t="s">
        <v>325</v>
      </c>
      <c r="E630" s="1">
        <v>470</v>
      </c>
      <c r="F630" s="29">
        <v>44014</v>
      </c>
      <c r="G630" s="26">
        <f t="shared" si="362"/>
        <v>4.314164019999788E-3</v>
      </c>
      <c r="K630" s="47">
        <v>3.9694486939110103E-2</v>
      </c>
      <c r="M630" s="10" t="s">
        <v>339</v>
      </c>
      <c r="N630" s="7">
        <v>44026</v>
      </c>
      <c r="O630" s="36"/>
      <c r="P630" s="20"/>
      <c r="Q630" s="37"/>
      <c r="R630" s="20">
        <v>30</v>
      </c>
      <c r="S630" s="2">
        <v>24.91</v>
      </c>
      <c r="T630" s="2">
        <f t="shared" si="381"/>
        <v>3</v>
      </c>
      <c r="U630" s="2">
        <v>2.09</v>
      </c>
      <c r="V630" s="2">
        <f t="shared" si="364"/>
        <v>0</v>
      </c>
      <c r="W630" s="5">
        <f t="shared" si="365"/>
        <v>30</v>
      </c>
      <c r="X630" s="22">
        <v>1.3</v>
      </c>
      <c r="Y630" s="2">
        <f t="shared" si="366"/>
        <v>32.383000000000003</v>
      </c>
      <c r="Z630" s="2">
        <f t="shared" si="367"/>
        <v>3.9000000000000004</v>
      </c>
      <c r="AA630" s="2">
        <f t="shared" si="368"/>
        <v>2.7170000000000001</v>
      </c>
      <c r="AB630" s="2">
        <f t="shared" si="369"/>
        <v>0</v>
      </c>
      <c r="AC630" s="2">
        <f t="shared" si="370"/>
        <v>39</v>
      </c>
      <c r="AD630" s="13">
        <f t="shared" si="371"/>
        <v>3.5821941912731578E-3</v>
      </c>
      <c r="AE630" s="44">
        <f t="shared" si="347"/>
        <v>3.2959655655107757E-2</v>
      </c>
      <c r="AH630" s="20"/>
      <c r="AI630" s="2">
        <f t="shared" si="372"/>
        <v>0</v>
      </c>
      <c r="AJ630" s="3">
        <f t="shared" si="373"/>
        <v>0</v>
      </c>
      <c r="AK630" s="47">
        <f t="shared" si="375"/>
        <v>0</v>
      </c>
      <c r="AL630" s="9" t="s">
        <v>327</v>
      </c>
      <c r="AN630" s="43" t="s">
        <v>334</v>
      </c>
      <c r="AV630" s="45">
        <f t="shared" si="376"/>
        <v>5.09</v>
      </c>
      <c r="AW630" s="43">
        <v>0.217</v>
      </c>
      <c r="AX630" s="45"/>
      <c r="AY630" s="45">
        <f t="shared" si="377"/>
        <v>0.41149901768172886</v>
      </c>
      <c r="AZ630" s="45"/>
      <c r="BA630" s="45"/>
      <c r="BB630" s="47">
        <f t="shared" si="374"/>
        <v>0.24984900000000002</v>
      </c>
    </row>
    <row r="631" spans="1:54">
      <c r="A631" s="20" t="s">
        <v>323</v>
      </c>
      <c r="B631" s="13">
        <v>2.0588509816724239</v>
      </c>
      <c r="C631" s="2" t="s">
        <v>22</v>
      </c>
      <c r="D631" s="1" t="s">
        <v>325</v>
      </c>
      <c r="E631" s="1">
        <v>470</v>
      </c>
      <c r="F631" s="29">
        <v>44014</v>
      </c>
      <c r="G631" s="26">
        <f t="shared" si="362"/>
        <v>4.3805340035583482E-3</v>
      </c>
      <c r="K631" s="3">
        <v>6.8000000000000005E-2</v>
      </c>
      <c r="M631" s="10" t="s">
        <v>339</v>
      </c>
      <c r="N631" s="7">
        <v>44026</v>
      </c>
      <c r="O631" s="36"/>
      <c r="P631" s="20"/>
      <c r="Q631" s="37"/>
      <c r="R631" s="20">
        <v>30</v>
      </c>
      <c r="S631" s="2">
        <v>24.91</v>
      </c>
      <c r="T631" s="2">
        <f t="shared" si="381"/>
        <v>3</v>
      </c>
      <c r="U631" s="2">
        <v>2.09</v>
      </c>
      <c r="V631" s="2">
        <f t="shared" si="364"/>
        <v>0</v>
      </c>
      <c r="W631" s="5">
        <f t="shared" si="365"/>
        <v>30</v>
      </c>
      <c r="X631" s="22">
        <v>1.3</v>
      </c>
      <c r="Y631" s="2">
        <f t="shared" si="366"/>
        <v>32.383000000000003</v>
      </c>
      <c r="Z631" s="2">
        <f t="shared" si="367"/>
        <v>3.9000000000000004</v>
      </c>
      <c r="AA631" s="2">
        <f t="shared" si="368"/>
        <v>2.7170000000000001</v>
      </c>
      <c r="AB631" s="2">
        <f t="shared" si="369"/>
        <v>0</v>
      </c>
      <c r="AC631" s="2">
        <f t="shared" si="370"/>
        <v>39</v>
      </c>
      <c r="AD631" s="13">
        <f t="shared" si="371"/>
        <v>3.6373034009546156E-3</v>
      </c>
      <c r="AE631" s="44">
        <f t="shared" si="347"/>
        <v>5.6462666666666675E-2</v>
      </c>
      <c r="AH631" s="20"/>
      <c r="AI631" s="2">
        <f t="shared" si="372"/>
        <v>0</v>
      </c>
      <c r="AJ631" s="3">
        <f t="shared" si="373"/>
        <v>0</v>
      </c>
      <c r="AK631" s="47">
        <f t="shared" si="375"/>
        <v>0</v>
      </c>
      <c r="AL631" s="9" t="s">
        <v>327</v>
      </c>
      <c r="AN631" s="43" t="s">
        <v>334</v>
      </c>
      <c r="AV631" s="45">
        <f t="shared" si="376"/>
        <v>5.09</v>
      </c>
      <c r="AW631" s="43">
        <v>0.217</v>
      </c>
      <c r="AX631" s="45"/>
      <c r="AY631" s="45">
        <f t="shared" si="377"/>
        <v>0.41149901768172886</v>
      </c>
      <c r="AZ631" s="45"/>
      <c r="BA631" s="45"/>
      <c r="BB631" s="47">
        <f t="shared" si="374"/>
        <v>0.24984900000000002</v>
      </c>
    </row>
    <row r="632" spans="1:54">
      <c r="A632" s="20"/>
      <c r="B632" s="13"/>
      <c r="C632" s="2"/>
      <c r="F632" s="29"/>
      <c r="G632" s="26"/>
      <c r="M632" s="10"/>
      <c r="O632" s="36"/>
      <c r="P632" s="20"/>
      <c r="Q632" s="37"/>
      <c r="R632" s="20"/>
      <c r="S632" s="2"/>
      <c r="T632" s="2"/>
      <c r="U632" s="2"/>
      <c r="V632" s="2"/>
      <c r="X632" s="22"/>
      <c r="Y632" s="2"/>
      <c r="Z632" s="2"/>
      <c r="AA632" s="2"/>
      <c r="AB632" s="2"/>
      <c r="AC632" s="2"/>
      <c r="AH632" s="20"/>
      <c r="AI632" s="2"/>
      <c r="AJ632" s="3"/>
      <c r="AN632" s="9"/>
    </row>
    <row r="633" spans="1:54">
      <c r="A633" s="20" t="s">
        <v>289</v>
      </c>
      <c r="B633" s="13">
        <v>2.2720201218169627</v>
      </c>
      <c r="C633" s="2" t="s">
        <v>22</v>
      </c>
      <c r="D633" s="1" t="s">
        <v>325</v>
      </c>
      <c r="E633" s="1">
        <v>470</v>
      </c>
      <c r="F633" s="29">
        <v>44014</v>
      </c>
      <c r="G633" s="26">
        <f t="shared" ref="G633:G650" si="382">$B633/$E633</f>
        <v>4.8340853655680057E-3</v>
      </c>
      <c r="K633" s="47">
        <v>2.1999999999999999E-2</v>
      </c>
      <c r="M633" s="10" t="s">
        <v>339</v>
      </c>
      <c r="N633" s="7">
        <v>44026</v>
      </c>
      <c r="O633" s="36" t="s">
        <v>19</v>
      </c>
      <c r="P633" s="20"/>
      <c r="Q633" s="37"/>
      <c r="R633" s="20">
        <v>30</v>
      </c>
      <c r="S633" s="2">
        <v>24.91</v>
      </c>
      <c r="T633" s="2">
        <f t="shared" ref="T633:T682" si="383">$R633*0.1</f>
        <v>3</v>
      </c>
      <c r="U633" s="2">
        <v>2.09</v>
      </c>
      <c r="V633" s="2">
        <f t="shared" si="364"/>
        <v>0</v>
      </c>
      <c r="W633" s="5">
        <f t="shared" si="365"/>
        <v>30</v>
      </c>
      <c r="X633" s="22">
        <v>2.4</v>
      </c>
      <c r="Y633" s="2">
        <f t="shared" si="366"/>
        <v>59.783999999999999</v>
      </c>
      <c r="Z633" s="2">
        <f t="shared" si="367"/>
        <v>7.1999999999999993</v>
      </c>
      <c r="AA633" s="2">
        <f t="shared" si="368"/>
        <v>5.0159999999999991</v>
      </c>
      <c r="AB633" s="2">
        <f t="shared" si="369"/>
        <v>0</v>
      </c>
      <c r="AC633" s="2">
        <f t="shared" si="370"/>
        <v>72</v>
      </c>
      <c r="AD633" s="13">
        <f t="shared" si="371"/>
        <v>4.0139022152099676E-3</v>
      </c>
      <c r="AE633" s="44">
        <f>$K633*$Y633/$AC633</f>
        <v>1.8267333333333333E-2</v>
      </c>
      <c r="AF633" s="9" t="s">
        <v>343</v>
      </c>
      <c r="AG633" s="5">
        <v>5</v>
      </c>
      <c r="AH633" s="20">
        <v>10</v>
      </c>
      <c r="AI633" s="2">
        <f t="shared" ref="AI633:AI650" si="384">$Y633*($AH633/$AC633)</f>
        <v>8.3033333333333328</v>
      </c>
      <c r="AJ633" s="3">
        <f t="shared" ref="AJ633:AJ650" si="385">$AD633*$AH633</f>
        <v>4.0139022152099676E-2</v>
      </c>
      <c r="AK633" s="47">
        <f>$AE633*$AH633</f>
        <v>0.18267333333333333</v>
      </c>
      <c r="AL633" s="9"/>
      <c r="AN633" s="43" t="s">
        <v>334</v>
      </c>
      <c r="AV633" s="45">
        <f>(R633-S633)-V633</f>
        <v>5.09</v>
      </c>
      <c r="AW633" s="43">
        <v>0.217</v>
      </c>
      <c r="AX633" s="45"/>
      <c r="AY633" s="45">
        <f>(($R633*0.25)-($S633*AW633))/(R633-S633)</f>
        <v>0.41149901768172886</v>
      </c>
      <c r="AZ633" s="45"/>
      <c r="BA633" s="45"/>
      <c r="BB633" s="47">
        <f t="shared" ref="BB633:BB650" si="386">((S633*AW633)+((U633/(U633+T633))*(U633+T633))+(V633*0.25))/R633</f>
        <v>0.24984900000000002</v>
      </c>
    </row>
    <row r="634" spans="1:54">
      <c r="A634" s="20" t="s">
        <v>290</v>
      </c>
      <c r="B634" s="13">
        <v>2.2570557217583938</v>
      </c>
      <c r="C634" s="2" t="s">
        <v>22</v>
      </c>
      <c r="D634" s="1" t="s">
        <v>325</v>
      </c>
      <c r="E634" s="1">
        <v>470</v>
      </c>
      <c r="F634" s="29">
        <v>44014</v>
      </c>
      <c r="G634" s="26">
        <f t="shared" si="382"/>
        <v>4.8022462165072206E-3</v>
      </c>
      <c r="K634" s="47">
        <v>5.8999999999999997E-2</v>
      </c>
      <c r="M634" s="10" t="s">
        <v>339</v>
      </c>
      <c r="N634" s="7">
        <v>44026</v>
      </c>
      <c r="O634" s="36" t="s">
        <v>19</v>
      </c>
      <c r="P634" s="20"/>
      <c r="Q634" s="37"/>
      <c r="R634" s="20">
        <v>30</v>
      </c>
      <c r="S634" s="2">
        <v>24.91</v>
      </c>
      <c r="T634" s="2">
        <f t="shared" si="383"/>
        <v>3</v>
      </c>
      <c r="U634" s="2">
        <v>2.09</v>
      </c>
      <c r="V634" s="2">
        <f t="shared" si="364"/>
        <v>0</v>
      </c>
      <c r="W634" s="5">
        <f t="shared" si="365"/>
        <v>30</v>
      </c>
      <c r="X634" s="22">
        <v>1</v>
      </c>
      <c r="Y634" s="2">
        <f t="shared" si="366"/>
        <v>24.91</v>
      </c>
      <c r="Z634" s="2">
        <f t="shared" si="367"/>
        <v>3</v>
      </c>
      <c r="AA634" s="2">
        <f t="shared" si="368"/>
        <v>2.09</v>
      </c>
      <c r="AB634" s="2">
        <f t="shared" si="369"/>
        <v>0</v>
      </c>
      <c r="AC634" s="2">
        <f t="shared" si="370"/>
        <v>30</v>
      </c>
      <c r="AD634" s="13">
        <f t="shared" si="371"/>
        <v>3.9874651084398282E-3</v>
      </c>
      <c r="AE634" s="44">
        <f t="shared" ref="AE634:AE650" si="387">$K634*$Y634/$AC634</f>
        <v>4.8989666666666667E-2</v>
      </c>
      <c r="AF634" s="9" t="s">
        <v>343</v>
      </c>
      <c r="AG634" s="5">
        <v>6</v>
      </c>
      <c r="AH634" s="20">
        <v>10</v>
      </c>
      <c r="AI634" s="2">
        <f t="shared" si="384"/>
        <v>8.3033333333333328</v>
      </c>
      <c r="AJ634" s="3">
        <f t="shared" si="385"/>
        <v>3.9874651084398284E-2</v>
      </c>
      <c r="AK634" s="47">
        <f t="shared" ref="AK634:AK650" si="388">$AE634*$AH634</f>
        <v>0.48989666666666665</v>
      </c>
      <c r="AL634" s="9"/>
      <c r="AN634" s="43" t="s">
        <v>334</v>
      </c>
      <c r="AV634" s="45">
        <f t="shared" ref="AV634:AV650" si="389">(R634-S634)-V634</f>
        <v>5.09</v>
      </c>
      <c r="AW634" s="43">
        <v>0.217</v>
      </c>
      <c r="AX634" s="45"/>
      <c r="AY634" s="45">
        <f t="shared" ref="AY634:AY650" si="390">(($R634*0.25)-($S634*AW634))/(R634-S634)</f>
        <v>0.41149901768172886</v>
      </c>
      <c r="AZ634" s="45"/>
      <c r="BA634" s="45"/>
      <c r="BB634" s="47">
        <f t="shared" si="386"/>
        <v>0.24984900000000002</v>
      </c>
    </row>
    <row r="635" spans="1:54">
      <c r="A635" s="20" t="s">
        <v>291</v>
      </c>
      <c r="B635" s="13">
        <v>2.2570557217583938</v>
      </c>
      <c r="C635" s="2" t="s">
        <v>22</v>
      </c>
      <c r="D635" s="1" t="s">
        <v>325</v>
      </c>
      <c r="E635" s="1">
        <v>470</v>
      </c>
      <c r="F635" s="29">
        <v>44014</v>
      </c>
      <c r="G635" s="26">
        <f t="shared" si="382"/>
        <v>4.8022462165072206E-3</v>
      </c>
      <c r="K635" s="47">
        <v>6.5000000000000002E-2</v>
      </c>
      <c r="M635" s="10" t="s">
        <v>339</v>
      </c>
      <c r="N635" s="7">
        <v>44026</v>
      </c>
      <c r="O635" s="36" t="s">
        <v>19</v>
      </c>
      <c r="P635" s="20"/>
      <c r="Q635" s="37"/>
      <c r="R635" s="20">
        <v>30</v>
      </c>
      <c r="S635" s="2">
        <v>24.91</v>
      </c>
      <c r="T635" s="2">
        <f t="shared" si="383"/>
        <v>3</v>
      </c>
      <c r="U635" s="2">
        <v>2.09</v>
      </c>
      <c r="V635" s="2">
        <f t="shared" si="364"/>
        <v>0</v>
      </c>
      <c r="W635" s="5">
        <f t="shared" si="365"/>
        <v>30</v>
      </c>
      <c r="X635" s="22">
        <v>2.4</v>
      </c>
      <c r="Y635" s="2">
        <f t="shared" si="366"/>
        <v>59.783999999999999</v>
      </c>
      <c r="Z635" s="2">
        <f t="shared" si="367"/>
        <v>7.1999999999999993</v>
      </c>
      <c r="AA635" s="2">
        <f t="shared" si="368"/>
        <v>5.0159999999999991</v>
      </c>
      <c r="AB635" s="2">
        <f t="shared" si="369"/>
        <v>0</v>
      </c>
      <c r="AC635" s="2">
        <f t="shared" si="370"/>
        <v>72</v>
      </c>
      <c r="AD635" s="13">
        <f t="shared" si="371"/>
        <v>3.9874651084398291E-3</v>
      </c>
      <c r="AE635" s="44">
        <f t="shared" si="387"/>
        <v>5.3971666666666668E-2</v>
      </c>
      <c r="AF635" s="9" t="s">
        <v>343</v>
      </c>
      <c r="AG635" s="5">
        <v>7</v>
      </c>
      <c r="AH635" s="20">
        <v>10</v>
      </c>
      <c r="AI635" s="2">
        <f t="shared" si="384"/>
        <v>8.3033333333333328</v>
      </c>
      <c r="AJ635" s="3">
        <f t="shared" si="385"/>
        <v>3.9874651084398291E-2</v>
      </c>
      <c r="AK635" s="47">
        <f t="shared" si="388"/>
        <v>0.53971666666666662</v>
      </c>
      <c r="AL635" s="9"/>
      <c r="AN635" s="43" t="s">
        <v>334</v>
      </c>
      <c r="AV635" s="45">
        <f t="shared" si="389"/>
        <v>5.09</v>
      </c>
      <c r="AW635" s="43">
        <v>0.217</v>
      </c>
      <c r="AX635" s="45"/>
      <c r="AY635" s="45">
        <f t="shared" si="390"/>
        <v>0.41149901768172886</v>
      </c>
      <c r="AZ635" s="45"/>
      <c r="BA635" s="45"/>
      <c r="BB635" s="47">
        <f t="shared" si="386"/>
        <v>0.24984900000000002</v>
      </c>
    </row>
    <row r="636" spans="1:54">
      <c r="A636" s="20" t="s">
        <v>293</v>
      </c>
      <c r="B636" s="13">
        <v>1.4470426381836576</v>
      </c>
      <c r="C636" s="2" t="s">
        <v>22</v>
      </c>
      <c r="D636" s="1" t="s">
        <v>325</v>
      </c>
      <c r="E636" s="1">
        <v>470</v>
      </c>
      <c r="F636" s="29">
        <v>44014</v>
      </c>
      <c r="G636" s="26">
        <f t="shared" si="382"/>
        <v>3.0788141237950164E-3</v>
      </c>
      <c r="K636" s="10">
        <v>1E-3</v>
      </c>
      <c r="M636" s="10" t="s">
        <v>339</v>
      </c>
      <c r="N636" s="7">
        <v>44026</v>
      </c>
      <c r="O636" s="36" t="s">
        <v>19</v>
      </c>
      <c r="P636" s="20"/>
      <c r="Q636" s="37"/>
      <c r="R636" s="20">
        <v>30</v>
      </c>
      <c r="S636" s="2">
        <v>24.91</v>
      </c>
      <c r="T636" s="2">
        <f t="shared" si="383"/>
        <v>3</v>
      </c>
      <c r="U636" s="2">
        <v>2.09</v>
      </c>
      <c r="V636" s="2">
        <f t="shared" si="364"/>
        <v>0</v>
      </c>
      <c r="W636" s="5">
        <f t="shared" si="365"/>
        <v>30</v>
      </c>
      <c r="X636" s="22">
        <v>3.4</v>
      </c>
      <c r="Y636" s="2">
        <f t="shared" si="366"/>
        <v>84.694000000000003</v>
      </c>
      <c r="Z636" s="2">
        <f t="shared" si="367"/>
        <v>10.199999999999999</v>
      </c>
      <c r="AA636" s="2">
        <f t="shared" si="368"/>
        <v>7.105999999999999</v>
      </c>
      <c r="AB636" s="2">
        <f t="shared" si="369"/>
        <v>0</v>
      </c>
      <c r="AC636" s="2">
        <f t="shared" si="370"/>
        <v>102</v>
      </c>
      <c r="AD636" s="13">
        <f t="shared" si="371"/>
        <v>2.556441994124462E-3</v>
      </c>
      <c r="AE636" s="44">
        <f t="shared" si="387"/>
        <v>8.3033333333333342E-4</v>
      </c>
      <c r="AF636" s="9" t="s">
        <v>344</v>
      </c>
      <c r="AG636" s="5">
        <v>2</v>
      </c>
      <c r="AH636" s="20">
        <v>10</v>
      </c>
      <c r="AI636" s="2">
        <f t="shared" si="384"/>
        <v>8.3033333333333328</v>
      </c>
      <c r="AJ636" s="3">
        <f t="shared" si="385"/>
        <v>2.5564419941244622E-2</v>
      </c>
      <c r="AK636" s="47">
        <f t="shared" si="388"/>
        <v>8.3033333333333344E-3</v>
      </c>
      <c r="AL636" s="9"/>
      <c r="AN636" s="43" t="s">
        <v>334</v>
      </c>
      <c r="AV636" s="45">
        <f t="shared" si="389"/>
        <v>5.09</v>
      </c>
      <c r="AW636" s="43">
        <v>0.217</v>
      </c>
      <c r="AX636" s="45"/>
      <c r="AY636" s="45">
        <f t="shared" si="390"/>
        <v>0.41149901768172886</v>
      </c>
      <c r="AZ636" s="45"/>
      <c r="BA636" s="45"/>
      <c r="BB636" s="47">
        <f t="shared" si="386"/>
        <v>0.24984900000000002</v>
      </c>
    </row>
    <row r="637" spans="1:54">
      <c r="A637" s="20" t="s">
        <v>294</v>
      </c>
      <c r="B637" s="13">
        <v>1.5874329027676104</v>
      </c>
      <c r="C637" s="2" t="s">
        <v>22</v>
      </c>
      <c r="D637" s="1" t="s">
        <v>325</v>
      </c>
      <c r="E637" s="1">
        <v>470</v>
      </c>
      <c r="F637" s="29">
        <v>44014</v>
      </c>
      <c r="G637" s="26">
        <f t="shared" si="382"/>
        <v>3.377516814399171E-3</v>
      </c>
      <c r="K637" s="10">
        <v>1E-3</v>
      </c>
      <c r="M637" s="10" t="s">
        <v>339</v>
      </c>
      <c r="N637" s="7">
        <v>44026</v>
      </c>
      <c r="O637" s="36" t="s">
        <v>19</v>
      </c>
      <c r="P637" s="20"/>
      <c r="Q637" s="37"/>
      <c r="R637" s="20">
        <v>30</v>
      </c>
      <c r="S637" s="2">
        <v>24.91</v>
      </c>
      <c r="T637" s="2">
        <f t="shared" si="383"/>
        <v>3</v>
      </c>
      <c r="U637" s="2">
        <v>2.09</v>
      </c>
      <c r="V637" s="2">
        <f t="shared" si="364"/>
        <v>0</v>
      </c>
      <c r="W637" s="5">
        <f t="shared" si="365"/>
        <v>30</v>
      </c>
      <c r="X637" s="22">
        <v>2.2000000000000002</v>
      </c>
      <c r="Y637" s="2">
        <f t="shared" si="366"/>
        <v>54.802000000000007</v>
      </c>
      <c r="Z637" s="2">
        <f t="shared" si="367"/>
        <v>6.6000000000000005</v>
      </c>
      <c r="AA637" s="2">
        <f t="shared" si="368"/>
        <v>4.5979999999999999</v>
      </c>
      <c r="AB637" s="2">
        <f t="shared" si="369"/>
        <v>0</v>
      </c>
      <c r="AC637" s="2">
        <f t="shared" si="370"/>
        <v>66.000000000000014</v>
      </c>
      <c r="AD637" s="13">
        <f t="shared" si="371"/>
        <v>2.8044647948894446E-3</v>
      </c>
      <c r="AE637" s="44">
        <f t="shared" si="387"/>
        <v>8.3033333333333331E-4</v>
      </c>
      <c r="AF637" s="9" t="s">
        <v>344</v>
      </c>
      <c r="AG637" s="5">
        <v>3</v>
      </c>
      <c r="AH637" s="20">
        <v>10</v>
      </c>
      <c r="AI637" s="2">
        <f t="shared" si="384"/>
        <v>8.3033333333333328</v>
      </c>
      <c r="AJ637" s="3">
        <f t="shared" si="385"/>
        <v>2.8044647948894448E-2</v>
      </c>
      <c r="AK637" s="47">
        <f t="shared" si="388"/>
        <v>8.3033333333333327E-3</v>
      </c>
      <c r="AL637" s="9"/>
      <c r="AN637" s="43" t="s">
        <v>334</v>
      </c>
      <c r="AV637" s="45">
        <f t="shared" si="389"/>
        <v>5.09</v>
      </c>
      <c r="AW637" s="43">
        <v>0.217</v>
      </c>
      <c r="AX637" s="45"/>
      <c r="AY637" s="45">
        <f t="shared" si="390"/>
        <v>0.41149901768172886</v>
      </c>
      <c r="AZ637" s="45"/>
      <c r="BA637" s="45"/>
      <c r="BB637" s="47">
        <f t="shared" si="386"/>
        <v>0.24984900000000002</v>
      </c>
    </row>
    <row r="638" spans="1:54">
      <c r="A638" s="20" t="s">
        <v>295</v>
      </c>
      <c r="B638" s="13">
        <v>1.5010077485056368</v>
      </c>
      <c r="C638" s="2" t="s">
        <v>22</v>
      </c>
      <c r="D638" s="1" t="s">
        <v>325</v>
      </c>
      <c r="E638" s="1">
        <v>470</v>
      </c>
      <c r="F638" s="29">
        <v>44014</v>
      </c>
      <c r="G638" s="26">
        <f t="shared" si="382"/>
        <v>3.1936335074588015E-3</v>
      </c>
      <c r="K638" s="10">
        <v>1E-3</v>
      </c>
      <c r="M638" s="10" t="s">
        <v>339</v>
      </c>
      <c r="N638" s="7">
        <v>44026</v>
      </c>
      <c r="O638" s="36" t="s">
        <v>19</v>
      </c>
      <c r="P638" s="20"/>
      <c r="Q638" s="37"/>
      <c r="R638" s="20">
        <v>30</v>
      </c>
      <c r="S638" s="2">
        <v>24.91</v>
      </c>
      <c r="T638" s="2">
        <f t="shared" si="383"/>
        <v>3</v>
      </c>
      <c r="U638" s="2">
        <v>2.09</v>
      </c>
      <c r="V638" s="2">
        <f t="shared" si="364"/>
        <v>0</v>
      </c>
      <c r="W638" s="5">
        <f t="shared" si="365"/>
        <v>30</v>
      </c>
      <c r="X638" s="22">
        <v>3.4</v>
      </c>
      <c r="Y638" s="2">
        <f t="shared" si="366"/>
        <v>84.694000000000003</v>
      </c>
      <c r="Z638" s="2">
        <f t="shared" si="367"/>
        <v>10.199999999999999</v>
      </c>
      <c r="AA638" s="2">
        <f t="shared" si="368"/>
        <v>7.105999999999999</v>
      </c>
      <c r="AB638" s="2">
        <f t="shared" si="369"/>
        <v>0</v>
      </c>
      <c r="AC638" s="2">
        <f t="shared" si="370"/>
        <v>102</v>
      </c>
      <c r="AD638" s="13">
        <f t="shared" si="371"/>
        <v>2.6517803556932915E-3</v>
      </c>
      <c r="AE638" s="44">
        <f t="shared" si="387"/>
        <v>8.3033333333333342E-4</v>
      </c>
      <c r="AF638" s="9" t="s">
        <v>344</v>
      </c>
      <c r="AG638" s="5">
        <v>4</v>
      </c>
      <c r="AH638" s="20">
        <v>10</v>
      </c>
      <c r="AI638" s="2">
        <f t="shared" si="384"/>
        <v>8.3033333333333328</v>
      </c>
      <c r="AJ638" s="3">
        <f t="shared" si="385"/>
        <v>2.6517803556932916E-2</v>
      </c>
      <c r="AK638" s="47">
        <f t="shared" si="388"/>
        <v>8.3033333333333344E-3</v>
      </c>
      <c r="AL638" s="9"/>
      <c r="AN638" s="43" t="s">
        <v>334</v>
      </c>
      <c r="AV638" s="45">
        <f t="shared" si="389"/>
        <v>5.09</v>
      </c>
      <c r="AW638" s="43">
        <v>0.217</v>
      </c>
      <c r="AX638" s="45"/>
      <c r="AY638" s="45">
        <f t="shared" si="390"/>
        <v>0.41149901768172886</v>
      </c>
      <c r="AZ638" s="45"/>
      <c r="BA638" s="45"/>
      <c r="BB638" s="47">
        <f t="shared" si="386"/>
        <v>0.24984900000000002</v>
      </c>
    </row>
    <row r="639" spans="1:54">
      <c r="A639" s="20" t="s">
        <v>297</v>
      </c>
      <c r="B639" s="13">
        <v>1.9388368658222819</v>
      </c>
      <c r="C639" s="2" t="s">
        <v>22</v>
      </c>
      <c r="D639" s="1" t="s">
        <v>325</v>
      </c>
      <c r="E639" s="1">
        <v>470</v>
      </c>
      <c r="F639" s="29">
        <v>44014</v>
      </c>
      <c r="G639" s="26">
        <f t="shared" si="382"/>
        <v>4.1251848208984721E-3</v>
      </c>
      <c r="K639" s="47">
        <v>2.67891137004546E-2</v>
      </c>
      <c r="M639" s="10" t="s">
        <v>339</v>
      </c>
      <c r="N639" s="7">
        <v>44026</v>
      </c>
      <c r="O639" s="36" t="s">
        <v>19</v>
      </c>
      <c r="P639" s="20"/>
      <c r="Q639" s="37"/>
      <c r="R639" s="20">
        <v>30</v>
      </c>
      <c r="S639" s="2">
        <v>24.91</v>
      </c>
      <c r="T639" s="2">
        <f t="shared" si="383"/>
        <v>3</v>
      </c>
      <c r="U639" s="2">
        <v>2.09</v>
      </c>
      <c r="V639" s="2">
        <f t="shared" si="364"/>
        <v>0</v>
      </c>
      <c r="W639" s="5">
        <f t="shared" si="365"/>
        <v>30</v>
      </c>
      <c r="X639" s="22">
        <v>3.4</v>
      </c>
      <c r="Y639" s="2">
        <f t="shared" si="366"/>
        <v>84.694000000000003</v>
      </c>
      <c r="Z639" s="2">
        <f t="shared" si="367"/>
        <v>10.199999999999999</v>
      </c>
      <c r="AA639" s="2">
        <f t="shared" si="368"/>
        <v>7.105999999999999</v>
      </c>
      <c r="AB639" s="2">
        <f t="shared" si="369"/>
        <v>0</v>
      </c>
      <c r="AC639" s="2">
        <f t="shared" si="370"/>
        <v>102</v>
      </c>
      <c r="AD639" s="13">
        <f t="shared" si="371"/>
        <v>3.4252784629526978E-3</v>
      </c>
      <c r="AE639" s="44">
        <f t="shared" si="387"/>
        <v>2.2243894075944137E-2</v>
      </c>
      <c r="AF639" s="9" t="s">
        <v>344</v>
      </c>
      <c r="AG639" s="5">
        <v>5</v>
      </c>
      <c r="AH639" s="20">
        <v>10</v>
      </c>
      <c r="AI639" s="2">
        <f t="shared" si="384"/>
        <v>8.3033333333333328</v>
      </c>
      <c r="AJ639" s="3">
        <f t="shared" si="385"/>
        <v>3.4252784629526981E-2</v>
      </c>
      <c r="AK639" s="47">
        <f t="shared" si="388"/>
        <v>0.22243894075944137</v>
      </c>
      <c r="AL639" s="9"/>
      <c r="AN639" s="43" t="s">
        <v>334</v>
      </c>
      <c r="AV639" s="45">
        <f t="shared" si="389"/>
        <v>5.09</v>
      </c>
      <c r="AW639" s="43">
        <v>0.217</v>
      </c>
      <c r="AX639" s="45"/>
      <c r="AY639" s="45">
        <f t="shared" si="390"/>
        <v>0.41149901768172886</v>
      </c>
      <c r="AZ639" s="45"/>
      <c r="BA639" s="45"/>
      <c r="BB639" s="47">
        <f t="shared" si="386"/>
        <v>0.24984900000000002</v>
      </c>
    </row>
    <row r="640" spans="1:54">
      <c r="A640" s="20" t="s">
        <v>298</v>
      </c>
      <c r="B640" s="13">
        <v>1.905545582822032</v>
      </c>
      <c r="C640" s="2" t="s">
        <v>22</v>
      </c>
      <c r="D640" s="1" t="s">
        <v>325</v>
      </c>
      <c r="E640" s="1">
        <v>470</v>
      </c>
      <c r="F640" s="29">
        <v>44014</v>
      </c>
      <c r="G640" s="26">
        <f t="shared" si="382"/>
        <v>4.0543523038766641E-3</v>
      </c>
      <c r="K640" s="47">
        <v>4.7612954077225197E-2</v>
      </c>
      <c r="M640" s="10" t="s">
        <v>339</v>
      </c>
      <c r="N640" s="7">
        <v>44026</v>
      </c>
      <c r="O640" s="36" t="s">
        <v>19</v>
      </c>
      <c r="P640" s="20"/>
      <c r="Q640" s="37"/>
      <c r="R640" s="20">
        <v>30</v>
      </c>
      <c r="S640" s="2">
        <v>24.91</v>
      </c>
      <c r="T640" s="2">
        <f t="shared" si="383"/>
        <v>3</v>
      </c>
      <c r="U640" s="2">
        <v>2.09</v>
      </c>
      <c r="V640" s="2">
        <f t="shared" si="364"/>
        <v>0</v>
      </c>
      <c r="W640" s="5">
        <f t="shared" si="365"/>
        <v>30</v>
      </c>
      <c r="X640" s="22">
        <v>3.4</v>
      </c>
      <c r="Y640" s="2">
        <f t="shared" si="366"/>
        <v>84.694000000000003</v>
      </c>
      <c r="Z640" s="2">
        <f t="shared" si="367"/>
        <v>10.199999999999999</v>
      </c>
      <c r="AA640" s="2">
        <f t="shared" si="368"/>
        <v>7.105999999999999</v>
      </c>
      <c r="AB640" s="2">
        <f t="shared" si="369"/>
        <v>0</v>
      </c>
      <c r="AC640" s="2">
        <f t="shared" si="370"/>
        <v>102</v>
      </c>
      <c r="AD640" s="13">
        <f t="shared" si="371"/>
        <v>3.3664638629855902E-3</v>
      </c>
      <c r="AE640" s="44">
        <f t="shared" si="387"/>
        <v>3.9534622868789331E-2</v>
      </c>
      <c r="AF640" s="9" t="s">
        <v>344</v>
      </c>
      <c r="AG640" s="5">
        <v>6</v>
      </c>
      <c r="AH640" s="20">
        <v>10</v>
      </c>
      <c r="AI640" s="2">
        <f t="shared" si="384"/>
        <v>8.3033333333333328</v>
      </c>
      <c r="AJ640" s="3">
        <f t="shared" si="385"/>
        <v>3.36646386298559E-2</v>
      </c>
      <c r="AK640" s="47">
        <f t="shared" si="388"/>
        <v>0.39534622868789332</v>
      </c>
      <c r="AL640" s="9"/>
      <c r="AN640" s="43" t="s">
        <v>334</v>
      </c>
      <c r="AV640" s="45">
        <f t="shared" si="389"/>
        <v>5.09</v>
      </c>
      <c r="AW640" s="43">
        <v>0.217</v>
      </c>
      <c r="AX640" s="45"/>
      <c r="AY640" s="45">
        <f t="shared" si="390"/>
        <v>0.41149901768172886</v>
      </c>
      <c r="AZ640" s="45"/>
      <c r="BA640" s="45"/>
      <c r="BB640" s="47">
        <f t="shared" si="386"/>
        <v>0.24984900000000002</v>
      </c>
    </row>
    <row r="641" spans="1:54">
      <c r="A641" s="20" t="s">
        <v>299</v>
      </c>
      <c r="B641" s="13">
        <v>2.0563654384731715</v>
      </c>
      <c r="C641" s="2" t="s">
        <v>22</v>
      </c>
      <c r="D641" s="1" t="s">
        <v>325</v>
      </c>
      <c r="E641" s="1">
        <v>470</v>
      </c>
      <c r="F641" s="29">
        <v>44014</v>
      </c>
      <c r="G641" s="26">
        <f t="shared" si="382"/>
        <v>4.3752456137727052E-3</v>
      </c>
      <c r="K641" s="47">
        <v>2.9480884808403399E-2</v>
      </c>
      <c r="M641" s="10" t="s">
        <v>339</v>
      </c>
      <c r="N641" s="7">
        <v>44026</v>
      </c>
      <c r="O641" s="36" t="s">
        <v>19</v>
      </c>
      <c r="P641" s="20"/>
      <c r="Q641" s="37"/>
      <c r="R641" s="20">
        <v>30</v>
      </c>
      <c r="S641" s="2">
        <v>24.91</v>
      </c>
      <c r="T641" s="2">
        <f t="shared" si="383"/>
        <v>3</v>
      </c>
      <c r="U641" s="2">
        <v>2.09</v>
      </c>
      <c r="V641" s="2">
        <f t="shared" si="364"/>
        <v>0</v>
      </c>
      <c r="W641" s="5">
        <f t="shared" si="365"/>
        <v>30</v>
      </c>
      <c r="X641" s="22">
        <v>3.4</v>
      </c>
      <c r="Y641" s="2">
        <f t="shared" si="366"/>
        <v>84.694000000000003</v>
      </c>
      <c r="Z641" s="2">
        <f t="shared" si="367"/>
        <v>10.199999999999999</v>
      </c>
      <c r="AA641" s="2">
        <f t="shared" si="368"/>
        <v>7.105999999999999</v>
      </c>
      <c r="AB641" s="2">
        <f t="shared" si="369"/>
        <v>0</v>
      </c>
      <c r="AC641" s="2">
        <f t="shared" si="370"/>
        <v>102</v>
      </c>
      <c r="AD641" s="13">
        <f t="shared" si="371"/>
        <v>3.6329122746359362E-3</v>
      </c>
      <c r="AE641" s="44">
        <f t="shared" si="387"/>
        <v>2.4478961352577624E-2</v>
      </c>
      <c r="AF641" s="9" t="s">
        <v>344</v>
      </c>
      <c r="AG641" s="5">
        <v>7</v>
      </c>
      <c r="AH641" s="20">
        <v>10</v>
      </c>
      <c r="AI641" s="2">
        <f t="shared" si="384"/>
        <v>8.3033333333333328</v>
      </c>
      <c r="AJ641" s="3">
        <f t="shared" si="385"/>
        <v>3.6329122746359362E-2</v>
      </c>
      <c r="AK641" s="47">
        <f t="shared" si="388"/>
        <v>0.24478961352577625</v>
      </c>
      <c r="AL641" s="9"/>
      <c r="AN641" s="43" t="s">
        <v>334</v>
      </c>
      <c r="AV641" s="45">
        <f t="shared" si="389"/>
        <v>5.09</v>
      </c>
      <c r="AW641" s="43">
        <v>0.217</v>
      </c>
      <c r="AX641" s="45"/>
      <c r="AY641" s="45">
        <f t="shared" si="390"/>
        <v>0.41149901768172886</v>
      </c>
      <c r="AZ641" s="45"/>
      <c r="BA641" s="45"/>
      <c r="BB641" s="47">
        <f t="shared" si="386"/>
        <v>0.24984900000000002</v>
      </c>
    </row>
    <row r="642" spans="1:54">
      <c r="A642" s="20" t="s">
        <v>301</v>
      </c>
      <c r="B642" s="13">
        <v>2.8624641505678192</v>
      </c>
      <c r="C642" s="2" t="s">
        <v>22</v>
      </c>
      <c r="D642" s="1" t="s">
        <v>325</v>
      </c>
      <c r="E642" s="1">
        <v>470</v>
      </c>
      <c r="F642" s="29">
        <v>44014</v>
      </c>
      <c r="G642" s="26">
        <f t="shared" si="382"/>
        <v>6.0903492565272752E-3</v>
      </c>
      <c r="K642" s="47">
        <v>1E-3</v>
      </c>
      <c r="M642" s="10" t="s">
        <v>339</v>
      </c>
      <c r="N642" s="7">
        <v>44026</v>
      </c>
      <c r="O642" s="36" t="s">
        <v>19</v>
      </c>
      <c r="P642" s="20"/>
      <c r="Q642" s="37"/>
      <c r="R642" s="20">
        <v>30</v>
      </c>
      <c r="S642" s="2">
        <v>24.91</v>
      </c>
      <c r="T642" s="2">
        <f t="shared" si="383"/>
        <v>3</v>
      </c>
      <c r="U642" s="2">
        <v>2.09</v>
      </c>
      <c r="V642" s="2">
        <f t="shared" si="364"/>
        <v>0</v>
      </c>
      <c r="W642" s="5">
        <f t="shared" si="365"/>
        <v>30</v>
      </c>
      <c r="X642" s="22">
        <v>2.5</v>
      </c>
      <c r="Y642" s="2">
        <f t="shared" si="366"/>
        <v>62.274999999999999</v>
      </c>
      <c r="Z642" s="2">
        <f t="shared" si="367"/>
        <v>7.5</v>
      </c>
      <c r="AA642" s="2">
        <f t="shared" si="368"/>
        <v>5.2249999999999996</v>
      </c>
      <c r="AB642" s="2">
        <f t="shared" si="369"/>
        <v>0</v>
      </c>
      <c r="AC642" s="2">
        <f t="shared" si="370"/>
        <v>75</v>
      </c>
      <c r="AD642" s="13">
        <f t="shared" si="371"/>
        <v>5.057019999336481E-3</v>
      </c>
      <c r="AE642" s="44">
        <f t="shared" si="387"/>
        <v>8.3033333333333331E-4</v>
      </c>
      <c r="AF642" s="9" t="s">
        <v>344</v>
      </c>
      <c r="AG642" s="5">
        <v>8</v>
      </c>
      <c r="AH642" s="20">
        <v>15</v>
      </c>
      <c r="AI642" s="2">
        <f t="shared" si="384"/>
        <v>12.455</v>
      </c>
      <c r="AJ642" s="3">
        <f t="shared" si="385"/>
        <v>7.5855299990047212E-2</v>
      </c>
      <c r="AK642" s="47">
        <f t="shared" si="388"/>
        <v>1.2454999999999999E-2</v>
      </c>
      <c r="AL642" s="9"/>
      <c r="AN642" s="43" t="s">
        <v>334</v>
      </c>
      <c r="AV642" s="45">
        <f t="shared" si="389"/>
        <v>5.09</v>
      </c>
      <c r="AW642" s="43">
        <v>0.217</v>
      </c>
      <c r="AX642" s="45"/>
      <c r="AY642" s="45">
        <f t="shared" si="390"/>
        <v>0.41149901768172886</v>
      </c>
      <c r="AZ642" s="45"/>
      <c r="BA642" s="45"/>
      <c r="BB642" s="47">
        <f t="shared" si="386"/>
        <v>0.24984900000000002</v>
      </c>
    </row>
    <row r="643" spans="1:54">
      <c r="A643" s="20" t="s">
        <v>302</v>
      </c>
      <c r="B643" s="13">
        <v>2.6197604547224116</v>
      </c>
      <c r="C643" s="2" t="s">
        <v>22</v>
      </c>
      <c r="D643" s="1" t="s">
        <v>325</v>
      </c>
      <c r="E643" s="1">
        <v>470</v>
      </c>
      <c r="F643" s="29">
        <v>44014</v>
      </c>
      <c r="G643" s="26">
        <f t="shared" si="382"/>
        <v>5.5739584143030037E-3</v>
      </c>
      <c r="K643" s="47">
        <v>1.19220630903485E-2</v>
      </c>
      <c r="M643" s="10" t="s">
        <v>339</v>
      </c>
      <c r="N643" s="7">
        <v>44026</v>
      </c>
      <c r="O643" s="36" t="s">
        <v>19</v>
      </c>
      <c r="P643" s="20"/>
      <c r="Q643" s="37"/>
      <c r="R643" s="20">
        <v>30</v>
      </c>
      <c r="S643" s="2">
        <v>24.91</v>
      </c>
      <c r="T643" s="2">
        <f t="shared" si="383"/>
        <v>3</v>
      </c>
      <c r="U643" s="2">
        <v>2.09</v>
      </c>
      <c r="V643" s="2">
        <f t="shared" si="364"/>
        <v>0</v>
      </c>
      <c r="W643" s="5">
        <f t="shared" si="365"/>
        <v>30</v>
      </c>
      <c r="X643" s="22">
        <v>2.5</v>
      </c>
      <c r="Y643" s="2">
        <f t="shared" si="366"/>
        <v>62.274999999999999</v>
      </c>
      <c r="Z643" s="2">
        <f t="shared" si="367"/>
        <v>7.5</v>
      </c>
      <c r="AA643" s="2">
        <f t="shared" si="368"/>
        <v>5.2249999999999996</v>
      </c>
      <c r="AB643" s="2">
        <f t="shared" si="369"/>
        <v>0</v>
      </c>
      <c r="AC643" s="2">
        <f t="shared" si="370"/>
        <v>75</v>
      </c>
      <c r="AD643" s="13">
        <f t="shared" si="371"/>
        <v>4.6282434700095944E-3</v>
      </c>
      <c r="AE643" s="44">
        <f t="shared" si="387"/>
        <v>9.8992863860193694E-3</v>
      </c>
      <c r="AF643" s="9" t="s">
        <v>344</v>
      </c>
      <c r="AG643" s="5">
        <v>9</v>
      </c>
      <c r="AH643" s="20">
        <v>15</v>
      </c>
      <c r="AI643" s="2">
        <f t="shared" si="384"/>
        <v>12.455</v>
      </c>
      <c r="AJ643" s="3">
        <f t="shared" si="385"/>
        <v>6.9423652050143919E-2</v>
      </c>
      <c r="AK643" s="47">
        <f t="shared" si="388"/>
        <v>0.14848929579029055</v>
      </c>
      <c r="AL643" s="9"/>
      <c r="AN643" s="43" t="s">
        <v>334</v>
      </c>
      <c r="AV643" s="45">
        <f t="shared" si="389"/>
        <v>5.09</v>
      </c>
      <c r="AW643" s="43">
        <v>0.217</v>
      </c>
      <c r="AX643" s="45"/>
      <c r="AY643" s="45">
        <f t="shared" si="390"/>
        <v>0.41149901768172886</v>
      </c>
      <c r="AZ643" s="45"/>
      <c r="BA643" s="45"/>
      <c r="BB643" s="47">
        <f t="shared" si="386"/>
        <v>0.24984900000000002</v>
      </c>
    </row>
    <row r="644" spans="1:54">
      <c r="A644" s="20" t="s">
        <v>303</v>
      </c>
      <c r="B644" s="13">
        <v>2.7495590340357059</v>
      </c>
      <c r="C644" s="2" t="s">
        <v>22</v>
      </c>
      <c r="D644" s="1" t="s">
        <v>325</v>
      </c>
      <c r="E644" s="1">
        <v>470</v>
      </c>
      <c r="F644" s="29">
        <v>44014</v>
      </c>
      <c r="G644" s="26">
        <f t="shared" si="382"/>
        <v>5.8501256043312893E-3</v>
      </c>
      <c r="K644" s="47">
        <v>1.8825957506106099E-2</v>
      </c>
      <c r="M644" s="10" t="s">
        <v>339</v>
      </c>
      <c r="N644" s="7">
        <v>44026</v>
      </c>
      <c r="O644" s="36" t="s">
        <v>19</v>
      </c>
      <c r="P644" s="20"/>
      <c r="Q644" s="37"/>
      <c r="R644" s="20">
        <v>30</v>
      </c>
      <c r="S644" s="2">
        <v>24.91</v>
      </c>
      <c r="T644" s="2">
        <f t="shared" si="383"/>
        <v>3</v>
      </c>
      <c r="U644" s="2">
        <v>2.09</v>
      </c>
      <c r="V644" s="2">
        <f t="shared" si="364"/>
        <v>0</v>
      </c>
      <c r="W644" s="5">
        <f t="shared" si="365"/>
        <v>30</v>
      </c>
      <c r="X644" s="22">
        <v>2.5</v>
      </c>
      <c r="Y644" s="2">
        <f t="shared" si="366"/>
        <v>62.274999999999999</v>
      </c>
      <c r="Z644" s="2">
        <f t="shared" si="367"/>
        <v>7.5</v>
      </c>
      <c r="AA644" s="2">
        <f t="shared" si="368"/>
        <v>5.2249999999999996</v>
      </c>
      <c r="AB644" s="2">
        <f t="shared" si="369"/>
        <v>0</v>
      </c>
      <c r="AC644" s="2">
        <f t="shared" si="370"/>
        <v>75</v>
      </c>
      <c r="AD644" s="13">
        <f t="shared" si="371"/>
        <v>4.8575542934630811E-3</v>
      </c>
      <c r="AE644" s="44">
        <f t="shared" si="387"/>
        <v>1.5631820049236762E-2</v>
      </c>
      <c r="AF644" s="9" t="s">
        <v>344</v>
      </c>
      <c r="AG644" s="5">
        <v>10</v>
      </c>
      <c r="AH644" s="20">
        <v>15</v>
      </c>
      <c r="AI644" s="2">
        <f t="shared" si="384"/>
        <v>12.455</v>
      </c>
      <c r="AJ644" s="3">
        <f t="shared" si="385"/>
        <v>7.2863314401946211E-2</v>
      </c>
      <c r="AK644" s="47">
        <f t="shared" si="388"/>
        <v>0.23447730073855141</v>
      </c>
      <c r="AL644" s="9"/>
      <c r="AN644" s="43" t="s">
        <v>334</v>
      </c>
      <c r="AV644" s="45">
        <f t="shared" si="389"/>
        <v>5.09</v>
      </c>
      <c r="AW644" s="43">
        <v>0.217</v>
      </c>
      <c r="AX644" s="45"/>
      <c r="AY644" s="45">
        <f t="shared" si="390"/>
        <v>0.41149901768172886</v>
      </c>
      <c r="AZ644" s="45"/>
      <c r="BA644" s="45"/>
      <c r="BB644" s="47">
        <f t="shared" si="386"/>
        <v>0.24984900000000002</v>
      </c>
    </row>
    <row r="645" spans="1:54">
      <c r="A645" s="20" t="s">
        <v>305</v>
      </c>
      <c r="B645" s="13">
        <v>1.8673339618529914</v>
      </c>
      <c r="C645" s="2" t="s">
        <v>22</v>
      </c>
      <c r="D645" s="1" t="s">
        <v>325</v>
      </c>
      <c r="E645" s="1">
        <v>470</v>
      </c>
      <c r="F645" s="29">
        <v>44014</v>
      </c>
      <c r="G645" s="26">
        <f t="shared" si="382"/>
        <v>3.9730509826659387E-3</v>
      </c>
      <c r="K645" s="47">
        <v>0.12978674428932899</v>
      </c>
      <c r="M645" s="10" t="s">
        <v>339</v>
      </c>
      <c r="N645" s="7">
        <v>44026</v>
      </c>
      <c r="O645" s="36" t="s">
        <v>19</v>
      </c>
      <c r="P645" s="20"/>
      <c r="Q645" s="37">
        <v>2</v>
      </c>
      <c r="R645" s="20">
        <v>30</v>
      </c>
      <c r="S645" s="2">
        <f t="shared" ref="S645:S650" si="391">($Q645/$K645)</f>
        <v>15.409894214939786</v>
      </c>
      <c r="T645" s="2">
        <f t="shared" si="383"/>
        <v>3</v>
      </c>
      <c r="U645" s="2">
        <v>1.67</v>
      </c>
      <c r="V645" s="2">
        <f t="shared" si="364"/>
        <v>9.9201057850602155</v>
      </c>
      <c r="W645" s="5">
        <f t="shared" si="365"/>
        <v>30</v>
      </c>
      <c r="X645" s="22">
        <v>3.7</v>
      </c>
      <c r="Y645" s="2">
        <f t="shared" si="366"/>
        <v>57.016608595277212</v>
      </c>
      <c r="Z645" s="2">
        <f t="shared" si="367"/>
        <v>11.100000000000001</v>
      </c>
      <c r="AA645" s="2">
        <f t="shared" si="368"/>
        <v>6.1790000000000003</v>
      </c>
      <c r="AB645" s="2">
        <f t="shared" si="369"/>
        <v>36.704391404722799</v>
      </c>
      <c r="AC645" s="2">
        <f t="shared" si="370"/>
        <v>111.00000000000001</v>
      </c>
      <c r="AD645" s="13">
        <f t="shared" si="371"/>
        <v>2.0408098451148225E-3</v>
      </c>
      <c r="AE645" s="44">
        <f t="shared" si="387"/>
        <v>6.6666666666666666E-2</v>
      </c>
      <c r="AF645" s="9" t="s">
        <v>344</v>
      </c>
      <c r="AG645" s="5">
        <v>11</v>
      </c>
      <c r="AH645" s="20">
        <v>15</v>
      </c>
      <c r="AI645" s="2">
        <f t="shared" si="384"/>
        <v>7.7049471074698923</v>
      </c>
      <c r="AJ645" s="3">
        <f t="shared" si="385"/>
        <v>3.0612147676722337E-2</v>
      </c>
      <c r="AK645" s="47">
        <f t="shared" si="388"/>
        <v>1</v>
      </c>
      <c r="AN645" s="43" t="s">
        <v>334</v>
      </c>
      <c r="AV645" s="45">
        <f t="shared" si="389"/>
        <v>4.6699999999999982</v>
      </c>
      <c r="AW645" s="43">
        <v>0.217</v>
      </c>
      <c r="AX645" s="45"/>
      <c r="AY645" s="45">
        <f t="shared" si="390"/>
        <v>0.28485420301844055</v>
      </c>
      <c r="AZ645" s="45"/>
      <c r="BA645" s="45"/>
      <c r="BB645" s="47">
        <f t="shared" si="386"/>
        <v>0.24979911636356625</v>
      </c>
    </row>
    <row r="646" spans="1:54">
      <c r="A646" s="20" t="s">
        <v>306</v>
      </c>
      <c r="B646" s="13">
        <v>1.9125065952758542</v>
      </c>
      <c r="C646" s="2" t="s">
        <v>22</v>
      </c>
      <c r="D646" s="1" t="s">
        <v>325</v>
      </c>
      <c r="E646" s="1">
        <v>470</v>
      </c>
      <c r="F646" s="29">
        <v>44014</v>
      </c>
      <c r="G646" s="26">
        <f t="shared" si="382"/>
        <v>4.06916296867203E-3</v>
      </c>
      <c r="K646" s="47">
        <v>0.122035440450698</v>
      </c>
      <c r="M646" s="10" t="s">
        <v>339</v>
      </c>
      <c r="N646" s="7">
        <v>44026</v>
      </c>
      <c r="O646" s="36" t="s">
        <v>19</v>
      </c>
      <c r="P646" s="20"/>
      <c r="Q646" s="37">
        <v>2</v>
      </c>
      <c r="R646" s="20">
        <v>30</v>
      </c>
      <c r="S646" s="2">
        <f t="shared" si="391"/>
        <v>16.388681784682007</v>
      </c>
      <c r="T646" s="2">
        <f t="shared" si="383"/>
        <v>3</v>
      </c>
      <c r="U646" s="2">
        <v>1.73</v>
      </c>
      <c r="V646" s="2">
        <f t="shared" si="364"/>
        <v>8.881318215317993</v>
      </c>
      <c r="W646" s="5">
        <f t="shared" si="365"/>
        <v>30</v>
      </c>
      <c r="X646" s="22">
        <v>3.4</v>
      </c>
      <c r="Y646" s="2">
        <f t="shared" si="366"/>
        <v>55.721518067918822</v>
      </c>
      <c r="Z646" s="2">
        <f t="shared" si="367"/>
        <v>10.199999999999999</v>
      </c>
      <c r="AA646" s="2">
        <f t="shared" si="368"/>
        <v>5.8819999999999997</v>
      </c>
      <c r="AB646" s="2">
        <f t="shared" si="369"/>
        <v>30.196481932081177</v>
      </c>
      <c r="AC646" s="2">
        <f t="shared" si="370"/>
        <v>102</v>
      </c>
      <c r="AD646" s="13">
        <f t="shared" si="371"/>
        <v>2.2229405674525954E-3</v>
      </c>
      <c r="AE646" s="44">
        <f t="shared" si="387"/>
        <v>6.6666666666666666E-2</v>
      </c>
      <c r="AF646" s="9" t="s">
        <v>344</v>
      </c>
      <c r="AG646" s="5">
        <v>12</v>
      </c>
      <c r="AH646" s="20">
        <v>15</v>
      </c>
      <c r="AI646" s="2">
        <f t="shared" si="384"/>
        <v>8.1943408923410033</v>
      </c>
      <c r="AJ646" s="3">
        <f t="shared" si="385"/>
        <v>3.3344108511788928E-2</v>
      </c>
      <c r="AK646" s="47">
        <f t="shared" si="388"/>
        <v>1</v>
      </c>
      <c r="AN646" s="43" t="s">
        <v>334</v>
      </c>
      <c r="AV646" s="45">
        <f t="shared" si="389"/>
        <v>4.7300000000000004</v>
      </c>
      <c r="AW646" s="43">
        <v>0.217</v>
      </c>
      <c r="AX646" s="45"/>
      <c r="AY646" s="45">
        <f t="shared" si="390"/>
        <v>0.28973358717643288</v>
      </c>
      <c r="AZ646" s="45"/>
      <c r="BA646" s="45"/>
      <c r="BB646" s="47">
        <f t="shared" si="386"/>
        <v>0.25022245003684979</v>
      </c>
    </row>
    <row r="647" spans="1:54">
      <c r="A647" s="20" t="s">
        <v>307</v>
      </c>
      <c r="B647" s="13">
        <v>1.879438092483444</v>
      </c>
      <c r="C647" s="2" t="s">
        <v>22</v>
      </c>
      <c r="D647" s="1" t="s">
        <v>325</v>
      </c>
      <c r="E647" s="1">
        <v>470</v>
      </c>
      <c r="F647" s="29">
        <v>44014</v>
      </c>
      <c r="G647" s="26">
        <f t="shared" si="382"/>
        <v>3.9988044520924337E-3</v>
      </c>
      <c r="K647" s="47">
        <v>0.101727466721955</v>
      </c>
      <c r="M647" s="10" t="s">
        <v>339</v>
      </c>
      <c r="N647" s="7">
        <v>44026</v>
      </c>
      <c r="O647" s="36" t="s">
        <v>19</v>
      </c>
      <c r="P647" s="20"/>
      <c r="Q647" s="37">
        <v>2</v>
      </c>
      <c r="R647" s="20">
        <v>30</v>
      </c>
      <c r="S647" s="2">
        <f t="shared" si="391"/>
        <v>19.660373588840745</v>
      </c>
      <c r="T647" s="2">
        <f t="shared" si="383"/>
        <v>3</v>
      </c>
      <c r="U647" s="2">
        <v>1.85</v>
      </c>
      <c r="V647" s="2">
        <f t="shared" si="364"/>
        <v>5.4896264111592536</v>
      </c>
      <c r="W647" s="5">
        <f t="shared" si="365"/>
        <v>30</v>
      </c>
      <c r="X647" s="22">
        <v>3</v>
      </c>
      <c r="Y647" s="2">
        <f t="shared" si="366"/>
        <v>58.981120766522238</v>
      </c>
      <c r="Z647" s="2">
        <f t="shared" si="367"/>
        <v>9</v>
      </c>
      <c r="AA647" s="2">
        <f t="shared" si="368"/>
        <v>5.5500000000000007</v>
      </c>
      <c r="AB647" s="2">
        <f t="shared" si="369"/>
        <v>16.468879233477761</v>
      </c>
      <c r="AC647" s="2">
        <f t="shared" si="370"/>
        <v>90</v>
      </c>
      <c r="AD647" s="13">
        <f t="shared" si="371"/>
        <v>2.6205996478952292E-3</v>
      </c>
      <c r="AE647" s="44">
        <f t="shared" si="387"/>
        <v>6.6666666666666666E-2</v>
      </c>
      <c r="AF647" s="9" t="s">
        <v>344</v>
      </c>
      <c r="AG647" s="5">
        <v>13</v>
      </c>
      <c r="AH647" s="20">
        <v>15</v>
      </c>
      <c r="AI647" s="2">
        <f t="shared" si="384"/>
        <v>9.8301867944203725</v>
      </c>
      <c r="AJ647" s="3">
        <f t="shared" si="385"/>
        <v>3.9308994718428435E-2</v>
      </c>
      <c r="AK647" s="47">
        <f t="shared" si="388"/>
        <v>1</v>
      </c>
      <c r="AN647" s="43" t="s">
        <v>334</v>
      </c>
      <c r="AV647" s="45">
        <f t="shared" si="389"/>
        <v>4.8500000000000014</v>
      </c>
      <c r="AW647" s="43">
        <v>0.217</v>
      </c>
      <c r="AX647" s="45"/>
      <c r="AY647" s="45">
        <f t="shared" si="390"/>
        <v>0.31274814027434511</v>
      </c>
      <c r="AZ647" s="45"/>
      <c r="BA647" s="45"/>
      <c r="BB647" s="47">
        <f t="shared" si="386"/>
        <v>0.24962358905227519</v>
      </c>
    </row>
    <row r="648" spans="1:54">
      <c r="A648" s="20" t="s">
        <v>309</v>
      </c>
      <c r="B648" s="13">
        <v>2.4080610097494177</v>
      </c>
      <c r="C648" s="2" t="s">
        <v>22</v>
      </c>
      <c r="D648" s="1" t="s">
        <v>325</v>
      </c>
      <c r="E648" s="1">
        <v>470</v>
      </c>
      <c r="F648" s="29">
        <v>44014</v>
      </c>
      <c r="G648" s="26">
        <f t="shared" si="382"/>
        <v>5.1235340632966335E-3</v>
      </c>
      <c r="K648" s="47">
        <v>0.110858079193025</v>
      </c>
      <c r="M648" s="10" t="s">
        <v>339</v>
      </c>
      <c r="N648" s="7">
        <v>44026</v>
      </c>
      <c r="O648" s="36" t="s">
        <v>19</v>
      </c>
      <c r="P648" s="20"/>
      <c r="Q648" s="37">
        <v>2</v>
      </c>
      <c r="R648" s="20">
        <v>30</v>
      </c>
      <c r="S648" s="2">
        <f t="shared" si="391"/>
        <v>18.041084732467894</v>
      </c>
      <c r="T648" s="2">
        <f t="shared" si="383"/>
        <v>3</v>
      </c>
      <c r="U648" s="2">
        <v>1.8</v>
      </c>
      <c r="V648" s="2">
        <f t="shared" si="364"/>
        <v>7.1589152675321053</v>
      </c>
      <c r="W648" s="5">
        <f t="shared" si="365"/>
        <v>30</v>
      </c>
      <c r="X648" s="22">
        <v>1.5</v>
      </c>
      <c r="Y648" s="2">
        <f t="shared" si="366"/>
        <v>27.061627098701841</v>
      </c>
      <c r="Z648" s="2">
        <f t="shared" si="367"/>
        <v>4.5</v>
      </c>
      <c r="AA648" s="2">
        <f t="shared" si="368"/>
        <v>2.7</v>
      </c>
      <c r="AB648" s="2">
        <f t="shared" si="369"/>
        <v>10.738372901298158</v>
      </c>
      <c r="AC648" s="2">
        <f t="shared" si="370"/>
        <v>45</v>
      </c>
      <c r="AD648" s="13">
        <f t="shared" si="371"/>
        <v>3.0811370721873363E-3</v>
      </c>
      <c r="AE648" s="44">
        <f t="shared" si="387"/>
        <v>6.6666666666666666E-2</v>
      </c>
      <c r="AF648" s="9" t="s">
        <v>343</v>
      </c>
      <c r="AG648" s="5">
        <v>8</v>
      </c>
      <c r="AH648" s="20">
        <v>15</v>
      </c>
      <c r="AI648" s="2">
        <f t="shared" si="384"/>
        <v>9.020542366233947</v>
      </c>
      <c r="AJ648" s="3">
        <f t="shared" si="385"/>
        <v>4.6217056082810043E-2</v>
      </c>
      <c r="AK648" s="47">
        <f t="shared" si="388"/>
        <v>1</v>
      </c>
      <c r="AN648" s="43" t="s">
        <v>334</v>
      </c>
      <c r="AV648" s="45">
        <f t="shared" si="389"/>
        <v>4.8000000000000007</v>
      </c>
      <c r="AW648" s="43">
        <v>0.217</v>
      </c>
      <c r="AX648" s="45"/>
      <c r="AY648" s="45">
        <f t="shared" si="390"/>
        <v>0.29978342791572438</v>
      </c>
      <c r="AZ648" s="45"/>
      <c r="BA648" s="45"/>
      <c r="BB648" s="47">
        <f t="shared" si="386"/>
        <v>0.25015480679428531</v>
      </c>
    </row>
    <row r="649" spans="1:54">
      <c r="A649" s="20" t="s">
        <v>310</v>
      </c>
      <c r="B649" s="13">
        <v>2.287896918108832</v>
      </c>
      <c r="C649" s="2" t="s">
        <v>22</v>
      </c>
      <c r="D649" s="1" t="s">
        <v>325</v>
      </c>
      <c r="E649" s="1">
        <v>470</v>
      </c>
      <c r="F649" s="29">
        <v>44014</v>
      </c>
      <c r="G649" s="26">
        <f t="shared" si="382"/>
        <v>4.8678657832102812E-3</v>
      </c>
      <c r="K649" s="47">
        <v>8.3000000000000004E-2</v>
      </c>
      <c r="M649" s="10" t="s">
        <v>339</v>
      </c>
      <c r="N649" s="7">
        <v>44026</v>
      </c>
      <c r="O649" s="36" t="s">
        <v>19</v>
      </c>
      <c r="P649" s="20"/>
      <c r="Q649" s="37">
        <v>2</v>
      </c>
      <c r="R649" s="20">
        <v>30</v>
      </c>
      <c r="S649" s="2">
        <v>24.91</v>
      </c>
      <c r="T649" s="2">
        <f t="shared" si="383"/>
        <v>3</v>
      </c>
      <c r="U649" s="2">
        <v>2.09</v>
      </c>
      <c r="V649" s="2">
        <f t="shared" si="364"/>
        <v>0</v>
      </c>
      <c r="W649" s="5">
        <f t="shared" si="365"/>
        <v>30</v>
      </c>
      <c r="X649" s="22">
        <v>2.2000000000000002</v>
      </c>
      <c r="Y649" s="2">
        <f t="shared" si="366"/>
        <v>54.802000000000007</v>
      </c>
      <c r="Z649" s="2">
        <f t="shared" si="367"/>
        <v>6.6000000000000005</v>
      </c>
      <c r="AA649" s="2">
        <f t="shared" si="368"/>
        <v>4.5979999999999999</v>
      </c>
      <c r="AB649" s="2">
        <f t="shared" si="369"/>
        <v>0</v>
      </c>
      <c r="AC649" s="2">
        <f t="shared" si="370"/>
        <v>66.000000000000014</v>
      </c>
      <c r="AD649" s="13">
        <f t="shared" si="371"/>
        <v>4.0419512219922694E-3</v>
      </c>
      <c r="AE649" s="44">
        <f t="shared" si="387"/>
        <v>6.8917666666666669E-2</v>
      </c>
      <c r="AF649" s="9" t="s">
        <v>343</v>
      </c>
      <c r="AG649" s="5">
        <v>9</v>
      </c>
      <c r="AH649" s="20">
        <v>15</v>
      </c>
      <c r="AI649" s="2">
        <f t="shared" si="384"/>
        <v>12.455</v>
      </c>
      <c r="AJ649" s="3">
        <f t="shared" si="385"/>
        <v>6.0629268329884044E-2</v>
      </c>
      <c r="AK649" s="47">
        <f t="shared" si="388"/>
        <v>1.033765</v>
      </c>
      <c r="AN649" s="43" t="s">
        <v>334</v>
      </c>
      <c r="AV649" s="45">
        <f t="shared" si="389"/>
        <v>5.09</v>
      </c>
      <c r="AW649" s="43">
        <v>0.217</v>
      </c>
      <c r="AX649" s="45"/>
      <c r="AY649" s="45">
        <f t="shared" si="390"/>
        <v>0.41149901768172886</v>
      </c>
      <c r="AZ649" s="45"/>
      <c r="BA649" s="45"/>
      <c r="BB649" s="47">
        <f t="shared" si="386"/>
        <v>0.24984900000000002</v>
      </c>
    </row>
    <row r="650" spans="1:54">
      <c r="A650" s="20" t="s">
        <v>311</v>
      </c>
      <c r="B650" s="13">
        <v>2.4191921198213535</v>
      </c>
      <c r="C650" s="2" t="s">
        <v>22</v>
      </c>
      <c r="D650" s="1" t="s">
        <v>325</v>
      </c>
      <c r="E650" s="1">
        <v>470</v>
      </c>
      <c r="F650" s="29">
        <v>44014</v>
      </c>
      <c r="G650" s="26">
        <f t="shared" si="382"/>
        <v>5.1472172762156458E-3</v>
      </c>
      <c r="K650" s="47">
        <v>0.105</v>
      </c>
      <c r="M650" s="10" t="s">
        <v>339</v>
      </c>
      <c r="N650" s="7">
        <v>44026</v>
      </c>
      <c r="O650" s="36" t="s">
        <v>19</v>
      </c>
      <c r="P650" s="20"/>
      <c r="Q650" s="37">
        <v>2</v>
      </c>
      <c r="R650" s="20">
        <v>30</v>
      </c>
      <c r="S650" s="2">
        <f t="shared" si="391"/>
        <v>19.047619047619047</v>
      </c>
      <c r="T650" s="2">
        <f t="shared" si="383"/>
        <v>3</v>
      </c>
      <c r="U650" s="2">
        <v>1.85</v>
      </c>
      <c r="V650" s="2">
        <f t="shared" si="364"/>
        <v>6.1023809523809511</v>
      </c>
      <c r="W650" s="5">
        <f t="shared" si="365"/>
        <v>30</v>
      </c>
      <c r="X650" s="22">
        <v>1.45</v>
      </c>
      <c r="Y650" s="2">
        <f t="shared" si="366"/>
        <v>27.619047619047617</v>
      </c>
      <c r="Z650" s="2">
        <f t="shared" si="367"/>
        <v>4.3499999999999996</v>
      </c>
      <c r="AA650" s="2">
        <f t="shared" si="368"/>
        <v>2.6825000000000001</v>
      </c>
      <c r="AB650" s="2">
        <f t="shared" si="369"/>
        <v>8.848452380952379</v>
      </c>
      <c r="AC650" s="2">
        <f t="shared" si="370"/>
        <v>43.499999999999993</v>
      </c>
      <c r="AD650" s="13">
        <f t="shared" si="371"/>
        <v>3.2680744610892988E-3</v>
      </c>
      <c r="AE650" s="44">
        <f t="shared" si="387"/>
        <v>6.6666666666666666E-2</v>
      </c>
      <c r="AF650" s="9" t="s">
        <v>343</v>
      </c>
      <c r="AG650" s="5">
        <v>10</v>
      </c>
      <c r="AH650" s="20">
        <v>15</v>
      </c>
      <c r="AI650" s="2">
        <f t="shared" si="384"/>
        <v>9.5238095238095255</v>
      </c>
      <c r="AJ650" s="3">
        <f t="shared" si="385"/>
        <v>4.902111691633948E-2</v>
      </c>
      <c r="AK650" s="47">
        <f t="shared" si="388"/>
        <v>1</v>
      </c>
      <c r="AN650" s="43" t="s">
        <v>334</v>
      </c>
      <c r="AV650" s="45">
        <f t="shared" si="389"/>
        <v>4.8500000000000014</v>
      </c>
      <c r="AW650" s="43">
        <v>0.217</v>
      </c>
      <c r="AX650" s="45"/>
      <c r="AY650" s="45">
        <f t="shared" si="390"/>
        <v>0.30739130434782613</v>
      </c>
      <c r="AZ650" s="45"/>
      <c r="BA650" s="45"/>
      <c r="BB650" s="47">
        <f t="shared" si="386"/>
        <v>0.25029761904761899</v>
      </c>
    </row>
    <row r="651" spans="1:54">
      <c r="N651" s="7">
        <v>44026</v>
      </c>
    </row>
    <row r="652" spans="1:54">
      <c r="A652" s="20" t="s">
        <v>289</v>
      </c>
      <c r="B652" s="13">
        <v>2.2720201218169627</v>
      </c>
      <c r="C652" s="2" t="s">
        <v>22</v>
      </c>
      <c r="D652" s="1" t="s">
        <v>325</v>
      </c>
      <c r="E652" s="1">
        <v>470</v>
      </c>
      <c r="F652" s="29">
        <v>44014</v>
      </c>
      <c r="G652" s="26">
        <f t="shared" ref="G652:G669" si="392">$B652/$E652</f>
        <v>4.8340853655680057E-3</v>
      </c>
      <c r="K652" s="47">
        <v>2.1999999999999999E-2</v>
      </c>
      <c r="M652" s="10" t="s">
        <v>339</v>
      </c>
      <c r="N652" s="7">
        <v>44026</v>
      </c>
      <c r="O652" s="36" t="s">
        <v>340</v>
      </c>
      <c r="P652" s="20"/>
      <c r="Q652" s="37"/>
      <c r="R652" s="20">
        <v>30</v>
      </c>
      <c r="S652" s="2">
        <v>24.91</v>
      </c>
      <c r="T652" s="2">
        <f t="shared" si="383"/>
        <v>3</v>
      </c>
      <c r="U652" s="2">
        <v>2.09</v>
      </c>
      <c r="V652" s="2">
        <f t="shared" si="364"/>
        <v>0</v>
      </c>
      <c r="W652" s="5">
        <f t="shared" si="365"/>
        <v>30</v>
      </c>
      <c r="X652" s="22">
        <v>2.4</v>
      </c>
      <c r="Y652" s="2">
        <f t="shared" si="366"/>
        <v>59.783999999999999</v>
      </c>
      <c r="Z652" s="2">
        <f t="shared" si="367"/>
        <v>7.1999999999999993</v>
      </c>
      <c r="AA652" s="2">
        <f t="shared" si="368"/>
        <v>5.0159999999999991</v>
      </c>
      <c r="AB652" s="2">
        <f t="shared" si="369"/>
        <v>0</v>
      </c>
      <c r="AC652" s="2">
        <f t="shared" si="370"/>
        <v>72</v>
      </c>
      <c r="AD652" s="13">
        <f t="shared" si="371"/>
        <v>4.0139022152099676E-3</v>
      </c>
      <c r="AE652" s="44">
        <f>$K652*$Y652/$AC652</f>
        <v>1.8267333333333333E-2</v>
      </c>
      <c r="AF652" s="9" t="s">
        <v>345</v>
      </c>
      <c r="AG652" s="5">
        <v>3</v>
      </c>
      <c r="AH652" s="20">
        <v>10</v>
      </c>
      <c r="AI652" s="2">
        <f t="shared" ref="AI652:AI669" si="393">$Y652*($AH652/$AC652)</f>
        <v>8.3033333333333328</v>
      </c>
      <c r="AJ652" s="3">
        <f t="shared" ref="AJ652:AJ669" si="394">$AD652*$AH652</f>
        <v>4.0139022152099676E-2</v>
      </c>
      <c r="AK652" s="47">
        <f>$AE652*$AH652</f>
        <v>0.18267333333333333</v>
      </c>
      <c r="AL652" s="9"/>
      <c r="AN652" s="43" t="s">
        <v>334</v>
      </c>
      <c r="AV652" s="45">
        <f>(R652-S652)-V652</f>
        <v>5.09</v>
      </c>
      <c r="AW652" s="43">
        <v>0.217</v>
      </c>
      <c r="AX652" s="45"/>
      <c r="AY652" s="45">
        <f>(($R652*0.25)-($S652*AW652))/(R652-S652)</f>
        <v>0.41149901768172886</v>
      </c>
      <c r="AZ652" s="45"/>
      <c r="BA652" s="45"/>
      <c r="BB652" s="47">
        <f t="shared" ref="BB652:BB669" si="395">((S652*AW652)+((U652/(U652+T652))*(U652+T652))+(V652*0.25))/R652</f>
        <v>0.24984900000000002</v>
      </c>
    </row>
    <row r="653" spans="1:54">
      <c r="A653" s="20" t="s">
        <v>290</v>
      </c>
      <c r="B653" s="13">
        <v>2.2570557217583938</v>
      </c>
      <c r="C653" s="2" t="s">
        <v>22</v>
      </c>
      <c r="D653" s="1" t="s">
        <v>325</v>
      </c>
      <c r="E653" s="1">
        <v>470</v>
      </c>
      <c r="F653" s="29">
        <v>44014</v>
      </c>
      <c r="G653" s="26">
        <f t="shared" si="392"/>
        <v>4.8022462165072206E-3</v>
      </c>
      <c r="K653" s="47">
        <v>5.8999999999999997E-2</v>
      </c>
      <c r="M653" s="10" t="s">
        <v>339</v>
      </c>
      <c r="N653" s="7">
        <v>44026</v>
      </c>
      <c r="O653" s="36" t="s">
        <v>340</v>
      </c>
      <c r="P653" s="20"/>
      <c r="Q653" s="37"/>
      <c r="R653" s="20">
        <v>30</v>
      </c>
      <c r="S653" s="2">
        <v>24.91</v>
      </c>
      <c r="T653" s="2">
        <f t="shared" si="383"/>
        <v>3</v>
      </c>
      <c r="U653" s="2">
        <v>2.09</v>
      </c>
      <c r="V653" s="2">
        <f t="shared" si="364"/>
        <v>0</v>
      </c>
      <c r="W653" s="5">
        <f t="shared" si="365"/>
        <v>30</v>
      </c>
      <c r="X653" s="22">
        <v>1</v>
      </c>
      <c r="Y653" s="2">
        <f t="shared" si="366"/>
        <v>24.91</v>
      </c>
      <c r="Z653" s="2">
        <f t="shared" si="367"/>
        <v>3</v>
      </c>
      <c r="AA653" s="2">
        <f t="shared" si="368"/>
        <v>2.09</v>
      </c>
      <c r="AB653" s="2">
        <f t="shared" si="369"/>
        <v>0</v>
      </c>
      <c r="AC653" s="2">
        <f t="shared" si="370"/>
        <v>30</v>
      </c>
      <c r="AD653" s="13">
        <f t="shared" si="371"/>
        <v>3.9874651084398282E-3</v>
      </c>
      <c r="AE653" s="44">
        <f t="shared" ref="AE653:AE669" si="396">$K653*$Y653/$AC653</f>
        <v>4.8989666666666667E-2</v>
      </c>
      <c r="AF653" s="9" t="s">
        <v>345</v>
      </c>
      <c r="AG653" s="5">
        <v>4</v>
      </c>
      <c r="AH653" s="20">
        <v>10</v>
      </c>
      <c r="AI653" s="2">
        <f t="shared" si="393"/>
        <v>8.3033333333333328</v>
      </c>
      <c r="AJ653" s="3">
        <f t="shared" si="394"/>
        <v>3.9874651084398284E-2</v>
      </c>
      <c r="AK653" s="47">
        <f t="shared" ref="AK653:AK669" si="397">$AE653*$AH653</f>
        <v>0.48989666666666665</v>
      </c>
      <c r="AL653" s="9"/>
      <c r="AN653" s="43" t="s">
        <v>334</v>
      </c>
      <c r="AV653" s="45">
        <f t="shared" ref="AV653:AV669" si="398">(R653-S653)-V653</f>
        <v>5.09</v>
      </c>
      <c r="AW653" s="43">
        <v>0.217</v>
      </c>
      <c r="AX653" s="45"/>
      <c r="AY653" s="45">
        <f t="shared" ref="AY653:AY669" si="399">(($R653*0.25)-($S653*AW653))/(R653-S653)</f>
        <v>0.41149901768172886</v>
      </c>
      <c r="AZ653" s="45"/>
      <c r="BA653" s="45"/>
      <c r="BB653" s="47">
        <f t="shared" si="395"/>
        <v>0.24984900000000002</v>
      </c>
    </row>
    <row r="654" spans="1:54">
      <c r="A654" s="20" t="s">
        <v>291</v>
      </c>
      <c r="B654" s="13">
        <v>2.2570557217583938</v>
      </c>
      <c r="C654" s="2" t="s">
        <v>22</v>
      </c>
      <c r="D654" s="1" t="s">
        <v>325</v>
      </c>
      <c r="E654" s="1">
        <v>470</v>
      </c>
      <c r="F654" s="29">
        <v>44014</v>
      </c>
      <c r="G654" s="26">
        <f t="shared" si="392"/>
        <v>4.8022462165072206E-3</v>
      </c>
      <c r="K654" s="47">
        <v>6.5000000000000002E-2</v>
      </c>
      <c r="M654" s="10" t="s">
        <v>339</v>
      </c>
      <c r="N654" s="7">
        <v>44026</v>
      </c>
      <c r="O654" s="36" t="s">
        <v>340</v>
      </c>
      <c r="P654" s="20"/>
      <c r="Q654" s="37"/>
      <c r="R654" s="20">
        <v>30</v>
      </c>
      <c r="S654" s="2">
        <v>24.91</v>
      </c>
      <c r="T654" s="2">
        <f t="shared" si="383"/>
        <v>3</v>
      </c>
      <c r="U654" s="2">
        <v>2.09</v>
      </c>
      <c r="V654" s="2">
        <f t="shared" si="364"/>
        <v>0</v>
      </c>
      <c r="W654" s="5">
        <f t="shared" si="365"/>
        <v>30</v>
      </c>
      <c r="X654" s="22">
        <v>2.4</v>
      </c>
      <c r="Y654" s="2">
        <f t="shared" si="366"/>
        <v>59.783999999999999</v>
      </c>
      <c r="Z654" s="2">
        <f t="shared" si="367"/>
        <v>7.1999999999999993</v>
      </c>
      <c r="AA654" s="2">
        <f t="shared" si="368"/>
        <v>5.0159999999999991</v>
      </c>
      <c r="AB654" s="2">
        <f t="shared" si="369"/>
        <v>0</v>
      </c>
      <c r="AC654" s="2">
        <f t="shared" si="370"/>
        <v>72</v>
      </c>
      <c r="AD654" s="13">
        <f t="shared" si="371"/>
        <v>3.9874651084398291E-3</v>
      </c>
      <c r="AE654" s="44">
        <f t="shared" si="396"/>
        <v>5.3971666666666668E-2</v>
      </c>
      <c r="AF654" s="9" t="s">
        <v>345</v>
      </c>
      <c r="AG654" s="5">
        <v>5</v>
      </c>
      <c r="AH654" s="20">
        <v>10</v>
      </c>
      <c r="AI654" s="2">
        <f t="shared" si="393"/>
        <v>8.3033333333333328</v>
      </c>
      <c r="AJ654" s="3">
        <f t="shared" si="394"/>
        <v>3.9874651084398291E-2</v>
      </c>
      <c r="AK654" s="47">
        <f t="shared" si="397"/>
        <v>0.53971666666666662</v>
      </c>
      <c r="AL654" s="9"/>
      <c r="AN654" s="43" t="s">
        <v>334</v>
      </c>
      <c r="AV654" s="45">
        <f t="shared" si="398"/>
        <v>5.09</v>
      </c>
      <c r="AW654" s="43">
        <v>0.217</v>
      </c>
      <c r="AX654" s="45"/>
      <c r="AY654" s="45">
        <f t="shared" si="399"/>
        <v>0.41149901768172886</v>
      </c>
      <c r="AZ654" s="45"/>
      <c r="BA654" s="45"/>
      <c r="BB654" s="47">
        <f t="shared" si="395"/>
        <v>0.24984900000000002</v>
      </c>
    </row>
    <row r="655" spans="1:54">
      <c r="A655" s="20" t="s">
        <v>293</v>
      </c>
      <c r="B655" s="13">
        <v>1.4470426381836576</v>
      </c>
      <c r="C655" s="2" t="s">
        <v>22</v>
      </c>
      <c r="D655" s="1" t="s">
        <v>325</v>
      </c>
      <c r="E655" s="1">
        <v>470</v>
      </c>
      <c r="F655" s="29">
        <v>44014</v>
      </c>
      <c r="G655" s="26">
        <f t="shared" si="392"/>
        <v>3.0788141237950164E-3</v>
      </c>
      <c r="K655" s="10">
        <v>1E-3</v>
      </c>
      <c r="M655" s="10" t="s">
        <v>339</v>
      </c>
      <c r="N655" s="7">
        <v>44026</v>
      </c>
      <c r="O655" s="36" t="s">
        <v>340</v>
      </c>
      <c r="P655" s="20"/>
      <c r="Q655" s="37"/>
      <c r="R655" s="20">
        <v>30</v>
      </c>
      <c r="S655" s="2">
        <v>24.91</v>
      </c>
      <c r="T655" s="2">
        <f t="shared" si="383"/>
        <v>3</v>
      </c>
      <c r="U655" s="2">
        <v>2.09</v>
      </c>
      <c r="V655" s="2">
        <f t="shared" si="364"/>
        <v>0</v>
      </c>
      <c r="W655" s="5">
        <f t="shared" si="365"/>
        <v>30</v>
      </c>
      <c r="X655" s="22">
        <v>3.4</v>
      </c>
      <c r="Y655" s="2">
        <f t="shared" si="366"/>
        <v>84.694000000000003</v>
      </c>
      <c r="Z655" s="2">
        <f t="shared" si="367"/>
        <v>10.199999999999999</v>
      </c>
      <c r="AA655" s="2">
        <f t="shared" si="368"/>
        <v>7.105999999999999</v>
      </c>
      <c r="AB655" s="2">
        <f t="shared" si="369"/>
        <v>0</v>
      </c>
      <c r="AC655" s="2">
        <f t="shared" si="370"/>
        <v>102</v>
      </c>
      <c r="AD655" s="13">
        <f t="shared" si="371"/>
        <v>2.556441994124462E-3</v>
      </c>
      <c r="AE655" s="44">
        <f t="shared" si="396"/>
        <v>8.3033333333333342E-4</v>
      </c>
      <c r="AF655" s="9" t="s">
        <v>346</v>
      </c>
      <c r="AG655" s="5">
        <v>6</v>
      </c>
      <c r="AH655" s="20">
        <v>10</v>
      </c>
      <c r="AI655" s="2">
        <f t="shared" si="393"/>
        <v>8.3033333333333328</v>
      </c>
      <c r="AJ655" s="3">
        <f t="shared" si="394"/>
        <v>2.5564419941244622E-2</v>
      </c>
      <c r="AK655" s="47">
        <f t="shared" si="397"/>
        <v>8.3033333333333344E-3</v>
      </c>
      <c r="AL655" s="9"/>
      <c r="AN655" s="43" t="s">
        <v>334</v>
      </c>
      <c r="AV655" s="45">
        <f t="shared" si="398"/>
        <v>5.09</v>
      </c>
      <c r="AW655" s="43">
        <v>0.217</v>
      </c>
      <c r="AX655" s="45"/>
      <c r="AY655" s="45">
        <f t="shared" si="399"/>
        <v>0.41149901768172886</v>
      </c>
      <c r="AZ655" s="45"/>
      <c r="BA655" s="45"/>
      <c r="BB655" s="47">
        <f t="shared" si="395"/>
        <v>0.24984900000000002</v>
      </c>
    </row>
    <row r="656" spans="1:54">
      <c r="A656" s="20" t="s">
        <v>294</v>
      </c>
      <c r="B656" s="13">
        <v>1.5874329027676104</v>
      </c>
      <c r="C656" s="2" t="s">
        <v>22</v>
      </c>
      <c r="D656" s="1" t="s">
        <v>325</v>
      </c>
      <c r="E656" s="1">
        <v>470</v>
      </c>
      <c r="F656" s="29">
        <v>44014</v>
      </c>
      <c r="G656" s="26">
        <f t="shared" si="392"/>
        <v>3.377516814399171E-3</v>
      </c>
      <c r="K656" s="10">
        <v>1E-3</v>
      </c>
      <c r="M656" s="10" t="s">
        <v>339</v>
      </c>
      <c r="N656" s="7">
        <v>44026</v>
      </c>
      <c r="O656" s="36" t="s">
        <v>340</v>
      </c>
      <c r="P656" s="20"/>
      <c r="Q656" s="37"/>
      <c r="R656" s="20">
        <v>30</v>
      </c>
      <c r="S656" s="2">
        <v>24.91</v>
      </c>
      <c r="T656" s="2">
        <f t="shared" si="383"/>
        <v>3</v>
      </c>
      <c r="U656" s="2">
        <v>2.09</v>
      </c>
      <c r="V656" s="2">
        <f t="shared" si="364"/>
        <v>0</v>
      </c>
      <c r="W656" s="5">
        <f t="shared" si="365"/>
        <v>30</v>
      </c>
      <c r="X656" s="22">
        <v>2.2000000000000002</v>
      </c>
      <c r="Y656" s="2">
        <f t="shared" si="366"/>
        <v>54.802000000000007</v>
      </c>
      <c r="Z656" s="2">
        <f t="shared" si="367"/>
        <v>6.6000000000000005</v>
      </c>
      <c r="AA656" s="2">
        <f t="shared" si="368"/>
        <v>4.5979999999999999</v>
      </c>
      <c r="AB656" s="2">
        <f t="shared" si="369"/>
        <v>0</v>
      </c>
      <c r="AC656" s="2">
        <f t="shared" si="370"/>
        <v>66.000000000000014</v>
      </c>
      <c r="AD656" s="13">
        <f t="shared" si="371"/>
        <v>2.8044647948894446E-3</v>
      </c>
      <c r="AE656" s="44">
        <f t="shared" si="396"/>
        <v>8.3033333333333331E-4</v>
      </c>
      <c r="AF656" s="9" t="s">
        <v>346</v>
      </c>
      <c r="AG656" s="5">
        <v>7</v>
      </c>
      <c r="AH656" s="20">
        <v>10</v>
      </c>
      <c r="AI656" s="2">
        <f t="shared" si="393"/>
        <v>8.3033333333333328</v>
      </c>
      <c r="AJ656" s="3">
        <f t="shared" si="394"/>
        <v>2.8044647948894448E-2</v>
      </c>
      <c r="AK656" s="47">
        <f t="shared" si="397"/>
        <v>8.3033333333333327E-3</v>
      </c>
      <c r="AL656" s="9"/>
      <c r="AN656" s="43" t="s">
        <v>334</v>
      </c>
      <c r="AV656" s="45">
        <f t="shared" si="398"/>
        <v>5.09</v>
      </c>
      <c r="AW656" s="43">
        <v>0.217</v>
      </c>
      <c r="AX656" s="45"/>
      <c r="AY656" s="45">
        <f t="shared" si="399"/>
        <v>0.41149901768172886</v>
      </c>
      <c r="AZ656" s="45"/>
      <c r="BA656" s="45"/>
      <c r="BB656" s="47">
        <f t="shared" si="395"/>
        <v>0.24984900000000002</v>
      </c>
    </row>
    <row r="657" spans="1:54">
      <c r="A657" s="20" t="s">
        <v>295</v>
      </c>
      <c r="B657" s="13">
        <v>1.5010077485056368</v>
      </c>
      <c r="C657" s="2" t="s">
        <v>22</v>
      </c>
      <c r="D657" s="1" t="s">
        <v>325</v>
      </c>
      <c r="E657" s="1">
        <v>470</v>
      </c>
      <c r="F657" s="29">
        <v>44014</v>
      </c>
      <c r="G657" s="26">
        <f t="shared" si="392"/>
        <v>3.1936335074588015E-3</v>
      </c>
      <c r="K657" s="10">
        <v>1E-3</v>
      </c>
      <c r="M657" s="10" t="s">
        <v>339</v>
      </c>
      <c r="N657" s="7">
        <v>44026</v>
      </c>
      <c r="O657" s="36" t="s">
        <v>340</v>
      </c>
      <c r="P657" s="20"/>
      <c r="Q657" s="37"/>
      <c r="R657" s="20">
        <v>30</v>
      </c>
      <c r="S657" s="2">
        <v>24.91</v>
      </c>
      <c r="T657" s="2">
        <f t="shared" si="383"/>
        <v>3</v>
      </c>
      <c r="U657" s="2">
        <v>2.09</v>
      </c>
      <c r="V657" s="2">
        <f t="shared" si="364"/>
        <v>0</v>
      </c>
      <c r="W657" s="5">
        <f t="shared" si="365"/>
        <v>30</v>
      </c>
      <c r="X657" s="22">
        <v>3.4</v>
      </c>
      <c r="Y657" s="2">
        <f t="shared" si="366"/>
        <v>84.694000000000003</v>
      </c>
      <c r="Z657" s="2">
        <f t="shared" si="367"/>
        <v>10.199999999999999</v>
      </c>
      <c r="AA657" s="2">
        <f t="shared" si="368"/>
        <v>7.105999999999999</v>
      </c>
      <c r="AB657" s="2">
        <f t="shared" si="369"/>
        <v>0</v>
      </c>
      <c r="AC657" s="2">
        <f t="shared" si="370"/>
        <v>102</v>
      </c>
      <c r="AD657" s="13">
        <f t="shared" si="371"/>
        <v>2.6517803556932915E-3</v>
      </c>
      <c r="AE657" s="44">
        <f t="shared" si="396"/>
        <v>8.3033333333333342E-4</v>
      </c>
      <c r="AF657" s="9" t="s">
        <v>346</v>
      </c>
      <c r="AG657" s="5">
        <v>8</v>
      </c>
      <c r="AH657" s="20">
        <v>10</v>
      </c>
      <c r="AI657" s="2">
        <f t="shared" si="393"/>
        <v>8.3033333333333328</v>
      </c>
      <c r="AJ657" s="3">
        <f t="shared" si="394"/>
        <v>2.6517803556932916E-2</v>
      </c>
      <c r="AK657" s="47">
        <f t="shared" si="397"/>
        <v>8.3033333333333344E-3</v>
      </c>
      <c r="AL657" s="9"/>
      <c r="AN657" s="43" t="s">
        <v>334</v>
      </c>
      <c r="AV657" s="45">
        <f t="shared" si="398"/>
        <v>5.09</v>
      </c>
      <c r="AW657" s="43">
        <v>0.217</v>
      </c>
      <c r="AX657" s="45"/>
      <c r="AY657" s="45">
        <f t="shared" si="399"/>
        <v>0.41149901768172886</v>
      </c>
      <c r="AZ657" s="45"/>
      <c r="BA657" s="45"/>
      <c r="BB657" s="47">
        <f t="shared" si="395"/>
        <v>0.24984900000000002</v>
      </c>
    </row>
    <row r="658" spans="1:54">
      <c r="A658" s="20" t="s">
        <v>297</v>
      </c>
      <c r="B658" s="13">
        <v>1.9388368658222819</v>
      </c>
      <c r="C658" s="2" t="s">
        <v>22</v>
      </c>
      <c r="D658" s="1" t="s">
        <v>325</v>
      </c>
      <c r="E658" s="1">
        <v>470</v>
      </c>
      <c r="F658" s="29">
        <v>44014</v>
      </c>
      <c r="G658" s="26">
        <f t="shared" si="392"/>
        <v>4.1251848208984721E-3</v>
      </c>
      <c r="K658" s="47">
        <v>2.67891137004546E-2</v>
      </c>
      <c r="M658" s="10" t="s">
        <v>339</v>
      </c>
      <c r="N658" s="7">
        <v>44026</v>
      </c>
      <c r="O658" s="36" t="s">
        <v>340</v>
      </c>
      <c r="P658" s="20"/>
      <c r="Q658" s="37"/>
      <c r="R658" s="20">
        <v>30</v>
      </c>
      <c r="S658" s="2">
        <v>24.91</v>
      </c>
      <c r="T658" s="2">
        <f t="shared" si="383"/>
        <v>3</v>
      </c>
      <c r="U658" s="2">
        <v>2.09</v>
      </c>
      <c r="V658" s="2">
        <f t="shared" si="364"/>
        <v>0</v>
      </c>
      <c r="W658" s="5">
        <f t="shared" si="365"/>
        <v>30</v>
      </c>
      <c r="X658" s="22">
        <v>3.4</v>
      </c>
      <c r="Y658" s="2">
        <f t="shared" si="366"/>
        <v>84.694000000000003</v>
      </c>
      <c r="Z658" s="2">
        <f t="shared" si="367"/>
        <v>10.199999999999999</v>
      </c>
      <c r="AA658" s="2">
        <f t="shared" si="368"/>
        <v>7.105999999999999</v>
      </c>
      <c r="AB658" s="2">
        <f t="shared" si="369"/>
        <v>0</v>
      </c>
      <c r="AC658" s="2">
        <f t="shared" si="370"/>
        <v>102</v>
      </c>
      <c r="AD658" s="13">
        <f t="shared" si="371"/>
        <v>3.4252784629526978E-3</v>
      </c>
      <c r="AE658" s="44">
        <f t="shared" si="396"/>
        <v>2.2243894075944137E-2</v>
      </c>
      <c r="AF658" s="9" t="s">
        <v>346</v>
      </c>
      <c r="AG658" s="5">
        <v>9</v>
      </c>
      <c r="AH658" s="20">
        <v>10</v>
      </c>
      <c r="AI658" s="2">
        <f t="shared" si="393"/>
        <v>8.3033333333333328</v>
      </c>
      <c r="AJ658" s="3">
        <f t="shared" si="394"/>
        <v>3.4252784629526981E-2</v>
      </c>
      <c r="AK658" s="47">
        <f t="shared" si="397"/>
        <v>0.22243894075944137</v>
      </c>
      <c r="AL658" s="9"/>
      <c r="AN658" s="43" t="s">
        <v>334</v>
      </c>
      <c r="AV658" s="45">
        <f t="shared" si="398"/>
        <v>5.09</v>
      </c>
      <c r="AW658" s="43">
        <v>0.217</v>
      </c>
      <c r="AX658" s="45"/>
      <c r="AY658" s="45">
        <f t="shared" si="399"/>
        <v>0.41149901768172886</v>
      </c>
      <c r="AZ658" s="45"/>
      <c r="BA658" s="45"/>
      <c r="BB658" s="47">
        <f t="shared" si="395"/>
        <v>0.24984900000000002</v>
      </c>
    </row>
    <row r="659" spans="1:54">
      <c r="A659" s="20" t="s">
        <v>298</v>
      </c>
      <c r="B659" s="13">
        <v>1.905545582822032</v>
      </c>
      <c r="C659" s="2" t="s">
        <v>22</v>
      </c>
      <c r="D659" s="1" t="s">
        <v>325</v>
      </c>
      <c r="E659" s="1">
        <v>470</v>
      </c>
      <c r="F659" s="29">
        <v>44014</v>
      </c>
      <c r="G659" s="26">
        <f t="shared" si="392"/>
        <v>4.0543523038766641E-3</v>
      </c>
      <c r="K659" s="47">
        <v>4.7612954077225197E-2</v>
      </c>
      <c r="M659" s="10" t="s">
        <v>339</v>
      </c>
      <c r="N659" s="7">
        <v>44026</v>
      </c>
      <c r="O659" s="36" t="s">
        <v>340</v>
      </c>
      <c r="P659" s="20"/>
      <c r="Q659" s="37"/>
      <c r="R659" s="20">
        <v>30</v>
      </c>
      <c r="S659" s="2">
        <v>24.91</v>
      </c>
      <c r="T659" s="2">
        <f t="shared" si="383"/>
        <v>3</v>
      </c>
      <c r="U659" s="2">
        <v>2.09</v>
      </c>
      <c r="V659" s="2">
        <f t="shared" si="364"/>
        <v>0</v>
      </c>
      <c r="W659" s="5">
        <f t="shared" si="365"/>
        <v>30</v>
      </c>
      <c r="X659" s="22">
        <v>3.4</v>
      </c>
      <c r="Y659" s="2">
        <f t="shared" si="366"/>
        <v>84.694000000000003</v>
      </c>
      <c r="Z659" s="2">
        <f t="shared" si="367"/>
        <v>10.199999999999999</v>
      </c>
      <c r="AA659" s="2">
        <f t="shared" si="368"/>
        <v>7.105999999999999</v>
      </c>
      <c r="AB659" s="2">
        <f t="shared" si="369"/>
        <v>0</v>
      </c>
      <c r="AC659" s="2">
        <f t="shared" si="370"/>
        <v>102</v>
      </c>
      <c r="AD659" s="13">
        <f t="shared" si="371"/>
        <v>3.3664638629855902E-3</v>
      </c>
      <c r="AE659" s="44">
        <f t="shared" si="396"/>
        <v>3.9534622868789331E-2</v>
      </c>
      <c r="AF659" s="9" t="s">
        <v>346</v>
      </c>
      <c r="AG659" s="5">
        <v>10</v>
      </c>
      <c r="AH659" s="20">
        <v>10</v>
      </c>
      <c r="AI659" s="2">
        <f t="shared" si="393"/>
        <v>8.3033333333333328</v>
      </c>
      <c r="AJ659" s="3">
        <f t="shared" si="394"/>
        <v>3.36646386298559E-2</v>
      </c>
      <c r="AK659" s="47">
        <f t="shared" si="397"/>
        <v>0.39534622868789332</v>
      </c>
      <c r="AL659" s="9"/>
      <c r="AN659" s="43" t="s">
        <v>334</v>
      </c>
      <c r="AV659" s="45">
        <f t="shared" si="398"/>
        <v>5.09</v>
      </c>
      <c r="AW659" s="43">
        <v>0.217</v>
      </c>
      <c r="AX659" s="45"/>
      <c r="AY659" s="45">
        <f t="shared" si="399"/>
        <v>0.41149901768172886</v>
      </c>
      <c r="AZ659" s="45"/>
      <c r="BA659" s="45"/>
      <c r="BB659" s="47">
        <f t="shared" si="395"/>
        <v>0.24984900000000002</v>
      </c>
    </row>
    <row r="660" spans="1:54">
      <c r="A660" s="20" t="s">
        <v>299</v>
      </c>
      <c r="B660" s="13">
        <v>2.0563654384731715</v>
      </c>
      <c r="C660" s="2" t="s">
        <v>22</v>
      </c>
      <c r="D660" s="1" t="s">
        <v>325</v>
      </c>
      <c r="E660" s="1">
        <v>470</v>
      </c>
      <c r="F660" s="29">
        <v>44014</v>
      </c>
      <c r="G660" s="26">
        <f t="shared" si="392"/>
        <v>4.3752456137727052E-3</v>
      </c>
      <c r="K660" s="47">
        <v>2.9480884808403399E-2</v>
      </c>
      <c r="M660" s="10" t="s">
        <v>339</v>
      </c>
      <c r="N660" s="7">
        <v>44026</v>
      </c>
      <c r="O660" s="36" t="s">
        <v>340</v>
      </c>
      <c r="P660" s="20"/>
      <c r="Q660" s="37"/>
      <c r="R660" s="20">
        <v>30</v>
      </c>
      <c r="S660" s="2">
        <v>24.91</v>
      </c>
      <c r="T660" s="2">
        <f t="shared" si="383"/>
        <v>3</v>
      </c>
      <c r="U660" s="2">
        <v>2.09</v>
      </c>
      <c r="V660" s="2">
        <f t="shared" si="364"/>
        <v>0</v>
      </c>
      <c r="W660" s="5">
        <f t="shared" si="365"/>
        <v>30</v>
      </c>
      <c r="X660" s="22">
        <v>3.4</v>
      </c>
      <c r="Y660" s="2">
        <f t="shared" si="366"/>
        <v>84.694000000000003</v>
      </c>
      <c r="Z660" s="2">
        <f t="shared" si="367"/>
        <v>10.199999999999999</v>
      </c>
      <c r="AA660" s="2">
        <f t="shared" si="368"/>
        <v>7.105999999999999</v>
      </c>
      <c r="AB660" s="2">
        <f t="shared" si="369"/>
        <v>0</v>
      </c>
      <c r="AC660" s="2">
        <f t="shared" si="370"/>
        <v>102</v>
      </c>
      <c r="AD660" s="13">
        <f t="shared" si="371"/>
        <v>3.6329122746359362E-3</v>
      </c>
      <c r="AE660" s="44">
        <f t="shared" si="396"/>
        <v>2.4478961352577624E-2</v>
      </c>
      <c r="AF660" s="9" t="s">
        <v>346</v>
      </c>
      <c r="AG660" s="5">
        <v>11</v>
      </c>
      <c r="AH660" s="20">
        <v>10</v>
      </c>
      <c r="AI660" s="2">
        <f t="shared" si="393"/>
        <v>8.3033333333333328</v>
      </c>
      <c r="AJ660" s="3">
        <f t="shared" si="394"/>
        <v>3.6329122746359362E-2</v>
      </c>
      <c r="AK660" s="47">
        <f t="shared" si="397"/>
        <v>0.24478961352577625</v>
      </c>
      <c r="AL660" s="9"/>
      <c r="AN660" s="43" t="s">
        <v>334</v>
      </c>
      <c r="AV660" s="45">
        <f t="shared" si="398"/>
        <v>5.09</v>
      </c>
      <c r="AW660" s="43">
        <v>0.217</v>
      </c>
      <c r="AX660" s="45"/>
      <c r="AY660" s="45">
        <f t="shared" si="399"/>
        <v>0.41149901768172886</v>
      </c>
      <c r="AZ660" s="45"/>
      <c r="BA660" s="45"/>
      <c r="BB660" s="47">
        <f t="shared" si="395"/>
        <v>0.24984900000000002</v>
      </c>
    </row>
    <row r="661" spans="1:54">
      <c r="A661" s="20" t="s">
        <v>301</v>
      </c>
      <c r="B661" s="13">
        <v>2.8624641505678192</v>
      </c>
      <c r="C661" s="2" t="s">
        <v>22</v>
      </c>
      <c r="D661" s="1" t="s">
        <v>325</v>
      </c>
      <c r="E661" s="1">
        <v>470</v>
      </c>
      <c r="F661" s="29">
        <v>44014</v>
      </c>
      <c r="G661" s="26">
        <f t="shared" si="392"/>
        <v>6.0903492565272752E-3</v>
      </c>
      <c r="K661" s="47">
        <v>1E-3</v>
      </c>
      <c r="M661" s="10" t="s">
        <v>339</v>
      </c>
      <c r="N661" s="7">
        <v>44026</v>
      </c>
      <c r="O661" s="36" t="s">
        <v>340</v>
      </c>
      <c r="P661" s="20"/>
      <c r="Q661" s="37"/>
      <c r="R661" s="20">
        <v>30</v>
      </c>
      <c r="S661" s="2">
        <v>24.91</v>
      </c>
      <c r="T661" s="2">
        <f t="shared" si="383"/>
        <v>3</v>
      </c>
      <c r="U661" s="2">
        <v>2.09</v>
      </c>
      <c r="V661" s="2">
        <f t="shared" si="364"/>
        <v>0</v>
      </c>
      <c r="W661" s="5">
        <f t="shared" si="365"/>
        <v>30</v>
      </c>
      <c r="X661" s="22">
        <v>2.5</v>
      </c>
      <c r="Y661" s="2">
        <f t="shared" si="366"/>
        <v>62.274999999999999</v>
      </c>
      <c r="Z661" s="2">
        <f t="shared" si="367"/>
        <v>7.5</v>
      </c>
      <c r="AA661" s="2">
        <f t="shared" si="368"/>
        <v>5.2249999999999996</v>
      </c>
      <c r="AB661" s="2">
        <f t="shared" si="369"/>
        <v>0</v>
      </c>
      <c r="AC661" s="2">
        <f t="shared" si="370"/>
        <v>75</v>
      </c>
      <c r="AD661" s="13">
        <f t="shared" si="371"/>
        <v>5.057019999336481E-3</v>
      </c>
      <c r="AE661" s="44">
        <f t="shared" si="396"/>
        <v>8.3033333333333331E-4</v>
      </c>
      <c r="AF661" s="9" t="s">
        <v>346</v>
      </c>
      <c r="AG661" s="5">
        <v>12</v>
      </c>
      <c r="AH661" s="20">
        <v>15</v>
      </c>
      <c r="AI661" s="2">
        <f t="shared" si="393"/>
        <v>12.455</v>
      </c>
      <c r="AJ661" s="3">
        <f t="shared" si="394"/>
        <v>7.5855299990047212E-2</v>
      </c>
      <c r="AK661" s="47">
        <f t="shared" si="397"/>
        <v>1.2454999999999999E-2</v>
      </c>
      <c r="AL661" s="9"/>
      <c r="AN661" s="43" t="s">
        <v>334</v>
      </c>
      <c r="AV661" s="45">
        <f t="shared" si="398"/>
        <v>5.09</v>
      </c>
      <c r="AW661" s="43">
        <v>0.217</v>
      </c>
      <c r="AX661" s="45"/>
      <c r="AY661" s="45">
        <f t="shared" si="399"/>
        <v>0.41149901768172886</v>
      </c>
      <c r="AZ661" s="45"/>
      <c r="BA661" s="45"/>
      <c r="BB661" s="47">
        <f t="shared" si="395"/>
        <v>0.24984900000000002</v>
      </c>
    </row>
    <row r="662" spans="1:54">
      <c r="A662" s="20" t="s">
        <v>302</v>
      </c>
      <c r="B662" s="13">
        <v>2.6197604547224116</v>
      </c>
      <c r="C662" s="2" t="s">
        <v>22</v>
      </c>
      <c r="D662" s="1" t="s">
        <v>325</v>
      </c>
      <c r="E662" s="1">
        <v>470</v>
      </c>
      <c r="F662" s="29">
        <v>44014</v>
      </c>
      <c r="G662" s="26">
        <f t="shared" si="392"/>
        <v>5.5739584143030037E-3</v>
      </c>
      <c r="K662" s="47">
        <v>1.19220630903485E-2</v>
      </c>
      <c r="M662" s="10" t="s">
        <v>339</v>
      </c>
      <c r="N662" s="7">
        <v>44026</v>
      </c>
      <c r="O662" s="36" t="s">
        <v>340</v>
      </c>
      <c r="P662" s="20"/>
      <c r="Q662" s="37"/>
      <c r="R662" s="20">
        <v>30</v>
      </c>
      <c r="S662" s="2">
        <v>24.91</v>
      </c>
      <c r="T662" s="2">
        <f t="shared" si="383"/>
        <v>3</v>
      </c>
      <c r="U662" s="2">
        <v>2.09</v>
      </c>
      <c r="V662" s="2">
        <f t="shared" si="364"/>
        <v>0</v>
      </c>
      <c r="W662" s="5">
        <f t="shared" si="365"/>
        <v>30</v>
      </c>
      <c r="X662" s="22">
        <v>2.5</v>
      </c>
      <c r="Y662" s="2">
        <f t="shared" si="366"/>
        <v>62.274999999999999</v>
      </c>
      <c r="Z662" s="2">
        <f t="shared" si="367"/>
        <v>7.5</v>
      </c>
      <c r="AA662" s="2">
        <f t="shared" si="368"/>
        <v>5.2249999999999996</v>
      </c>
      <c r="AB662" s="2">
        <f t="shared" si="369"/>
        <v>0</v>
      </c>
      <c r="AC662" s="2">
        <f t="shared" si="370"/>
        <v>75</v>
      </c>
      <c r="AD662" s="13">
        <f t="shared" si="371"/>
        <v>4.6282434700095944E-3</v>
      </c>
      <c r="AE662" s="44">
        <f t="shared" si="396"/>
        <v>9.8992863860193694E-3</v>
      </c>
      <c r="AF662" s="9" t="s">
        <v>346</v>
      </c>
      <c r="AG662" s="5">
        <v>13</v>
      </c>
      <c r="AH662" s="20">
        <v>15</v>
      </c>
      <c r="AI662" s="2">
        <f t="shared" si="393"/>
        <v>12.455</v>
      </c>
      <c r="AJ662" s="3">
        <f t="shared" si="394"/>
        <v>6.9423652050143919E-2</v>
      </c>
      <c r="AK662" s="47">
        <f t="shared" si="397"/>
        <v>0.14848929579029055</v>
      </c>
      <c r="AL662" s="9"/>
      <c r="AN662" s="43" t="s">
        <v>334</v>
      </c>
      <c r="AV662" s="45">
        <f t="shared" si="398"/>
        <v>5.09</v>
      </c>
      <c r="AW662" s="43">
        <v>0.217</v>
      </c>
      <c r="AX662" s="45"/>
      <c r="AY662" s="45">
        <f t="shared" si="399"/>
        <v>0.41149901768172886</v>
      </c>
      <c r="AZ662" s="45"/>
      <c r="BA662" s="45"/>
      <c r="BB662" s="47">
        <f t="shared" si="395"/>
        <v>0.24984900000000002</v>
      </c>
    </row>
    <row r="663" spans="1:54">
      <c r="A663" s="20" t="s">
        <v>303</v>
      </c>
      <c r="B663" s="13">
        <v>2.7495590340357059</v>
      </c>
      <c r="C663" s="2" t="s">
        <v>22</v>
      </c>
      <c r="D663" s="1" t="s">
        <v>325</v>
      </c>
      <c r="E663" s="1">
        <v>470</v>
      </c>
      <c r="F663" s="29">
        <v>44014</v>
      </c>
      <c r="G663" s="26">
        <f t="shared" si="392"/>
        <v>5.8501256043312893E-3</v>
      </c>
      <c r="K663" s="47">
        <v>1.8825957506106099E-2</v>
      </c>
      <c r="M663" s="10" t="s">
        <v>339</v>
      </c>
      <c r="N663" s="7">
        <v>44026</v>
      </c>
      <c r="O663" s="36" t="s">
        <v>340</v>
      </c>
      <c r="P663" s="20"/>
      <c r="Q663" s="37"/>
      <c r="R663" s="20">
        <v>30</v>
      </c>
      <c r="S663" s="2">
        <v>24.91</v>
      </c>
      <c r="T663" s="2">
        <f t="shared" si="383"/>
        <v>3</v>
      </c>
      <c r="U663" s="2">
        <v>2.09</v>
      </c>
      <c r="V663" s="2">
        <f t="shared" si="364"/>
        <v>0</v>
      </c>
      <c r="W663" s="5">
        <f t="shared" si="365"/>
        <v>30</v>
      </c>
      <c r="X663" s="22">
        <v>2.5</v>
      </c>
      <c r="Y663" s="2">
        <f t="shared" si="366"/>
        <v>62.274999999999999</v>
      </c>
      <c r="Z663" s="2">
        <f t="shared" si="367"/>
        <v>7.5</v>
      </c>
      <c r="AA663" s="2">
        <f t="shared" si="368"/>
        <v>5.2249999999999996</v>
      </c>
      <c r="AB663" s="2">
        <f t="shared" si="369"/>
        <v>0</v>
      </c>
      <c r="AC663" s="2">
        <f t="shared" si="370"/>
        <v>75</v>
      </c>
      <c r="AD663" s="13">
        <f t="shared" si="371"/>
        <v>4.8575542934630811E-3</v>
      </c>
      <c r="AE663" s="44">
        <f t="shared" si="396"/>
        <v>1.5631820049236762E-2</v>
      </c>
      <c r="AF663" s="9" t="s">
        <v>346</v>
      </c>
      <c r="AG663" s="5">
        <v>14</v>
      </c>
      <c r="AH663" s="20">
        <v>15</v>
      </c>
      <c r="AI663" s="2">
        <f t="shared" si="393"/>
        <v>12.455</v>
      </c>
      <c r="AJ663" s="3">
        <f t="shared" si="394"/>
        <v>7.2863314401946211E-2</v>
      </c>
      <c r="AK663" s="47">
        <f t="shared" si="397"/>
        <v>0.23447730073855141</v>
      </c>
      <c r="AL663" s="9"/>
      <c r="AN663" s="43" t="s">
        <v>334</v>
      </c>
      <c r="AV663" s="45">
        <f t="shared" si="398"/>
        <v>5.09</v>
      </c>
      <c r="AW663" s="43">
        <v>0.217</v>
      </c>
      <c r="AX663" s="45"/>
      <c r="AY663" s="45">
        <f t="shared" si="399"/>
        <v>0.41149901768172886</v>
      </c>
      <c r="AZ663" s="45"/>
      <c r="BA663" s="45"/>
      <c r="BB663" s="47">
        <f t="shared" si="395"/>
        <v>0.24984900000000002</v>
      </c>
    </row>
    <row r="664" spans="1:54">
      <c r="A664" s="20" t="s">
        <v>305</v>
      </c>
      <c r="B664" s="13">
        <v>1.8673339618529914</v>
      </c>
      <c r="C664" s="2" t="s">
        <v>22</v>
      </c>
      <c r="D664" s="1" t="s">
        <v>325</v>
      </c>
      <c r="E664" s="1">
        <v>470</v>
      </c>
      <c r="F664" s="29">
        <v>44014</v>
      </c>
      <c r="G664" s="26">
        <f t="shared" si="392"/>
        <v>3.9730509826659387E-3</v>
      </c>
      <c r="K664" s="47">
        <v>0.12978674428932899</v>
      </c>
      <c r="M664" s="10" t="s">
        <v>339</v>
      </c>
      <c r="N664" s="7">
        <v>44026</v>
      </c>
      <c r="O664" s="36" t="s">
        <v>340</v>
      </c>
      <c r="P664" s="20"/>
      <c r="Q664" s="37">
        <v>2</v>
      </c>
      <c r="R664" s="20">
        <v>30</v>
      </c>
      <c r="S664" s="2">
        <f t="shared" ref="S664:S669" si="400">($Q664/$K664)</f>
        <v>15.409894214939786</v>
      </c>
      <c r="T664" s="2">
        <f t="shared" si="383"/>
        <v>3</v>
      </c>
      <c r="U664" s="2">
        <v>1.67</v>
      </c>
      <c r="V664" s="2">
        <f t="shared" ref="V664:V669" si="401">$R664-($S664+$T664+$U664)</f>
        <v>9.9201057850602155</v>
      </c>
      <c r="W664" s="5">
        <f t="shared" ref="W664:W669" si="402">SUM($S664:$V664)</f>
        <v>30</v>
      </c>
      <c r="X664" s="22">
        <v>3.7</v>
      </c>
      <c r="Y664" s="2">
        <f t="shared" ref="Y664:Y669" si="403">$S664*$X664</f>
        <v>57.016608595277212</v>
      </c>
      <c r="Z664" s="2">
        <f t="shared" ref="Z664:Z669" si="404">$T664*$X664</f>
        <v>11.100000000000001</v>
      </c>
      <c r="AA664" s="2">
        <f t="shared" ref="AA664:AA669" si="405">$U664*$X664</f>
        <v>6.1790000000000003</v>
      </c>
      <c r="AB664" s="2">
        <f t="shared" ref="AB664:AB669" si="406">$V664*$X664</f>
        <v>36.704391404722799</v>
      </c>
      <c r="AC664" s="2">
        <f t="shared" ref="AC664:AC669" si="407">SUM($Y664:$AB664)</f>
        <v>111.00000000000001</v>
      </c>
      <c r="AD664" s="13">
        <f t="shared" ref="AD664:AD669" si="408">$G664*$Y664/$AC664</f>
        <v>2.0408098451148225E-3</v>
      </c>
      <c r="AE664" s="44">
        <f t="shared" si="396"/>
        <v>6.6666666666666666E-2</v>
      </c>
      <c r="AF664" s="9" t="s">
        <v>346</v>
      </c>
      <c r="AG664" s="5">
        <v>15</v>
      </c>
      <c r="AH664" s="20">
        <v>15</v>
      </c>
      <c r="AI664" s="2">
        <f t="shared" si="393"/>
        <v>7.7049471074698923</v>
      </c>
      <c r="AJ664" s="3">
        <f t="shared" si="394"/>
        <v>3.0612147676722337E-2</v>
      </c>
      <c r="AK664" s="47">
        <f t="shared" si="397"/>
        <v>1</v>
      </c>
      <c r="AN664" s="43" t="s">
        <v>334</v>
      </c>
      <c r="AV664" s="45">
        <f t="shared" si="398"/>
        <v>4.6699999999999982</v>
      </c>
      <c r="AW664" s="43">
        <v>0.217</v>
      </c>
      <c r="AX664" s="45"/>
      <c r="AY664" s="45">
        <f t="shared" si="399"/>
        <v>0.28485420301844055</v>
      </c>
      <c r="AZ664" s="45"/>
      <c r="BA664" s="45"/>
      <c r="BB664" s="47">
        <f t="shared" si="395"/>
        <v>0.24979911636356625</v>
      </c>
    </row>
    <row r="665" spans="1:54">
      <c r="A665" s="20" t="s">
        <v>306</v>
      </c>
      <c r="B665" s="13">
        <v>1.9125065952758542</v>
      </c>
      <c r="C665" s="2" t="s">
        <v>22</v>
      </c>
      <c r="D665" s="1" t="s">
        <v>325</v>
      </c>
      <c r="E665" s="1">
        <v>470</v>
      </c>
      <c r="F665" s="29">
        <v>44014</v>
      </c>
      <c r="G665" s="26">
        <f t="shared" si="392"/>
        <v>4.06916296867203E-3</v>
      </c>
      <c r="K665" s="47">
        <v>0.122035440450698</v>
      </c>
      <c r="M665" s="10" t="s">
        <v>339</v>
      </c>
      <c r="N665" s="7">
        <v>44026</v>
      </c>
      <c r="O665" s="36" t="s">
        <v>340</v>
      </c>
      <c r="P665" s="20"/>
      <c r="Q665" s="37">
        <v>2</v>
      </c>
      <c r="R665" s="20">
        <v>30</v>
      </c>
      <c r="S665" s="2">
        <f t="shared" si="400"/>
        <v>16.388681784682007</v>
      </c>
      <c r="T665" s="2">
        <f t="shared" si="383"/>
        <v>3</v>
      </c>
      <c r="U665" s="2">
        <v>1.73</v>
      </c>
      <c r="V665" s="2">
        <f t="shared" si="401"/>
        <v>8.881318215317993</v>
      </c>
      <c r="W665" s="5">
        <f t="shared" si="402"/>
        <v>30</v>
      </c>
      <c r="X665" s="22">
        <v>3.4</v>
      </c>
      <c r="Y665" s="2">
        <f t="shared" si="403"/>
        <v>55.721518067918822</v>
      </c>
      <c r="Z665" s="2">
        <f t="shared" si="404"/>
        <v>10.199999999999999</v>
      </c>
      <c r="AA665" s="2">
        <f t="shared" si="405"/>
        <v>5.8819999999999997</v>
      </c>
      <c r="AB665" s="2">
        <f t="shared" si="406"/>
        <v>30.196481932081177</v>
      </c>
      <c r="AC665" s="2">
        <f t="shared" si="407"/>
        <v>102</v>
      </c>
      <c r="AD665" s="13">
        <f t="shared" si="408"/>
        <v>2.2229405674525954E-3</v>
      </c>
      <c r="AE665" s="44">
        <f t="shared" si="396"/>
        <v>6.6666666666666666E-2</v>
      </c>
      <c r="AF665" s="9" t="s">
        <v>346</v>
      </c>
      <c r="AG665" s="5">
        <v>16</v>
      </c>
      <c r="AH665" s="20">
        <v>15</v>
      </c>
      <c r="AI665" s="2">
        <f t="shared" si="393"/>
        <v>8.1943408923410033</v>
      </c>
      <c r="AJ665" s="3">
        <f t="shared" si="394"/>
        <v>3.3344108511788928E-2</v>
      </c>
      <c r="AK665" s="47">
        <f t="shared" si="397"/>
        <v>1</v>
      </c>
      <c r="AN665" s="43" t="s">
        <v>334</v>
      </c>
      <c r="AV665" s="45">
        <f t="shared" si="398"/>
        <v>4.7300000000000004</v>
      </c>
      <c r="AW665" s="43">
        <v>0.217</v>
      </c>
      <c r="AX665" s="45"/>
      <c r="AY665" s="45">
        <f t="shared" si="399"/>
        <v>0.28973358717643288</v>
      </c>
      <c r="AZ665" s="45"/>
      <c r="BA665" s="45"/>
      <c r="BB665" s="47">
        <f t="shared" si="395"/>
        <v>0.25022245003684979</v>
      </c>
    </row>
    <row r="666" spans="1:54">
      <c r="A666" s="20" t="s">
        <v>307</v>
      </c>
      <c r="B666" s="13">
        <v>1.879438092483444</v>
      </c>
      <c r="C666" s="2" t="s">
        <v>22</v>
      </c>
      <c r="D666" s="1" t="s">
        <v>325</v>
      </c>
      <c r="E666" s="1">
        <v>470</v>
      </c>
      <c r="F666" s="29">
        <v>44014</v>
      </c>
      <c r="G666" s="26">
        <f t="shared" si="392"/>
        <v>3.9988044520924337E-3</v>
      </c>
      <c r="K666" s="47">
        <v>0.101727466721955</v>
      </c>
      <c r="M666" s="10" t="s">
        <v>339</v>
      </c>
      <c r="N666" s="7">
        <v>44026</v>
      </c>
      <c r="O666" s="36" t="s">
        <v>340</v>
      </c>
      <c r="P666" s="20"/>
      <c r="Q666" s="37">
        <v>2</v>
      </c>
      <c r="R666" s="20">
        <v>30</v>
      </c>
      <c r="S666" s="2">
        <f t="shared" si="400"/>
        <v>19.660373588840745</v>
      </c>
      <c r="T666" s="2">
        <f t="shared" si="383"/>
        <v>3</v>
      </c>
      <c r="U666" s="2">
        <v>1.85</v>
      </c>
      <c r="V666" s="2">
        <f t="shared" si="401"/>
        <v>5.4896264111592536</v>
      </c>
      <c r="W666" s="5">
        <f t="shared" si="402"/>
        <v>30</v>
      </c>
      <c r="X666" s="22">
        <v>3</v>
      </c>
      <c r="Y666" s="2">
        <f t="shared" si="403"/>
        <v>58.981120766522238</v>
      </c>
      <c r="Z666" s="2">
        <f t="shared" si="404"/>
        <v>9</v>
      </c>
      <c r="AA666" s="2">
        <f t="shared" si="405"/>
        <v>5.5500000000000007</v>
      </c>
      <c r="AB666" s="2">
        <f t="shared" si="406"/>
        <v>16.468879233477761</v>
      </c>
      <c r="AC666" s="2">
        <f t="shared" si="407"/>
        <v>90</v>
      </c>
      <c r="AD666" s="13">
        <f t="shared" si="408"/>
        <v>2.6205996478952292E-3</v>
      </c>
      <c r="AE666" s="44">
        <f t="shared" si="396"/>
        <v>6.6666666666666666E-2</v>
      </c>
      <c r="AF666" s="9" t="s">
        <v>346</v>
      </c>
      <c r="AG666" s="5">
        <v>17</v>
      </c>
      <c r="AH666" s="20">
        <v>15</v>
      </c>
      <c r="AI666" s="2">
        <f t="shared" si="393"/>
        <v>9.8301867944203725</v>
      </c>
      <c r="AJ666" s="3">
        <f t="shared" si="394"/>
        <v>3.9308994718428435E-2</v>
      </c>
      <c r="AK666" s="47">
        <f t="shared" si="397"/>
        <v>1</v>
      </c>
      <c r="AN666" s="43" t="s">
        <v>334</v>
      </c>
      <c r="AV666" s="45">
        <f t="shared" si="398"/>
        <v>4.8500000000000014</v>
      </c>
      <c r="AW666" s="43">
        <v>0.217</v>
      </c>
      <c r="AX666" s="45"/>
      <c r="AY666" s="45">
        <f t="shared" si="399"/>
        <v>0.31274814027434511</v>
      </c>
      <c r="AZ666" s="45"/>
      <c r="BA666" s="45"/>
      <c r="BB666" s="47">
        <f t="shared" si="395"/>
        <v>0.24962358905227519</v>
      </c>
    </row>
    <row r="667" spans="1:54">
      <c r="A667" s="20" t="s">
        <v>309</v>
      </c>
      <c r="B667" s="13">
        <v>2.4080610097494177</v>
      </c>
      <c r="C667" s="2" t="s">
        <v>22</v>
      </c>
      <c r="D667" s="1" t="s">
        <v>325</v>
      </c>
      <c r="E667" s="1">
        <v>470</v>
      </c>
      <c r="F667" s="29">
        <v>44014</v>
      </c>
      <c r="G667" s="26">
        <f t="shared" si="392"/>
        <v>5.1235340632966335E-3</v>
      </c>
      <c r="K667" s="47">
        <v>0.110858079193025</v>
      </c>
      <c r="M667" s="10" t="s">
        <v>339</v>
      </c>
      <c r="N667" s="7">
        <v>44026</v>
      </c>
      <c r="O667" s="36" t="s">
        <v>340</v>
      </c>
      <c r="P667" s="20"/>
      <c r="Q667" s="37">
        <v>2</v>
      </c>
      <c r="R667" s="20">
        <v>30</v>
      </c>
      <c r="S667" s="2">
        <f t="shared" si="400"/>
        <v>18.041084732467894</v>
      </c>
      <c r="T667" s="2">
        <f t="shared" si="383"/>
        <v>3</v>
      </c>
      <c r="U667" s="2">
        <v>1.8</v>
      </c>
      <c r="V667" s="2">
        <f t="shared" si="401"/>
        <v>7.1589152675321053</v>
      </c>
      <c r="W667" s="5">
        <f t="shared" si="402"/>
        <v>30</v>
      </c>
      <c r="X667" s="22">
        <v>1.5</v>
      </c>
      <c r="Y667" s="2">
        <f t="shared" si="403"/>
        <v>27.061627098701841</v>
      </c>
      <c r="Z667" s="2">
        <f t="shared" si="404"/>
        <v>4.5</v>
      </c>
      <c r="AA667" s="2">
        <f t="shared" si="405"/>
        <v>2.7</v>
      </c>
      <c r="AB667" s="2">
        <f t="shared" si="406"/>
        <v>10.738372901298158</v>
      </c>
      <c r="AC667" s="2">
        <f t="shared" si="407"/>
        <v>45</v>
      </c>
      <c r="AD667" s="13">
        <f t="shared" si="408"/>
        <v>3.0811370721873363E-3</v>
      </c>
      <c r="AE667" s="44">
        <f t="shared" si="396"/>
        <v>6.6666666666666666E-2</v>
      </c>
      <c r="AF667" s="9" t="s">
        <v>345</v>
      </c>
      <c r="AG667" s="5">
        <v>6</v>
      </c>
      <c r="AH667" s="20">
        <v>15</v>
      </c>
      <c r="AI667" s="2">
        <f t="shared" si="393"/>
        <v>9.020542366233947</v>
      </c>
      <c r="AJ667" s="3">
        <f t="shared" si="394"/>
        <v>4.6217056082810043E-2</v>
      </c>
      <c r="AK667" s="47">
        <f t="shared" si="397"/>
        <v>1</v>
      </c>
      <c r="AN667" s="43" t="s">
        <v>334</v>
      </c>
      <c r="AV667" s="45">
        <f t="shared" si="398"/>
        <v>4.8000000000000007</v>
      </c>
      <c r="AW667" s="43">
        <v>0.217</v>
      </c>
      <c r="AX667" s="45"/>
      <c r="AY667" s="45">
        <f t="shared" si="399"/>
        <v>0.29978342791572438</v>
      </c>
      <c r="AZ667" s="45"/>
      <c r="BA667" s="45"/>
      <c r="BB667" s="47">
        <f t="shared" si="395"/>
        <v>0.25015480679428531</v>
      </c>
    </row>
    <row r="668" spans="1:54">
      <c r="A668" s="20" t="s">
        <v>310</v>
      </c>
      <c r="B668" s="13">
        <v>2.287896918108832</v>
      </c>
      <c r="C668" s="2" t="s">
        <v>22</v>
      </c>
      <c r="D668" s="1" t="s">
        <v>325</v>
      </c>
      <c r="E668" s="1">
        <v>470</v>
      </c>
      <c r="F668" s="29">
        <v>44014</v>
      </c>
      <c r="G668" s="26">
        <f t="shared" si="392"/>
        <v>4.8678657832102812E-3</v>
      </c>
      <c r="K668" s="47">
        <v>8.3000000000000004E-2</v>
      </c>
      <c r="M668" s="10" t="s">
        <v>339</v>
      </c>
      <c r="N668" s="7">
        <v>44026</v>
      </c>
      <c r="O668" s="36" t="s">
        <v>340</v>
      </c>
      <c r="P668" s="20"/>
      <c r="Q668" s="37">
        <v>2</v>
      </c>
      <c r="R668" s="20">
        <v>30</v>
      </c>
      <c r="S668" s="2">
        <v>24.91</v>
      </c>
      <c r="T668" s="2">
        <f t="shared" si="383"/>
        <v>3</v>
      </c>
      <c r="U668" s="2">
        <v>2.09</v>
      </c>
      <c r="V668" s="2">
        <f t="shared" si="401"/>
        <v>0</v>
      </c>
      <c r="W668" s="5">
        <f t="shared" si="402"/>
        <v>30</v>
      </c>
      <c r="X668" s="22">
        <v>2.2000000000000002</v>
      </c>
      <c r="Y668" s="2">
        <f t="shared" si="403"/>
        <v>54.802000000000007</v>
      </c>
      <c r="Z668" s="2">
        <f t="shared" si="404"/>
        <v>6.6000000000000005</v>
      </c>
      <c r="AA668" s="2">
        <f t="shared" si="405"/>
        <v>4.5979999999999999</v>
      </c>
      <c r="AB668" s="2">
        <f t="shared" si="406"/>
        <v>0</v>
      </c>
      <c r="AC668" s="2">
        <f t="shared" si="407"/>
        <v>66.000000000000014</v>
      </c>
      <c r="AD668" s="13">
        <f t="shared" si="408"/>
        <v>4.0419512219922694E-3</v>
      </c>
      <c r="AE668" s="44">
        <f t="shared" si="396"/>
        <v>6.8917666666666669E-2</v>
      </c>
      <c r="AF668" s="9" t="s">
        <v>345</v>
      </c>
      <c r="AG668" s="5">
        <v>7</v>
      </c>
      <c r="AH668" s="20">
        <v>15</v>
      </c>
      <c r="AI668" s="2">
        <f t="shared" si="393"/>
        <v>12.455</v>
      </c>
      <c r="AJ668" s="3">
        <f t="shared" si="394"/>
        <v>6.0629268329884044E-2</v>
      </c>
      <c r="AK668" s="47">
        <f t="shared" si="397"/>
        <v>1.033765</v>
      </c>
      <c r="AN668" s="43" t="s">
        <v>334</v>
      </c>
      <c r="AV668" s="45">
        <f t="shared" si="398"/>
        <v>5.09</v>
      </c>
      <c r="AW668" s="43">
        <v>0.217</v>
      </c>
      <c r="AX668" s="45"/>
      <c r="AY668" s="45">
        <f t="shared" si="399"/>
        <v>0.41149901768172886</v>
      </c>
      <c r="AZ668" s="45"/>
      <c r="BA668" s="45"/>
      <c r="BB668" s="47">
        <f t="shared" si="395"/>
        <v>0.24984900000000002</v>
      </c>
    </row>
    <row r="669" spans="1:54">
      <c r="A669" s="20" t="s">
        <v>311</v>
      </c>
      <c r="B669" s="13">
        <v>2.4191921198213535</v>
      </c>
      <c r="C669" s="2" t="s">
        <v>22</v>
      </c>
      <c r="D669" s="1" t="s">
        <v>325</v>
      </c>
      <c r="E669" s="1">
        <v>470</v>
      </c>
      <c r="F669" s="29">
        <v>44014</v>
      </c>
      <c r="G669" s="26">
        <f t="shared" si="392"/>
        <v>5.1472172762156458E-3</v>
      </c>
      <c r="K669" s="47">
        <v>0.105</v>
      </c>
      <c r="M669" s="10" t="s">
        <v>339</v>
      </c>
      <c r="N669" s="7">
        <v>44026</v>
      </c>
      <c r="O669" s="36" t="s">
        <v>340</v>
      </c>
      <c r="P669" s="20"/>
      <c r="Q669" s="37">
        <v>2</v>
      </c>
      <c r="R669" s="20">
        <v>30</v>
      </c>
      <c r="S669" s="2">
        <f t="shared" si="400"/>
        <v>19.047619047619047</v>
      </c>
      <c r="T669" s="2">
        <f t="shared" si="383"/>
        <v>3</v>
      </c>
      <c r="U669" s="2">
        <v>1.85</v>
      </c>
      <c r="V669" s="2">
        <f t="shared" si="401"/>
        <v>6.1023809523809511</v>
      </c>
      <c r="W669" s="5">
        <f t="shared" si="402"/>
        <v>30</v>
      </c>
      <c r="X669" s="22">
        <v>1.45</v>
      </c>
      <c r="Y669" s="2">
        <f t="shared" si="403"/>
        <v>27.619047619047617</v>
      </c>
      <c r="Z669" s="2">
        <f t="shared" si="404"/>
        <v>4.3499999999999996</v>
      </c>
      <c r="AA669" s="2">
        <f t="shared" si="405"/>
        <v>2.6825000000000001</v>
      </c>
      <c r="AB669" s="2">
        <f t="shared" si="406"/>
        <v>8.848452380952379</v>
      </c>
      <c r="AC669" s="2">
        <f t="shared" si="407"/>
        <v>43.499999999999993</v>
      </c>
      <c r="AD669" s="13">
        <f t="shared" si="408"/>
        <v>3.2680744610892988E-3</v>
      </c>
      <c r="AE669" s="44">
        <f t="shared" si="396"/>
        <v>6.6666666666666666E-2</v>
      </c>
      <c r="AF669" s="9" t="s">
        <v>345</v>
      </c>
      <c r="AG669" s="5">
        <v>8</v>
      </c>
      <c r="AH669" s="20">
        <v>15</v>
      </c>
      <c r="AI669" s="2">
        <f t="shared" si="393"/>
        <v>9.5238095238095255</v>
      </c>
      <c r="AJ669" s="3">
        <f t="shared" si="394"/>
        <v>4.902111691633948E-2</v>
      </c>
      <c r="AK669" s="47">
        <f t="shared" si="397"/>
        <v>1</v>
      </c>
      <c r="AN669" s="43" t="s">
        <v>334</v>
      </c>
      <c r="AV669" s="45">
        <f t="shared" si="398"/>
        <v>4.8500000000000014</v>
      </c>
      <c r="AW669" s="43">
        <v>0.217</v>
      </c>
      <c r="AX669" s="45"/>
      <c r="AY669" s="45">
        <f t="shared" si="399"/>
        <v>0.30739130434782613</v>
      </c>
      <c r="AZ669" s="45"/>
      <c r="BA669" s="45"/>
      <c r="BB669" s="47">
        <f t="shared" si="395"/>
        <v>0.25029761904761899</v>
      </c>
    </row>
    <row r="670" spans="1:54">
      <c r="A670" s="20"/>
      <c r="B670" s="13"/>
      <c r="C670" s="2"/>
      <c r="F670" s="29"/>
      <c r="G670" s="26"/>
      <c r="K670" s="47"/>
      <c r="M670" s="10"/>
      <c r="N670" s="7">
        <v>44026</v>
      </c>
      <c r="O670" s="36"/>
      <c r="P670" s="20"/>
      <c r="Q670" s="37"/>
      <c r="R670" s="20"/>
      <c r="S670" s="2"/>
      <c r="T670" s="2"/>
      <c r="U670" s="2"/>
      <c r="V670" s="2"/>
      <c r="X670" s="22"/>
      <c r="Y670" s="2"/>
      <c r="Z670" s="2"/>
      <c r="AA670" s="2"/>
      <c r="AB670" s="2"/>
      <c r="AC670" s="2"/>
      <c r="AE670" s="44"/>
      <c r="AH670" s="20"/>
      <c r="AI670" s="2"/>
      <c r="AJ670" s="3"/>
      <c r="AK670" s="47"/>
      <c r="AN670" s="43"/>
      <c r="AV670" s="45"/>
      <c r="AW670" s="43"/>
      <c r="AX670" s="45"/>
      <c r="AY670" s="45"/>
      <c r="AZ670" s="45"/>
      <c r="BA670" s="45"/>
      <c r="BB670" s="47"/>
    </row>
    <row r="671" spans="1:54">
      <c r="A671" s="20" t="s">
        <v>289</v>
      </c>
      <c r="B671" s="13">
        <v>2.2720201218169627</v>
      </c>
      <c r="C671" s="2" t="s">
        <v>22</v>
      </c>
      <c r="D671" s="1" t="s">
        <v>325</v>
      </c>
      <c r="E671" s="1">
        <v>470</v>
      </c>
      <c r="F671" s="29">
        <v>44014</v>
      </c>
      <c r="G671" s="26">
        <f t="shared" ref="G671:G682" si="409">$B671/$E671</f>
        <v>4.8340853655680057E-3</v>
      </c>
      <c r="K671" s="47">
        <v>2.1999999999999999E-2</v>
      </c>
      <c r="M671" s="10" t="s">
        <v>339</v>
      </c>
      <c r="N671" s="7">
        <v>44026</v>
      </c>
      <c r="O671" s="36" t="s">
        <v>51</v>
      </c>
      <c r="P671" s="20"/>
      <c r="Q671" s="37"/>
      <c r="R671" s="20">
        <v>30</v>
      </c>
      <c r="S671" s="2">
        <v>24.91</v>
      </c>
      <c r="T671" s="2">
        <f t="shared" si="383"/>
        <v>3</v>
      </c>
      <c r="U671" s="2">
        <v>2.09</v>
      </c>
      <c r="V671" s="2">
        <f t="shared" ref="V671:V682" si="410">$R671-($S671+$T671+$U671)</f>
        <v>0</v>
      </c>
      <c r="W671" s="5">
        <f t="shared" ref="W671:W682" si="411">SUM($S671:$V671)</f>
        <v>30</v>
      </c>
      <c r="X671" s="22">
        <v>2.4</v>
      </c>
      <c r="Y671" s="2">
        <f t="shared" ref="Y671:Y682" si="412">$S671*$X671</f>
        <v>59.783999999999999</v>
      </c>
      <c r="Z671" s="2">
        <f t="shared" ref="Z671:Z682" si="413">$T671*$X671</f>
        <v>7.1999999999999993</v>
      </c>
      <c r="AA671" s="2">
        <f t="shared" ref="AA671:AA682" si="414">$U671*$X671</f>
        <v>5.0159999999999991</v>
      </c>
      <c r="AB671" s="2">
        <f t="shared" ref="AB671:AB682" si="415">$V671*$X671</f>
        <v>0</v>
      </c>
      <c r="AC671" s="2">
        <f t="shared" ref="AC671:AC682" si="416">SUM($Y671:$AB671)</f>
        <v>72</v>
      </c>
      <c r="AD671" s="13">
        <f t="shared" ref="AD671:AD682" si="417">$G671*$Y671/$AC671</f>
        <v>4.0139022152099676E-3</v>
      </c>
      <c r="AE671" s="44">
        <f>$K671*$Y671/$AC671</f>
        <v>1.8267333333333333E-2</v>
      </c>
      <c r="AF671" s="9" t="s">
        <v>347</v>
      </c>
      <c r="AG671" s="5">
        <v>1</v>
      </c>
      <c r="AH671" s="20">
        <v>30</v>
      </c>
      <c r="AI671" s="2">
        <f t="shared" ref="AI671:AI682" si="418">$Y671*($AH671/$AC671)</f>
        <v>24.91</v>
      </c>
      <c r="AJ671" s="3">
        <f t="shared" ref="AJ671:AJ682" si="419">$AD671*$AH671</f>
        <v>0.12041706645629903</v>
      </c>
      <c r="AK671" s="47">
        <f>$AE671*$AH671</f>
        <v>0.54801999999999995</v>
      </c>
      <c r="AL671" s="9" t="s">
        <v>327</v>
      </c>
      <c r="AN671" s="43" t="s">
        <v>334</v>
      </c>
      <c r="AV671" s="45">
        <f>(R671-S671)-V671</f>
        <v>5.09</v>
      </c>
      <c r="AW671" s="43">
        <v>0.217</v>
      </c>
      <c r="AX671" s="45"/>
      <c r="AY671" s="45">
        <f>(($R671*0.25)-($S671*AW671))/(R671-S671)</f>
        <v>0.41149901768172886</v>
      </c>
      <c r="AZ671" s="45"/>
      <c r="BA671" s="45"/>
      <c r="BB671" s="47">
        <f t="shared" ref="BB671:BB682" si="420">((S671*AW671)+((U671/(U671+T671))*(U671+T671))+(V671*0.25))/R671</f>
        <v>0.24984900000000002</v>
      </c>
    </row>
    <row r="672" spans="1:54">
      <c r="A672" s="20" t="s">
        <v>291</v>
      </c>
      <c r="B672" s="13">
        <v>2.2570557217583938</v>
      </c>
      <c r="C672" s="2" t="s">
        <v>22</v>
      </c>
      <c r="D672" s="1" t="s">
        <v>325</v>
      </c>
      <c r="E672" s="1">
        <v>470</v>
      </c>
      <c r="F672" s="29">
        <v>44014</v>
      </c>
      <c r="G672" s="26">
        <f t="shared" si="409"/>
        <v>4.8022462165072206E-3</v>
      </c>
      <c r="K672" s="47">
        <v>6.5000000000000002E-2</v>
      </c>
      <c r="M672" s="10" t="s">
        <v>339</v>
      </c>
      <c r="N672" s="7">
        <v>44026</v>
      </c>
      <c r="O672" s="36" t="s">
        <v>51</v>
      </c>
      <c r="P672" s="20"/>
      <c r="Q672" s="37"/>
      <c r="R672" s="20">
        <v>30</v>
      </c>
      <c r="S672" s="2">
        <v>24.91</v>
      </c>
      <c r="T672" s="2">
        <f t="shared" si="383"/>
        <v>3</v>
      </c>
      <c r="U672" s="2">
        <v>2.09</v>
      </c>
      <c r="V672" s="2">
        <f t="shared" si="410"/>
        <v>0</v>
      </c>
      <c r="W672" s="5">
        <f t="shared" si="411"/>
        <v>30</v>
      </c>
      <c r="X672" s="22">
        <v>2.4</v>
      </c>
      <c r="Y672" s="2">
        <f t="shared" si="412"/>
        <v>59.783999999999999</v>
      </c>
      <c r="Z672" s="2">
        <f t="shared" si="413"/>
        <v>7.1999999999999993</v>
      </c>
      <c r="AA672" s="2">
        <f t="shared" si="414"/>
        <v>5.0159999999999991</v>
      </c>
      <c r="AB672" s="2">
        <f t="shared" si="415"/>
        <v>0</v>
      </c>
      <c r="AC672" s="2">
        <f t="shared" si="416"/>
        <v>72</v>
      </c>
      <c r="AD672" s="13">
        <f t="shared" si="417"/>
        <v>3.9874651084398291E-3</v>
      </c>
      <c r="AE672" s="44">
        <f t="shared" ref="AE672:AE682" si="421">$K672*$Y672/$AC672</f>
        <v>5.3971666666666668E-2</v>
      </c>
      <c r="AF672" s="9" t="s">
        <v>347</v>
      </c>
      <c r="AG672" s="5">
        <v>2</v>
      </c>
      <c r="AH672" s="20">
        <v>30</v>
      </c>
      <c r="AI672" s="2">
        <f t="shared" si="418"/>
        <v>24.91</v>
      </c>
      <c r="AJ672" s="3">
        <f t="shared" si="419"/>
        <v>0.11962395325319487</v>
      </c>
      <c r="AK672" s="47">
        <f t="shared" ref="AK672:AK682" si="422">$AE672*$AH672</f>
        <v>1.6191500000000001</v>
      </c>
      <c r="AL672" s="9" t="s">
        <v>327</v>
      </c>
      <c r="AN672" s="43" t="s">
        <v>334</v>
      </c>
      <c r="AV672" s="45">
        <f t="shared" ref="AV672:AV682" si="423">(R672-S672)-V672</f>
        <v>5.09</v>
      </c>
      <c r="AW672" s="43">
        <v>0.217</v>
      </c>
      <c r="AX672" s="45"/>
      <c r="AY672" s="45">
        <f t="shared" ref="AY672:AY682" si="424">(($R672*0.25)-($S672*AW672))/(R672-S672)</f>
        <v>0.41149901768172886</v>
      </c>
      <c r="AZ672" s="45"/>
      <c r="BA672" s="45"/>
      <c r="BB672" s="47">
        <f t="shared" si="420"/>
        <v>0.24984900000000002</v>
      </c>
    </row>
    <row r="673" spans="1:54">
      <c r="A673" s="20" t="s">
        <v>293</v>
      </c>
      <c r="B673" s="13">
        <v>1.4470426381836576</v>
      </c>
      <c r="C673" s="2" t="s">
        <v>22</v>
      </c>
      <c r="D673" s="1" t="s">
        <v>325</v>
      </c>
      <c r="E673" s="1">
        <v>470</v>
      </c>
      <c r="F673" s="29">
        <v>44014</v>
      </c>
      <c r="G673" s="26">
        <f t="shared" si="409"/>
        <v>3.0788141237950164E-3</v>
      </c>
      <c r="K673" s="10">
        <v>1E-3</v>
      </c>
      <c r="M673" s="10" t="s">
        <v>339</v>
      </c>
      <c r="N673" s="7">
        <v>44026</v>
      </c>
      <c r="O673" s="36" t="s">
        <v>51</v>
      </c>
      <c r="P673" s="20"/>
      <c r="Q673" s="37"/>
      <c r="R673" s="20">
        <v>30</v>
      </c>
      <c r="S673" s="2">
        <v>24.91</v>
      </c>
      <c r="T673" s="2">
        <f t="shared" si="383"/>
        <v>3</v>
      </c>
      <c r="U673" s="2">
        <v>2.09</v>
      </c>
      <c r="V673" s="2">
        <f t="shared" si="410"/>
        <v>0</v>
      </c>
      <c r="W673" s="5">
        <f t="shared" si="411"/>
        <v>30</v>
      </c>
      <c r="X673" s="22">
        <v>3.4</v>
      </c>
      <c r="Y673" s="2">
        <f t="shared" si="412"/>
        <v>84.694000000000003</v>
      </c>
      <c r="Z673" s="2">
        <f t="shared" si="413"/>
        <v>10.199999999999999</v>
      </c>
      <c r="AA673" s="2">
        <f t="shared" si="414"/>
        <v>7.105999999999999</v>
      </c>
      <c r="AB673" s="2">
        <f t="shared" si="415"/>
        <v>0</v>
      </c>
      <c r="AC673" s="2">
        <f t="shared" si="416"/>
        <v>102</v>
      </c>
      <c r="AD673" s="13">
        <f t="shared" si="417"/>
        <v>2.556441994124462E-3</v>
      </c>
      <c r="AE673" s="44">
        <f t="shared" si="421"/>
        <v>8.3033333333333342E-4</v>
      </c>
      <c r="AF673" s="9" t="s">
        <v>347</v>
      </c>
      <c r="AG673" s="5">
        <v>3</v>
      </c>
      <c r="AH673" s="20">
        <v>30</v>
      </c>
      <c r="AI673" s="2">
        <f t="shared" si="418"/>
        <v>24.91</v>
      </c>
      <c r="AJ673" s="3">
        <f t="shared" si="419"/>
        <v>7.6693259823733859E-2</v>
      </c>
      <c r="AK673" s="47">
        <f t="shared" si="422"/>
        <v>2.4910000000000002E-2</v>
      </c>
      <c r="AL673" s="9" t="s">
        <v>327</v>
      </c>
      <c r="AN673" s="43" t="s">
        <v>334</v>
      </c>
      <c r="AV673" s="45">
        <f t="shared" si="423"/>
        <v>5.09</v>
      </c>
      <c r="AW673" s="43">
        <v>0.217</v>
      </c>
      <c r="AX673" s="45"/>
      <c r="AY673" s="45">
        <f t="shared" si="424"/>
        <v>0.41149901768172886</v>
      </c>
      <c r="AZ673" s="45"/>
      <c r="BA673" s="45"/>
      <c r="BB673" s="47">
        <f t="shared" si="420"/>
        <v>0.24984900000000002</v>
      </c>
    </row>
    <row r="674" spans="1:54">
      <c r="A674" s="20" t="s">
        <v>295</v>
      </c>
      <c r="B674" s="13">
        <v>1.5010077485056368</v>
      </c>
      <c r="C674" s="2" t="s">
        <v>22</v>
      </c>
      <c r="D674" s="1" t="s">
        <v>325</v>
      </c>
      <c r="E674" s="1">
        <v>470</v>
      </c>
      <c r="F674" s="29">
        <v>44014</v>
      </c>
      <c r="G674" s="26">
        <f t="shared" si="409"/>
        <v>3.1936335074588015E-3</v>
      </c>
      <c r="K674" s="10">
        <v>1E-3</v>
      </c>
      <c r="M674" s="10" t="s">
        <v>339</v>
      </c>
      <c r="N674" s="7">
        <v>44026</v>
      </c>
      <c r="O674" s="36" t="s">
        <v>51</v>
      </c>
      <c r="P674" s="20"/>
      <c r="Q674" s="37"/>
      <c r="R674" s="20">
        <v>30</v>
      </c>
      <c r="S674" s="2">
        <v>24.91</v>
      </c>
      <c r="T674" s="2">
        <f t="shared" si="383"/>
        <v>3</v>
      </c>
      <c r="U674" s="2">
        <v>2.09</v>
      </c>
      <c r="V674" s="2">
        <f t="shared" si="410"/>
        <v>0</v>
      </c>
      <c r="W674" s="5">
        <f t="shared" si="411"/>
        <v>30</v>
      </c>
      <c r="X674" s="22">
        <v>3.4</v>
      </c>
      <c r="Y674" s="2">
        <f t="shared" si="412"/>
        <v>84.694000000000003</v>
      </c>
      <c r="Z674" s="2">
        <f t="shared" si="413"/>
        <v>10.199999999999999</v>
      </c>
      <c r="AA674" s="2">
        <f t="shared" si="414"/>
        <v>7.105999999999999</v>
      </c>
      <c r="AB674" s="2">
        <f t="shared" si="415"/>
        <v>0</v>
      </c>
      <c r="AC674" s="2">
        <f t="shared" si="416"/>
        <v>102</v>
      </c>
      <c r="AD674" s="13">
        <f t="shared" si="417"/>
        <v>2.6517803556932915E-3</v>
      </c>
      <c r="AE674" s="44">
        <f t="shared" si="421"/>
        <v>8.3033333333333342E-4</v>
      </c>
      <c r="AF674" s="9" t="s">
        <v>347</v>
      </c>
      <c r="AG674" s="5">
        <v>4</v>
      </c>
      <c r="AH674" s="20">
        <v>30</v>
      </c>
      <c r="AI674" s="2">
        <f t="shared" si="418"/>
        <v>24.91</v>
      </c>
      <c r="AJ674" s="3">
        <f t="shared" si="419"/>
        <v>7.9553410670798741E-2</v>
      </c>
      <c r="AK674" s="47">
        <f t="shared" si="422"/>
        <v>2.4910000000000002E-2</v>
      </c>
      <c r="AL674" s="9" t="s">
        <v>327</v>
      </c>
      <c r="AN674" s="43" t="s">
        <v>334</v>
      </c>
      <c r="AV674" s="45">
        <f t="shared" si="423"/>
        <v>5.09</v>
      </c>
      <c r="AW674" s="43">
        <v>0.217</v>
      </c>
      <c r="AX674" s="45"/>
      <c r="AY674" s="45">
        <f t="shared" si="424"/>
        <v>0.41149901768172886</v>
      </c>
      <c r="AZ674" s="45"/>
      <c r="BA674" s="45"/>
      <c r="BB674" s="47">
        <f t="shared" si="420"/>
        <v>0.24984900000000002</v>
      </c>
    </row>
    <row r="675" spans="1:54">
      <c r="A675" s="20" t="s">
        <v>297</v>
      </c>
      <c r="B675" s="13">
        <v>1.9388368658222819</v>
      </c>
      <c r="C675" s="2" t="s">
        <v>22</v>
      </c>
      <c r="D675" s="1" t="s">
        <v>325</v>
      </c>
      <c r="E675" s="1">
        <v>470</v>
      </c>
      <c r="F675" s="29">
        <v>44014</v>
      </c>
      <c r="G675" s="26">
        <f t="shared" si="409"/>
        <v>4.1251848208984721E-3</v>
      </c>
      <c r="K675" s="47">
        <v>2.67891137004546E-2</v>
      </c>
      <c r="M675" s="10" t="s">
        <v>339</v>
      </c>
      <c r="N675" s="7">
        <v>44026</v>
      </c>
      <c r="O675" s="36" t="s">
        <v>51</v>
      </c>
      <c r="P675" s="20"/>
      <c r="Q675" s="37"/>
      <c r="R675" s="20">
        <v>30</v>
      </c>
      <c r="S675" s="2">
        <v>24.91</v>
      </c>
      <c r="T675" s="2">
        <f t="shared" si="383"/>
        <v>3</v>
      </c>
      <c r="U675" s="2">
        <v>2.09</v>
      </c>
      <c r="V675" s="2">
        <f t="shared" si="410"/>
        <v>0</v>
      </c>
      <c r="W675" s="5">
        <f t="shared" si="411"/>
        <v>30</v>
      </c>
      <c r="X675" s="22">
        <v>3.4</v>
      </c>
      <c r="Y675" s="2">
        <f t="shared" si="412"/>
        <v>84.694000000000003</v>
      </c>
      <c r="Z675" s="2">
        <f t="shared" si="413"/>
        <v>10.199999999999999</v>
      </c>
      <c r="AA675" s="2">
        <f t="shared" si="414"/>
        <v>7.105999999999999</v>
      </c>
      <c r="AB675" s="2">
        <f t="shared" si="415"/>
        <v>0</v>
      </c>
      <c r="AC675" s="2">
        <f t="shared" si="416"/>
        <v>102</v>
      </c>
      <c r="AD675" s="13">
        <f t="shared" si="417"/>
        <v>3.4252784629526978E-3</v>
      </c>
      <c r="AE675" s="44">
        <f t="shared" si="421"/>
        <v>2.2243894075944137E-2</v>
      </c>
      <c r="AF675" s="9" t="s">
        <v>347</v>
      </c>
      <c r="AG675" s="5">
        <v>5</v>
      </c>
      <c r="AH675" s="20">
        <v>30</v>
      </c>
      <c r="AI675" s="2">
        <f t="shared" si="418"/>
        <v>24.91</v>
      </c>
      <c r="AJ675" s="3">
        <f t="shared" si="419"/>
        <v>0.10275835388858093</v>
      </c>
      <c r="AK675" s="47">
        <f t="shared" si="422"/>
        <v>0.66731682227832412</v>
      </c>
      <c r="AL675" s="9" t="s">
        <v>327</v>
      </c>
      <c r="AN675" s="43" t="s">
        <v>334</v>
      </c>
      <c r="AV675" s="45">
        <f t="shared" si="423"/>
        <v>5.09</v>
      </c>
      <c r="AW675" s="43">
        <v>0.217</v>
      </c>
      <c r="AX675" s="45"/>
      <c r="AY675" s="45">
        <f t="shared" si="424"/>
        <v>0.41149901768172886</v>
      </c>
      <c r="AZ675" s="45"/>
      <c r="BA675" s="45"/>
      <c r="BB675" s="47">
        <f t="shared" si="420"/>
        <v>0.24984900000000002</v>
      </c>
    </row>
    <row r="676" spans="1:54">
      <c r="A676" s="20" t="s">
        <v>299</v>
      </c>
      <c r="B676" s="13">
        <v>2.0563654384731715</v>
      </c>
      <c r="C676" s="2" t="s">
        <v>22</v>
      </c>
      <c r="D676" s="1" t="s">
        <v>325</v>
      </c>
      <c r="E676" s="1">
        <v>470</v>
      </c>
      <c r="F676" s="29">
        <v>44014</v>
      </c>
      <c r="G676" s="26">
        <f t="shared" si="409"/>
        <v>4.3752456137727052E-3</v>
      </c>
      <c r="K676" s="47">
        <v>2.9480884808403399E-2</v>
      </c>
      <c r="M676" s="10" t="s">
        <v>339</v>
      </c>
      <c r="N676" s="7">
        <v>44026</v>
      </c>
      <c r="O676" s="36" t="s">
        <v>51</v>
      </c>
      <c r="P676" s="20"/>
      <c r="Q676" s="37"/>
      <c r="R676" s="20">
        <v>30</v>
      </c>
      <c r="S676" s="2">
        <v>24.91</v>
      </c>
      <c r="T676" s="2">
        <f t="shared" si="383"/>
        <v>3</v>
      </c>
      <c r="U676" s="2">
        <v>2.09</v>
      </c>
      <c r="V676" s="2">
        <f t="shared" si="410"/>
        <v>0</v>
      </c>
      <c r="W676" s="5">
        <f t="shared" si="411"/>
        <v>30</v>
      </c>
      <c r="X676" s="22">
        <v>3.4</v>
      </c>
      <c r="Y676" s="2">
        <f t="shared" si="412"/>
        <v>84.694000000000003</v>
      </c>
      <c r="Z676" s="2">
        <f t="shared" si="413"/>
        <v>10.199999999999999</v>
      </c>
      <c r="AA676" s="2">
        <f t="shared" si="414"/>
        <v>7.105999999999999</v>
      </c>
      <c r="AB676" s="2">
        <f t="shared" si="415"/>
        <v>0</v>
      </c>
      <c r="AC676" s="2">
        <f t="shared" si="416"/>
        <v>102</v>
      </c>
      <c r="AD676" s="13">
        <f t="shared" si="417"/>
        <v>3.6329122746359362E-3</v>
      </c>
      <c r="AE676" s="44">
        <f t="shared" si="421"/>
        <v>2.4478961352577624E-2</v>
      </c>
      <c r="AF676" s="9" t="s">
        <v>347</v>
      </c>
      <c r="AG676" s="5">
        <v>6</v>
      </c>
      <c r="AH676" s="20">
        <v>30</v>
      </c>
      <c r="AI676" s="2">
        <f t="shared" si="418"/>
        <v>24.91</v>
      </c>
      <c r="AJ676" s="3">
        <f t="shared" si="419"/>
        <v>0.10898736823907809</v>
      </c>
      <c r="AK676" s="47">
        <f t="shared" si="422"/>
        <v>0.73436884057732876</v>
      </c>
      <c r="AL676" s="9" t="s">
        <v>327</v>
      </c>
      <c r="AN676" s="43" t="s">
        <v>334</v>
      </c>
      <c r="AV676" s="45">
        <f t="shared" si="423"/>
        <v>5.09</v>
      </c>
      <c r="AW676" s="43">
        <v>0.217</v>
      </c>
      <c r="AX676" s="45"/>
      <c r="AY676" s="45">
        <f t="shared" si="424"/>
        <v>0.41149901768172886</v>
      </c>
      <c r="AZ676" s="45"/>
      <c r="BA676" s="45"/>
      <c r="BB676" s="47">
        <f t="shared" si="420"/>
        <v>0.24984900000000002</v>
      </c>
    </row>
    <row r="677" spans="1:54">
      <c r="A677" s="20" t="s">
        <v>313</v>
      </c>
      <c r="B677" s="13">
        <v>3.1320032423476953</v>
      </c>
      <c r="C677" s="2" t="s">
        <v>22</v>
      </c>
      <c r="D677" s="1" t="s">
        <v>325</v>
      </c>
      <c r="E677" s="1">
        <v>470</v>
      </c>
      <c r="F677" s="29">
        <v>44014</v>
      </c>
      <c r="G677" s="26">
        <f t="shared" si="409"/>
        <v>6.6638366858461605E-3</v>
      </c>
      <c r="K677" s="10">
        <v>1E-3</v>
      </c>
      <c r="M677" s="10" t="s">
        <v>339</v>
      </c>
      <c r="N677" s="7">
        <v>44026</v>
      </c>
      <c r="O677" s="36" t="s">
        <v>51</v>
      </c>
      <c r="P677" s="20"/>
      <c r="Q677" s="37"/>
      <c r="R677" s="20">
        <v>30</v>
      </c>
      <c r="S677" s="2">
        <v>24.91</v>
      </c>
      <c r="T677" s="2">
        <f t="shared" si="383"/>
        <v>3</v>
      </c>
      <c r="U677" s="2">
        <v>2.09</v>
      </c>
      <c r="V677" s="2">
        <f t="shared" si="410"/>
        <v>0</v>
      </c>
      <c r="W677" s="5">
        <f t="shared" si="411"/>
        <v>30</v>
      </c>
      <c r="X677" s="22">
        <v>2.2999999999999998</v>
      </c>
      <c r="Y677" s="2">
        <f t="shared" si="412"/>
        <v>57.292999999999999</v>
      </c>
      <c r="Z677" s="2">
        <f t="shared" si="413"/>
        <v>6.8999999999999995</v>
      </c>
      <c r="AA677" s="2">
        <f t="shared" si="414"/>
        <v>4.8069999999999995</v>
      </c>
      <c r="AB677" s="2">
        <f t="shared" si="415"/>
        <v>0</v>
      </c>
      <c r="AC677" s="2">
        <f t="shared" si="416"/>
        <v>69</v>
      </c>
      <c r="AD677" s="13">
        <f t="shared" si="417"/>
        <v>5.5332057281475954E-3</v>
      </c>
      <c r="AE677" s="44">
        <f t="shared" si="421"/>
        <v>8.3033333333333342E-4</v>
      </c>
      <c r="AF677" s="9" t="s">
        <v>347</v>
      </c>
      <c r="AG677" s="5">
        <v>7</v>
      </c>
      <c r="AH677" s="20">
        <v>30</v>
      </c>
      <c r="AI677" s="2">
        <f t="shared" si="418"/>
        <v>24.91</v>
      </c>
      <c r="AJ677" s="3">
        <f t="shared" si="419"/>
        <v>0.16599617184442786</v>
      </c>
      <c r="AK677" s="47">
        <f t="shared" si="422"/>
        <v>2.4910000000000002E-2</v>
      </c>
      <c r="AL677" s="9" t="s">
        <v>327</v>
      </c>
      <c r="AN677" s="43" t="s">
        <v>334</v>
      </c>
      <c r="AV677" s="45">
        <f t="shared" si="423"/>
        <v>5.09</v>
      </c>
      <c r="AW677" s="43">
        <v>0.217</v>
      </c>
      <c r="AX677" s="45"/>
      <c r="AY677" s="45">
        <f t="shared" si="424"/>
        <v>0.41149901768172886</v>
      </c>
      <c r="AZ677" s="45"/>
      <c r="BA677" s="45"/>
      <c r="BB677" s="47">
        <f t="shared" si="420"/>
        <v>0.24984900000000002</v>
      </c>
    </row>
    <row r="678" spans="1:54">
      <c r="A678" s="20" t="s">
        <v>315</v>
      </c>
      <c r="B678" s="13">
        <v>2.5598919909841831</v>
      </c>
      <c r="C678" s="2" t="s">
        <v>22</v>
      </c>
      <c r="D678" s="1" t="s">
        <v>325</v>
      </c>
      <c r="E678" s="1">
        <v>470</v>
      </c>
      <c r="F678" s="29">
        <v>44014</v>
      </c>
      <c r="G678" s="26">
        <f t="shared" si="409"/>
        <v>5.4465787042216659E-3</v>
      </c>
      <c r="K678" s="10">
        <v>1E-3</v>
      </c>
      <c r="M678" s="10" t="s">
        <v>339</v>
      </c>
      <c r="N678" s="7">
        <v>44026</v>
      </c>
      <c r="O678" s="36" t="s">
        <v>51</v>
      </c>
      <c r="P678" s="20"/>
      <c r="Q678" s="37"/>
      <c r="R678" s="20">
        <v>30</v>
      </c>
      <c r="S678" s="2">
        <v>24.91</v>
      </c>
      <c r="T678" s="2">
        <f t="shared" si="383"/>
        <v>3</v>
      </c>
      <c r="U678" s="2">
        <v>2.09</v>
      </c>
      <c r="V678" s="2">
        <f t="shared" si="410"/>
        <v>0</v>
      </c>
      <c r="W678" s="5">
        <f t="shared" si="411"/>
        <v>30</v>
      </c>
      <c r="X678" s="22">
        <v>2.2999999999999998</v>
      </c>
      <c r="Y678" s="2">
        <f t="shared" si="412"/>
        <v>57.292999999999999</v>
      </c>
      <c r="Z678" s="2">
        <f t="shared" si="413"/>
        <v>6.8999999999999995</v>
      </c>
      <c r="AA678" s="2">
        <f t="shared" si="414"/>
        <v>4.8069999999999995</v>
      </c>
      <c r="AB678" s="2">
        <f t="shared" si="415"/>
        <v>0</v>
      </c>
      <c r="AC678" s="2">
        <f t="shared" si="416"/>
        <v>69</v>
      </c>
      <c r="AD678" s="13">
        <f t="shared" si="417"/>
        <v>4.5224758507387232E-3</v>
      </c>
      <c r="AE678" s="44">
        <f t="shared" si="421"/>
        <v>8.3033333333333342E-4</v>
      </c>
      <c r="AF678" s="9" t="s">
        <v>347</v>
      </c>
      <c r="AG678" s="5">
        <v>8</v>
      </c>
      <c r="AH678" s="20">
        <v>30</v>
      </c>
      <c r="AI678" s="2">
        <f t="shared" si="418"/>
        <v>24.91</v>
      </c>
      <c r="AJ678" s="3">
        <f t="shared" si="419"/>
        <v>0.13567427552216169</v>
      </c>
      <c r="AK678" s="47">
        <f t="shared" si="422"/>
        <v>2.4910000000000002E-2</v>
      </c>
      <c r="AL678" s="9" t="s">
        <v>327</v>
      </c>
      <c r="AN678" s="43" t="s">
        <v>334</v>
      </c>
      <c r="AV678" s="45">
        <f t="shared" si="423"/>
        <v>5.09</v>
      </c>
      <c r="AW678" s="43">
        <v>0.217</v>
      </c>
      <c r="AX678" s="45"/>
      <c r="AY678" s="45">
        <f t="shared" si="424"/>
        <v>0.41149901768172886</v>
      </c>
      <c r="AZ678" s="45"/>
      <c r="BA678" s="45"/>
      <c r="BB678" s="47">
        <f t="shared" si="420"/>
        <v>0.24984900000000002</v>
      </c>
    </row>
    <row r="679" spans="1:54">
      <c r="A679" s="20" t="s">
        <v>317</v>
      </c>
      <c r="B679" s="13">
        <v>1.7543805622508959</v>
      </c>
      <c r="C679" s="2" t="s">
        <v>22</v>
      </c>
      <c r="D679" s="1" t="s">
        <v>325</v>
      </c>
      <c r="E679" s="1">
        <v>470</v>
      </c>
      <c r="F679" s="29">
        <v>44014</v>
      </c>
      <c r="G679" s="26">
        <f t="shared" si="409"/>
        <v>3.7327246005338212E-3</v>
      </c>
      <c r="K679" s="47">
        <v>3.8377571678859697E-2</v>
      </c>
      <c r="M679" s="10" t="s">
        <v>339</v>
      </c>
      <c r="N679" s="7">
        <v>44026</v>
      </c>
      <c r="O679" s="36" t="s">
        <v>51</v>
      </c>
      <c r="P679" s="20"/>
      <c r="Q679" s="37"/>
      <c r="R679" s="20">
        <v>30</v>
      </c>
      <c r="S679" s="2">
        <v>24.91</v>
      </c>
      <c r="T679" s="2">
        <f t="shared" si="383"/>
        <v>3</v>
      </c>
      <c r="U679" s="2">
        <v>2.09</v>
      </c>
      <c r="V679" s="2">
        <f t="shared" si="410"/>
        <v>0</v>
      </c>
      <c r="W679" s="5">
        <f t="shared" si="411"/>
        <v>30</v>
      </c>
      <c r="X679" s="22">
        <v>2.2999999999999998</v>
      </c>
      <c r="Y679" s="2">
        <f t="shared" si="412"/>
        <v>57.292999999999999</v>
      </c>
      <c r="Z679" s="2">
        <f t="shared" si="413"/>
        <v>6.8999999999999995</v>
      </c>
      <c r="AA679" s="2">
        <f t="shared" si="414"/>
        <v>4.8069999999999995</v>
      </c>
      <c r="AB679" s="2">
        <f t="shared" si="415"/>
        <v>0</v>
      </c>
      <c r="AC679" s="2">
        <f t="shared" si="416"/>
        <v>69</v>
      </c>
      <c r="AD679" s="13">
        <f t="shared" si="417"/>
        <v>3.0994056599765829E-3</v>
      </c>
      <c r="AE679" s="44">
        <f t="shared" si="421"/>
        <v>3.1866177017346502E-2</v>
      </c>
      <c r="AF679" s="9" t="s">
        <v>347</v>
      </c>
      <c r="AG679" s="5">
        <v>9</v>
      </c>
      <c r="AH679" s="20">
        <v>30</v>
      </c>
      <c r="AI679" s="2">
        <f t="shared" si="418"/>
        <v>24.91</v>
      </c>
      <c r="AJ679" s="3">
        <f t="shared" si="419"/>
        <v>9.2982169799297493E-2</v>
      </c>
      <c r="AK679" s="47">
        <f t="shared" si="422"/>
        <v>0.95598531052039504</v>
      </c>
      <c r="AL679" s="9" t="s">
        <v>327</v>
      </c>
      <c r="AN679" s="43" t="s">
        <v>334</v>
      </c>
      <c r="AV679" s="45">
        <f t="shared" si="423"/>
        <v>5.09</v>
      </c>
      <c r="AW679" s="43">
        <v>0.217</v>
      </c>
      <c r="AX679" s="45"/>
      <c r="AY679" s="45">
        <f t="shared" si="424"/>
        <v>0.41149901768172886</v>
      </c>
      <c r="AZ679" s="45"/>
      <c r="BA679" s="45"/>
      <c r="BB679" s="47">
        <f t="shared" si="420"/>
        <v>0.24984900000000002</v>
      </c>
    </row>
    <row r="680" spans="1:54">
      <c r="A680" s="20" t="s">
        <v>319</v>
      </c>
      <c r="B680" s="13">
        <v>1.7330088112119872</v>
      </c>
      <c r="C680" s="2" t="s">
        <v>22</v>
      </c>
      <c r="D680" s="1" t="s">
        <v>325</v>
      </c>
      <c r="E680" s="1">
        <v>470</v>
      </c>
      <c r="F680" s="29">
        <v>44014</v>
      </c>
      <c r="G680" s="26">
        <f t="shared" si="409"/>
        <v>3.6872527898127389E-3</v>
      </c>
      <c r="K680" s="47">
        <v>3.1090640572140501E-2</v>
      </c>
      <c r="M680" s="10" t="s">
        <v>339</v>
      </c>
      <c r="N680" s="7">
        <v>44026</v>
      </c>
      <c r="O680" s="36" t="s">
        <v>51</v>
      </c>
      <c r="P680" s="20"/>
      <c r="Q680" s="37"/>
      <c r="R680" s="20">
        <v>30</v>
      </c>
      <c r="S680" s="2">
        <v>24.91</v>
      </c>
      <c r="T680" s="2">
        <f t="shared" si="383"/>
        <v>3</v>
      </c>
      <c r="U680" s="2">
        <v>2.09</v>
      </c>
      <c r="V680" s="2">
        <f t="shared" si="410"/>
        <v>0</v>
      </c>
      <c r="W680" s="5">
        <f t="shared" si="411"/>
        <v>30</v>
      </c>
      <c r="X680" s="22">
        <v>2.2999999999999998</v>
      </c>
      <c r="Y680" s="2">
        <f t="shared" si="412"/>
        <v>57.292999999999999</v>
      </c>
      <c r="Z680" s="2">
        <f t="shared" si="413"/>
        <v>6.8999999999999995</v>
      </c>
      <c r="AA680" s="2">
        <f t="shared" si="414"/>
        <v>4.8069999999999995</v>
      </c>
      <c r="AB680" s="2">
        <f t="shared" si="415"/>
        <v>0</v>
      </c>
      <c r="AC680" s="2">
        <f t="shared" si="416"/>
        <v>69</v>
      </c>
      <c r="AD680" s="13">
        <f t="shared" si="417"/>
        <v>3.0616488998078443E-3</v>
      </c>
      <c r="AE680" s="44">
        <f t="shared" si="421"/>
        <v>2.5815595221733996E-2</v>
      </c>
      <c r="AF680" s="9" t="s">
        <v>347</v>
      </c>
      <c r="AG680" s="5">
        <v>10</v>
      </c>
      <c r="AH680" s="20">
        <v>30</v>
      </c>
      <c r="AI680" s="2">
        <f t="shared" si="418"/>
        <v>24.91</v>
      </c>
      <c r="AJ680" s="3">
        <f t="shared" si="419"/>
        <v>9.1849466994235324E-2</v>
      </c>
      <c r="AK680" s="47">
        <f t="shared" si="422"/>
        <v>0.77446785665201989</v>
      </c>
      <c r="AL680" s="9" t="s">
        <v>327</v>
      </c>
      <c r="AN680" s="43" t="s">
        <v>334</v>
      </c>
      <c r="AV680" s="45">
        <f t="shared" si="423"/>
        <v>5.09</v>
      </c>
      <c r="AW680" s="43">
        <v>0.217</v>
      </c>
      <c r="AX680" s="45"/>
      <c r="AY680" s="45">
        <f t="shared" si="424"/>
        <v>0.41149901768172886</v>
      </c>
      <c r="AZ680" s="45"/>
      <c r="BA680" s="45"/>
      <c r="BB680" s="47">
        <f t="shared" si="420"/>
        <v>0.24984900000000002</v>
      </c>
    </row>
    <row r="681" spans="1:54">
      <c r="A681" s="20" t="s">
        <v>321</v>
      </c>
      <c r="B681" s="13">
        <v>2.0276570893999004</v>
      </c>
      <c r="C681" s="2" t="s">
        <v>22</v>
      </c>
      <c r="D681" s="1" t="s">
        <v>325</v>
      </c>
      <c r="E681" s="1">
        <v>470</v>
      </c>
      <c r="F681" s="29">
        <v>44014</v>
      </c>
      <c r="G681" s="26">
        <f t="shared" si="409"/>
        <v>4.314164019999788E-3</v>
      </c>
      <c r="K681" s="47">
        <v>3.9694486939110103E-2</v>
      </c>
      <c r="M681" s="10" t="s">
        <v>339</v>
      </c>
      <c r="N681" s="7">
        <v>44026</v>
      </c>
      <c r="O681" s="36" t="s">
        <v>51</v>
      </c>
      <c r="P681" s="20"/>
      <c r="Q681" s="37"/>
      <c r="R681" s="20">
        <v>30</v>
      </c>
      <c r="S681" s="2">
        <v>24.91</v>
      </c>
      <c r="T681" s="2">
        <f t="shared" si="383"/>
        <v>3</v>
      </c>
      <c r="U681" s="2">
        <v>2.09</v>
      </c>
      <c r="V681" s="2">
        <f t="shared" si="410"/>
        <v>0</v>
      </c>
      <c r="W681" s="5">
        <f t="shared" si="411"/>
        <v>30</v>
      </c>
      <c r="X681" s="22">
        <v>1.3</v>
      </c>
      <c r="Y681" s="2">
        <f t="shared" si="412"/>
        <v>32.383000000000003</v>
      </c>
      <c r="Z681" s="2">
        <f t="shared" si="413"/>
        <v>3.9000000000000004</v>
      </c>
      <c r="AA681" s="2">
        <f t="shared" si="414"/>
        <v>2.7170000000000001</v>
      </c>
      <c r="AB681" s="2">
        <f t="shared" si="415"/>
        <v>0</v>
      </c>
      <c r="AC681" s="2">
        <f t="shared" si="416"/>
        <v>39</v>
      </c>
      <c r="AD681" s="13">
        <f t="shared" si="417"/>
        <v>3.5821941912731578E-3</v>
      </c>
      <c r="AE681" s="44">
        <f t="shared" si="421"/>
        <v>3.2959655655107757E-2</v>
      </c>
      <c r="AF681" s="9" t="s">
        <v>347</v>
      </c>
      <c r="AG681" s="5">
        <v>11</v>
      </c>
      <c r="AH681" s="20">
        <v>30</v>
      </c>
      <c r="AI681" s="2">
        <f t="shared" si="418"/>
        <v>24.910000000000004</v>
      </c>
      <c r="AJ681" s="3">
        <f t="shared" si="419"/>
        <v>0.10746582573819473</v>
      </c>
      <c r="AK681" s="47">
        <f t="shared" si="422"/>
        <v>0.98878966965323267</v>
      </c>
      <c r="AL681" s="9" t="s">
        <v>327</v>
      </c>
      <c r="AN681" s="43" t="s">
        <v>334</v>
      </c>
      <c r="AV681" s="45">
        <f t="shared" si="423"/>
        <v>5.09</v>
      </c>
      <c r="AW681" s="43">
        <v>0.217</v>
      </c>
      <c r="AX681" s="45"/>
      <c r="AY681" s="45">
        <f t="shared" si="424"/>
        <v>0.41149901768172886</v>
      </c>
      <c r="AZ681" s="45"/>
      <c r="BA681" s="45"/>
      <c r="BB681" s="47">
        <f t="shared" si="420"/>
        <v>0.24984900000000002</v>
      </c>
    </row>
    <row r="682" spans="1:54">
      <c r="A682" s="20" t="s">
        <v>323</v>
      </c>
      <c r="B682" s="13">
        <v>2.0588509816724239</v>
      </c>
      <c r="C682" s="2" t="s">
        <v>22</v>
      </c>
      <c r="D682" s="1" t="s">
        <v>325</v>
      </c>
      <c r="E682" s="1">
        <v>470</v>
      </c>
      <c r="F682" s="29">
        <v>44014</v>
      </c>
      <c r="G682" s="26">
        <f t="shared" si="409"/>
        <v>4.3805340035583482E-3</v>
      </c>
      <c r="K682" s="3">
        <v>6.8000000000000005E-2</v>
      </c>
      <c r="M682" s="10" t="s">
        <v>339</v>
      </c>
      <c r="N682" s="7">
        <v>44026</v>
      </c>
      <c r="O682" s="36" t="s">
        <v>51</v>
      </c>
      <c r="P682" s="20"/>
      <c r="Q682" s="37"/>
      <c r="R682" s="20">
        <v>30</v>
      </c>
      <c r="S682" s="2">
        <v>24.91</v>
      </c>
      <c r="T682" s="2">
        <f t="shared" si="383"/>
        <v>3</v>
      </c>
      <c r="U682" s="2">
        <v>2.09</v>
      </c>
      <c r="V682" s="2">
        <f t="shared" si="410"/>
        <v>0</v>
      </c>
      <c r="W682" s="5">
        <f t="shared" si="411"/>
        <v>30</v>
      </c>
      <c r="X682" s="22">
        <v>1.3</v>
      </c>
      <c r="Y682" s="2">
        <f t="shared" si="412"/>
        <v>32.383000000000003</v>
      </c>
      <c r="Z682" s="2">
        <f t="shared" si="413"/>
        <v>3.9000000000000004</v>
      </c>
      <c r="AA682" s="2">
        <f t="shared" si="414"/>
        <v>2.7170000000000001</v>
      </c>
      <c r="AB682" s="2">
        <f t="shared" si="415"/>
        <v>0</v>
      </c>
      <c r="AC682" s="2">
        <f t="shared" si="416"/>
        <v>39</v>
      </c>
      <c r="AD682" s="13">
        <f t="shared" si="417"/>
        <v>3.6373034009546156E-3</v>
      </c>
      <c r="AE682" s="44">
        <f t="shared" si="421"/>
        <v>5.6462666666666675E-2</v>
      </c>
      <c r="AF682" s="9" t="s">
        <v>347</v>
      </c>
      <c r="AG682" s="5">
        <v>12</v>
      </c>
      <c r="AH682" s="20">
        <v>30</v>
      </c>
      <c r="AI682" s="2">
        <f t="shared" si="418"/>
        <v>24.910000000000004</v>
      </c>
      <c r="AJ682" s="3">
        <f t="shared" si="419"/>
        <v>0.10911910202863846</v>
      </c>
      <c r="AK682" s="47">
        <f t="shared" si="422"/>
        <v>1.6938800000000003</v>
      </c>
      <c r="AL682" s="9" t="s">
        <v>327</v>
      </c>
      <c r="AN682" s="43" t="s">
        <v>334</v>
      </c>
      <c r="AV682" s="45">
        <f t="shared" si="423"/>
        <v>5.09</v>
      </c>
      <c r="AW682" s="43">
        <v>0.217</v>
      </c>
      <c r="AX682" s="45"/>
      <c r="AY682" s="45">
        <f t="shared" si="424"/>
        <v>0.41149901768172886</v>
      </c>
      <c r="AZ682" s="45"/>
      <c r="BA682" s="45"/>
      <c r="BB682" s="47">
        <f t="shared" si="420"/>
        <v>0.24984900000000002</v>
      </c>
    </row>
    <row r="683" spans="1:54">
      <c r="N683" s="7">
        <v>44026</v>
      </c>
    </row>
    <row r="684" spans="1:54">
      <c r="A684" s="20" t="s">
        <v>289</v>
      </c>
      <c r="B684" s="13">
        <v>2.2720201218169627</v>
      </c>
      <c r="C684" s="2" t="s">
        <v>22</v>
      </c>
      <c r="D684" s="1" t="s">
        <v>325</v>
      </c>
      <c r="E684" s="1">
        <v>470</v>
      </c>
      <c r="F684" s="29">
        <v>44014</v>
      </c>
      <c r="G684" s="26">
        <f t="shared" ref="G684:G708" si="425">$B684/$E684</f>
        <v>4.8340853655680057E-3</v>
      </c>
      <c r="K684" s="47">
        <v>2.1999999999999999E-2</v>
      </c>
      <c r="M684" s="10" t="s">
        <v>339</v>
      </c>
      <c r="N684" s="7">
        <v>44026</v>
      </c>
      <c r="O684" s="36" t="s">
        <v>21</v>
      </c>
      <c r="P684" s="20"/>
      <c r="Q684" s="37"/>
      <c r="R684" s="20">
        <v>30</v>
      </c>
      <c r="S684" s="2">
        <v>24.91</v>
      </c>
      <c r="T684" s="2">
        <f t="shared" ref="T684:T708" si="426">$R684*0.1</f>
        <v>3</v>
      </c>
      <c r="U684" s="2">
        <v>2.09</v>
      </c>
      <c r="V684" s="2">
        <f t="shared" ref="V684:V708" si="427">$R684-($S684+$T684+$U684)</f>
        <v>0</v>
      </c>
      <c r="W684" s="5">
        <f t="shared" ref="W684:W708" si="428">SUM($S684:$V684)</f>
        <v>30</v>
      </c>
      <c r="X684" s="22">
        <v>2.4</v>
      </c>
      <c r="Y684" s="2">
        <f t="shared" ref="Y684:Y708" si="429">$S684*$X684</f>
        <v>59.783999999999999</v>
      </c>
      <c r="Z684" s="2">
        <f t="shared" ref="Z684:Z708" si="430">$T684*$X684</f>
        <v>7.1999999999999993</v>
      </c>
      <c r="AA684" s="2">
        <f t="shared" ref="AA684:AA708" si="431">$U684*$X684</f>
        <v>5.0159999999999991</v>
      </c>
      <c r="AB684" s="2">
        <f t="shared" ref="AB684:AB708" si="432">$V684*$X684</f>
        <v>0</v>
      </c>
      <c r="AC684" s="2">
        <f t="shared" ref="AC684:AC708" si="433">SUM($Y684:$AB684)</f>
        <v>72</v>
      </c>
      <c r="AD684" s="13">
        <f t="shared" ref="AD684:AD708" si="434">$G684*$Y684/$AC684</f>
        <v>4.0139022152099676E-3</v>
      </c>
      <c r="AE684" s="44">
        <f>$K684*$Y684/$AC684</f>
        <v>1.8267333333333333E-2</v>
      </c>
      <c r="AF684" s="9" t="s">
        <v>348</v>
      </c>
      <c r="AG684" s="5">
        <v>5</v>
      </c>
      <c r="AH684" s="20">
        <v>5</v>
      </c>
      <c r="AI684" s="2">
        <f t="shared" ref="AI684:AI708" si="435">$Y684*($AH684/$AC684)</f>
        <v>4.1516666666666664</v>
      </c>
      <c r="AJ684" s="3">
        <f t="shared" ref="AJ684:AJ708" si="436">$AD684*$AH684</f>
        <v>2.0069511076049838E-2</v>
      </c>
      <c r="AK684" s="47">
        <f>$AE684*$AH684</f>
        <v>9.1336666666666663E-2</v>
      </c>
      <c r="AL684" s="9"/>
      <c r="AM684" s="9" t="s">
        <v>350</v>
      </c>
      <c r="AN684" s="43" t="s">
        <v>334</v>
      </c>
      <c r="AV684" s="45">
        <f>(R684-S684)-V684</f>
        <v>5.09</v>
      </c>
      <c r="AW684" s="43">
        <v>0.217</v>
      </c>
      <c r="AX684" s="45"/>
      <c r="AY684" s="45">
        <f>(($R684*0.25)-($S684*AW684))/(R684-S684)</f>
        <v>0.41149901768172886</v>
      </c>
      <c r="AZ684" s="45"/>
      <c r="BA684" s="45"/>
      <c r="BB684" s="47">
        <f t="shared" ref="BB684:BB695" si="437">((S684*AW684)+((U684/(U684+T684))*(U684+T684))+(V684*0.25))/R684</f>
        <v>0.24984900000000002</v>
      </c>
    </row>
    <row r="685" spans="1:54">
      <c r="A685" s="20" t="s">
        <v>291</v>
      </c>
      <c r="B685" s="13">
        <v>2.2570557217583938</v>
      </c>
      <c r="C685" s="2" t="s">
        <v>22</v>
      </c>
      <c r="D685" s="1" t="s">
        <v>325</v>
      </c>
      <c r="E685" s="1">
        <v>470</v>
      </c>
      <c r="F685" s="29">
        <v>44014</v>
      </c>
      <c r="G685" s="26">
        <f t="shared" si="425"/>
        <v>4.8022462165072206E-3</v>
      </c>
      <c r="K685" s="47">
        <v>6.5000000000000002E-2</v>
      </c>
      <c r="M685" s="10" t="s">
        <v>339</v>
      </c>
      <c r="N685" s="7">
        <v>44026</v>
      </c>
      <c r="O685" s="36" t="s">
        <v>21</v>
      </c>
      <c r="P685" s="20"/>
      <c r="Q685" s="37"/>
      <c r="R685" s="20">
        <v>30</v>
      </c>
      <c r="S685" s="2">
        <v>24.91</v>
      </c>
      <c r="T685" s="2">
        <f t="shared" si="426"/>
        <v>3</v>
      </c>
      <c r="U685" s="2">
        <v>2.09</v>
      </c>
      <c r="V685" s="2">
        <f t="shared" si="427"/>
        <v>0</v>
      </c>
      <c r="W685" s="5">
        <f t="shared" si="428"/>
        <v>30</v>
      </c>
      <c r="X685" s="22">
        <v>2.4</v>
      </c>
      <c r="Y685" s="2">
        <f t="shared" si="429"/>
        <v>59.783999999999999</v>
      </c>
      <c r="Z685" s="2">
        <f t="shared" si="430"/>
        <v>7.1999999999999993</v>
      </c>
      <c r="AA685" s="2">
        <f t="shared" si="431"/>
        <v>5.0159999999999991</v>
      </c>
      <c r="AB685" s="2">
        <f t="shared" si="432"/>
        <v>0</v>
      </c>
      <c r="AC685" s="2">
        <f t="shared" si="433"/>
        <v>72</v>
      </c>
      <c r="AD685" s="13">
        <f t="shared" si="434"/>
        <v>3.9874651084398291E-3</v>
      </c>
      <c r="AE685" s="44">
        <f t="shared" ref="AE685:AE695" si="438">$K685*$Y685/$AC685</f>
        <v>5.3971666666666668E-2</v>
      </c>
      <c r="AF685" s="9" t="s">
        <v>348</v>
      </c>
      <c r="AG685" s="5">
        <v>6</v>
      </c>
      <c r="AH685" s="20">
        <v>5</v>
      </c>
      <c r="AI685" s="2">
        <f t="shared" si="435"/>
        <v>4.1516666666666664</v>
      </c>
      <c r="AJ685" s="3">
        <f t="shared" si="436"/>
        <v>1.9937325542199145E-2</v>
      </c>
      <c r="AK685" s="47">
        <f t="shared" ref="AK685:AK695" si="439">$AE685*$AH685</f>
        <v>0.26985833333333331</v>
      </c>
      <c r="AL685" s="9"/>
      <c r="AM685" s="9" t="s">
        <v>350</v>
      </c>
      <c r="AN685" s="43" t="s">
        <v>334</v>
      </c>
      <c r="AV685" s="45">
        <f t="shared" ref="AV685:AV695" si="440">(R685-S685)-V685</f>
        <v>5.09</v>
      </c>
      <c r="AW685" s="43">
        <v>0.217</v>
      </c>
      <c r="AX685" s="45"/>
      <c r="AY685" s="45">
        <f t="shared" ref="AY685:AY695" si="441">(($R685*0.25)-($S685*AW685))/(R685-S685)</f>
        <v>0.41149901768172886</v>
      </c>
      <c r="AZ685" s="45"/>
      <c r="BA685" s="45"/>
      <c r="BB685" s="47">
        <f t="shared" si="437"/>
        <v>0.24984900000000002</v>
      </c>
    </row>
    <row r="686" spans="1:54">
      <c r="A686" s="20" t="s">
        <v>293</v>
      </c>
      <c r="B686" s="13">
        <v>1.4470426381836576</v>
      </c>
      <c r="C686" s="2" t="s">
        <v>22</v>
      </c>
      <c r="D686" s="1" t="s">
        <v>325</v>
      </c>
      <c r="E686" s="1">
        <v>470</v>
      </c>
      <c r="F686" s="29">
        <v>44014</v>
      </c>
      <c r="G686" s="26">
        <f t="shared" si="425"/>
        <v>3.0788141237950164E-3</v>
      </c>
      <c r="K686" s="10">
        <v>1E-3</v>
      </c>
      <c r="M686" s="10" t="s">
        <v>339</v>
      </c>
      <c r="N686" s="7">
        <v>44026</v>
      </c>
      <c r="O686" s="36" t="s">
        <v>21</v>
      </c>
      <c r="P686" s="20"/>
      <c r="Q686" s="37"/>
      <c r="R686" s="20">
        <v>30</v>
      </c>
      <c r="S686" s="2">
        <v>24.91</v>
      </c>
      <c r="T686" s="2">
        <f t="shared" si="426"/>
        <v>3</v>
      </c>
      <c r="U686" s="2">
        <v>2.09</v>
      </c>
      <c r="V686" s="2">
        <f t="shared" si="427"/>
        <v>0</v>
      </c>
      <c r="W686" s="5">
        <f t="shared" si="428"/>
        <v>30</v>
      </c>
      <c r="X686" s="22">
        <v>3.4</v>
      </c>
      <c r="Y686" s="2">
        <f t="shared" si="429"/>
        <v>84.694000000000003</v>
      </c>
      <c r="Z686" s="2">
        <f t="shared" si="430"/>
        <v>10.199999999999999</v>
      </c>
      <c r="AA686" s="2">
        <f t="shared" si="431"/>
        <v>7.105999999999999</v>
      </c>
      <c r="AB686" s="2">
        <f t="shared" si="432"/>
        <v>0</v>
      </c>
      <c r="AC686" s="2">
        <f t="shared" si="433"/>
        <v>102</v>
      </c>
      <c r="AD686" s="13">
        <f t="shared" si="434"/>
        <v>2.556441994124462E-3</v>
      </c>
      <c r="AE686" s="44">
        <f t="shared" si="438"/>
        <v>8.3033333333333342E-4</v>
      </c>
      <c r="AF686" s="9" t="s">
        <v>348</v>
      </c>
      <c r="AG686" s="5">
        <v>7</v>
      </c>
      <c r="AH686" s="20">
        <v>5</v>
      </c>
      <c r="AI686" s="2">
        <f t="shared" si="435"/>
        <v>4.1516666666666664</v>
      </c>
      <c r="AJ686" s="3">
        <f t="shared" si="436"/>
        <v>1.2782209970622311E-2</v>
      </c>
      <c r="AK686" s="47">
        <f t="shared" si="439"/>
        <v>4.1516666666666672E-3</v>
      </c>
      <c r="AL686" s="9"/>
      <c r="AM686" s="9" t="s">
        <v>350</v>
      </c>
      <c r="AN686" s="43" t="s">
        <v>334</v>
      </c>
      <c r="AV686" s="45">
        <f t="shared" si="440"/>
        <v>5.09</v>
      </c>
      <c r="AW686" s="43">
        <v>0.217</v>
      </c>
      <c r="AX686" s="45"/>
      <c r="AY686" s="45">
        <f t="shared" si="441"/>
        <v>0.41149901768172886</v>
      </c>
      <c r="AZ686" s="45"/>
      <c r="BA686" s="45"/>
      <c r="BB686" s="47">
        <f t="shared" si="437"/>
        <v>0.24984900000000002</v>
      </c>
    </row>
    <row r="687" spans="1:54">
      <c r="A687" s="20" t="s">
        <v>295</v>
      </c>
      <c r="B687" s="13">
        <v>1.5010077485056368</v>
      </c>
      <c r="C687" s="2" t="s">
        <v>22</v>
      </c>
      <c r="D687" s="1" t="s">
        <v>325</v>
      </c>
      <c r="E687" s="1">
        <v>470</v>
      </c>
      <c r="F687" s="29">
        <v>44014</v>
      </c>
      <c r="G687" s="26">
        <f t="shared" si="425"/>
        <v>3.1936335074588015E-3</v>
      </c>
      <c r="K687" s="10">
        <v>1E-3</v>
      </c>
      <c r="M687" s="10" t="s">
        <v>339</v>
      </c>
      <c r="N687" s="7">
        <v>44026</v>
      </c>
      <c r="O687" s="36" t="s">
        <v>21</v>
      </c>
      <c r="P687" s="20"/>
      <c r="Q687" s="37"/>
      <c r="R687" s="20">
        <v>30</v>
      </c>
      <c r="S687" s="2">
        <v>24.91</v>
      </c>
      <c r="T687" s="2">
        <f t="shared" si="426"/>
        <v>3</v>
      </c>
      <c r="U687" s="2">
        <v>2.09</v>
      </c>
      <c r="V687" s="2">
        <f t="shared" si="427"/>
        <v>0</v>
      </c>
      <c r="W687" s="5">
        <f t="shared" si="428"/>
        <v>30</v>
      </c>
      <c r="X687" s="22">
        <v>3.4</v>
      </c>
      <c r="Y687" s="2">
        <f t="shared" si="429"/>
        <v>84.694000000000003</v>
      </c>
      <c r="Z687" s="2">
        <f t="shared" si="430"/>
        <v>10.199999999999999</v>
      </c>
      <c r="AA687" s="2">
        <f t="shared" si="431"/>
        <v>7.105999999999999</v>
      </c>
      <c r="AB687" s="2">
        <f t="shared" si="432"/>
        <v>0</v>
      </c>
      <c r="AC687" s="2">
        <f t="shared" si="433"/>
        <v>102</v>
      </c>
      <c r="AD687" s="13">
        <f t="shared" si="434"/>
        <v>2.6517803556932915E-3</v>
      </c>
      <c r="AE687" s="44">
        <f t="shared" si="438"/>
        <v>8.3033333333333342E-4</v>
      </c>
      <c r="AF687" s="9" t="s">
        <v>348</v>
      </c>
      <c r="AG687" s="5">
        <v>8</v>
      </c>
      <c r="AH687" s="20">
        <v>5</v>
      </c>
      <c r="AI687" s="2">
        <f t="shared" si="435"/>
        <v>4.1516666666666664</v>
      </c>
      <c r="AJ687" s="3">
        <f t="shared" si="436"/>
        <v>1.3258901778466458E-2</v>
      </c>
      <c r="AK687" s="47">
        <f t="shared" si="439"/>
        <v>4.1516666666666672E-3</v>
      </c>
      <c r="AL687" s="9"/>
      <c r="AM687" s="9" t="s">
        <v>350</v>
      </c>
      <c r="AN687" s="43" t="s">
        <v>334</v>
      </c>
      <c r="AV687" s="45">
        <f t="shared" si="440"/>
        <v>5.09</v>
      </c>
      <c r="AW687" s="43">
        <v>0.217</v>
      </c>
      <c r="AX687" s="45"/>
      <c r="AY687" s="45">
        <f t="shared" si="441"/>
        <v>0.41149901768172886</v>
      </c>
      <c r="AZ687" s="45"/>
      <c r="BA687" s="45"/>
      <c r="BB687" s="47">
        <f t="shared" si="437"/>
        <v>0.24984900000000002</v>
      </c>
    </row>
    <row r="688" spans="1:54">
      <c r="A688" s="20" t="s">
        <v>297</v>
      </c>
      <c r="B688" s="13">
        <v>1.9388368658222819</v>
      </c>
      <c r="C688" s="2" t="s">
        <v>22</v>
      </c>
      <c r="D688" s="1" t="s">
        <v>325</v>
      </c>
      <c r="E688" s="1">
        <v>470</v>
      </c>
      <c r="F688" s="29">
        <v>44014</v>
      </c>
      <c r="G688" s="26">
        <f t="shared" si="425"/>
        <v>4.1251848208984721E-3</v>
      </c>
      <c r="K688" s="47">
        <v>2.67891137004546E-2</v>
      </c>
      <c r="M688" s="10" t="s">
        <v>339</v>
      </c>
      <c r="N688" s="7">
        <v>44026</v>
      </c>
      <c r="O688" s="36" t="s">
        <v>21</v>
      </c>
      <c r="P688" s="20"/>
      <c r="Q688" s="37"/>
      <c r="R688" s="20">
        <v>30</v>
      </c>
      <c r="S688" s="2">
        <v>24.91</v>
      </c>
      <c r="T688" s="2">
        <f t="shared" si="426"/>
        <v>3</v>
      </c>
      <c r="U688" s="2">
        <v>2.09</v>
      </c>
      <c r="V688" s="2">
        <f t="shared" si="427"/>
        <v>0</v>
      </c>
      <c r="W688" s="5">
        <f t="shared" si="428"/>
        <v>30</v>
      </c>
      <c r="X688" s="22">
        <v>3.4</v>
      </c>
      <c r="Y688" s="2">
        <f t="shared" si="429"/>
        <v>84.694000000000003</v>
      </c>
      <c r="Z688" s="2">
        <f t="shared" si="430"/>
        <v>10.199999999999999</v>
      </c>
      <c r="AA688" s="2">
        <f t="shared" si="431"/>
        <v>7.105999999999999</v>
      </c>
      <c r="AB688" s="2">
        <f t="shared" si="432"/>
        <v>0</v>
      </c>
      <c r="AC688" s="2">
        <f t="shared" si="433"/>
        <v>102</v>
      </c>
      <c r="AD688" s="13">
        <f t="shared" si="434"/>
        <v>3.4252784629526978E-3</v>
      </c>
      <c r="AE688" s="44">
        <f t="shared" si="438"/>
        <v>2.2243894075944137E-2</v>
      </c>
      <c r="AF688" s="9" t="s">
        <v>348</v>
      </c>
      <c r="AG688" s="5">
        <v>9</v>
      </c>
      <c r="AH688" s="20">
        <v>5</v>
      </c>
      <c r="AI688" s="2">
        <f t="shared" si="435"/>
        <v>4.1516666666666664</v>
      </c>
      <c r="AJ688" s="3">
        <f t="shared" si="436"/>
        <v>1.712639231476349E-2</v>
      </c>
      <c r="AK688" s="47">
        <f t="shared" si="439"/>
        <v>0.11121947037972069</v>
      </c>
      <c r="AL688" s="9"/>
      <c r="AM688" s="9" t="s">
        <v>350</v>
      </c>
      <c r="AN688" s="43" t="s">
        <v>334</v>
      </c>
      <c r="AV688" s="45">
        <f t="shared" si="440"/>
        <v>5.09</v>
      </c>
      <c r="AW688" s="43">
        <v>0.217</v>
      </c>
      <c r="AX688" s="45"/>
      <c r="AY688" s="45">
        <f t="shared" si="441"/>
        <v>0.41149901768172886</v>
      </c>
      <c r="AZ688" s="45"/>
      <c r="BA688" s="45"/>
      <c r="BB688" s="47">
        <f t="shared" si="437"/>
        <v>0.24984900000000002</v>
      </c>
    </row>
    <row r="689" spans="1:54">
      <c r="A689" s="20" t="s">
        <v>299</v>
      </c>
      <c r="B689" s="13">
        <v>2.0563654384731715</v>
      </c>
      <c r="C689" s="2" t="s">
        <v>22</v>
      </c>
      <c r="D689" s="1" t="s">
        <v>325</v>
      </c>
      <c r="E689" s="1">
        <v>470</v>
      </c>
      <c r="F689" s="29">
        <v>44014</v>
      </c>
      <c r="G689" s="26">
        <f t="shared" si="425"/>
        <v>4.3752456137727052E-3</v>
      </c>
      <c r="K689" s="47">
        <v>2.9480884808403399E-2</v>
      </c>
      <c r="M689" s="10" t="s">
        <v>339</v>
      </c>
      <c r="N689" s="7">
        <v>44026</v>
      </c>
      <c r="O689" s="36" t="s">
        <v>21</v>
      </c>
      <c r="P689" s="20"/>
      <c r="Q689" s="37"/>
      <c r="R689" s="20">
        <v>30</v>
      </c>
      <c r="S689" s="2">
        <v>24.91</v>
      </c>
      <c r="T689" s="2">
        <f t="shared" si="426"/>
        <v>3</v>
      </c>
      <c r="U689" s="2">
        <v>2.09</v>
      </c>
      <c r="V689" s="2">
        <f t="shared" si="427"/>
        <v>0</v>
      </c>
      <c r="W689" s="5">
        <f t="shared" si="428"/>
        <v>30</v>
      </c>
      <c r="X689" s="22">
        <v>3.4</v>
      </c>
      <c r="Y689" s="2">
        <f t="shared" si="429"/>
        <v>84.694000000000003</v>
      </c>
      <c r="Z689" s="2">
        <f t="shared" si="430"/>
        <v>10.199999999999999</v>
      </c>
      <c r="AA689" s="2">
        <f t="shared" si="431"/>
        <v>7.105999999999999</v>
      </c>
      <c r="AB689" s="2">
        <f t="shared" si="432"/>
        <v>0</v>
      </c>
      <c r="AC689" s="2">
        <f t="shared" si="433"/>
        <v>102</v>
      </c>
      <c r="AD689" s="13">
        <f t="shared" si="434"/>
        <v>3.6329122746359362E-3</v>
      </c>
      <c r="AE689" s="44">
        <f t="shared" si="438"/>
        <v>2.4478961352577624E-2</v>
      </c>
      <c r="AF689" s="9" t="s">
        <v>348</v>
      </c>
      <c r="AG689" s="5">
        <v>10</v>
      </c>
      <c r="AH689" s="20">
        <v>5</v>
      </c>
      <c r="AI689" s="2">
        <f t="shared" si="435"/>
        <v>4.1516666666666664</v>
      </c>
      <c r="AJ689" s="3">
        <f t="shared" si="436"/>
        <v>1.8164561373179681E-2</v>
      </c>
      <c r="AK689" s="47">
        <f t="shared" si="439"/>
        <v>0.12239480676288812</v>
      </c>
      <c r="AL689" s="9"/>
      <c r="AM689" s="9" t="s">
        <v>350</v>
      </c>
      <c r="AN689" s="43" t="s">
        <v>334</v>
      </c>
      <c r="AV689" s="45">
        <f t="shared" si="440"/>
        <v>5.09</v>
      </c>
      <c r="AW689" s="43">
        <v>0.217</v>
      </c>
      <c r="AX689" s="45"/>
      <c r="AY689" s="45">
        <f t="shared" si="441"/>
        <v>0.41149901768172886</v>
      </c>
      <c r="AZ689" s="45"/>
      <c r="BA689" s="45"/>
      <c r="BB689" s="47">
        <f t="shared" si="437"/>
        <v>0.24984900000000002</v>
      </c>
    </row>
    <row r="690" spans="1:54">
      <c r="A690" s="20" t="s">
        <v>301</v>
      </c>
      <c r="B690" s="13">
        <v>2.8624641505678192</v>
      </c>
      <c r="C690" s="2" t="s">
        <v>22</v>
      </c>
      <c r="D690" s="1" t="s">
        <v>325</v>
      </c>
      <c r="E690" s="1">
        <v>470</v>
      </c>
      <c r="F690" s="29">
        <v>44014</v>
      </c>
      <c r="G690" s="26">
        <f t="shared" si="425"/>
        <v>6.0903492565272752E-3</v>
      </c>
      <c r="K690" s="47">
        <v>1E-3</v>
      </c>
      <c r="M690" s="10" t="s">
        <v>339</v>
      </c>
      <c r="N690" s="7">
        <v>44026</v>
      </c>
      <c r="O690" s="36" t="s">
        <v>21</v>
      </c>
      <c r="P690" s="20"/>
      <c r="Q690" s="37"/>
      <c r="R690" s="20">
        <v>30</v>
      </c>
      <c r="S690" s="2">
        <v>24.91</v>
      </c>
      <c r="T690" s="2">
        <f t="shared" si="426"/>
        <v>3</v>
      </c>
      <c r="U690" s="2">
        <v>2.09</v>
      </c>
      <c r="V690" s="2">
        <f t="shared" si="427"/>
        <v>0</v>
      </c>
      <c r="W690" s="5">
        <f t="shared" si="428"/>
        <v>30</v>
      </c>
      <c r="X690" s="22">
        <v>2.5</v>
      </c>
      <c r="Y690" s="2">
        <f t="shared" si="429"/>
        <v>62.274999999999999</v>
      </c>
      <c r="Z690" s="2">
        <f t="shared" si="430"/>
        <v>7.5</v>
      </c>
      <c r="AA690" s="2">
        <f t="shared" si="431"/>
        <v>5.2249999999999996</v>
      </c>
      <c r="AB690" s="2">
        <f t="shared" si="432"/>
        <v>0</v>
      </c>
      <c r="AC690" s="2">
        <f t="shared" si="433"/>
        <v>75</v>
      </c>
      <c r="AD690" s="13">
        <f t="shared" si="434"/>
        <v>5.057019999336481E-3</v>
      </c>
      <c r="AE690" s="44">
        <f t="shared" si="438"/>
        <v>8.3033333333333331E-4</v>
      </c>
      <c r="AF690" s="9" t="s">
        <v>348</v>
      </c>
      <c r="AG690" s="5">
        <v>11</v>
      </c>
      <c r="AH690" s="20">
        <v>5</v>
      </c>
      <c r="AI690" s="2">
        <f t="shared" si="435"/>
        <v>4.1516666666666664</v>
      </c>
      <c r="AJ690" s="3">
        <f t="shared" si="436"/>
        <v>2.5285099996682405E-2</v>
      </c>
      <c r="AK690" s="47">
        <f t="shared" si="439"/>
        <v>4.1516666666666664E-3</v>
      </c>
      <c r="AL690" s="9"/>
      <c r="AM690" s="9" t="s">
        <v>350</v>
      </c>
      <c r="AN690" s="43" t="s">
        <v>334</v>
      </c>
      <c r="AV690" s="45">
        <f t="shared" si="440"/>
        <v>5.09</v>
      </c>
      <c r="AW690" s="43">
        <v>0.217</v>
      </c>
      <c r="AX690" s="45"/>
      <c r="AY690" s="45">
        <f t="shared" si="441"/>
        <v>0.41149901768172886</v>
      </c>
      <c r="AZ690" s="45"/>
      <c r="BA690" s="45"/>
      <c r="BB690" s="47">
        <f t="shared" si="437"/>
        <v>0.24984900000000002</v>
      </c>
    </row>
    <row r="691" spans="1:54">
      <c r="A691" s="20" t="s">
        <v>303</v>
      </c>
      <c r="B691" s="13">
        <v>2.7495590340357059</v>
      </c>
      <c r="C691" s="2" t="s">
        <v>22</v>
      </c>
      <c r="D691" s="1" t="s">
        <v>325</v>
      </c>
      <c r="E691" s="1">
        <v>470</v>
      </c>
      <c r="F691" s="29">
        <v>44014</v>
      </c>
      <c r="G691" s="26">
        <f t="shared" si="425"/>
        <v>5.8501256043312893E-3</v>
      </c>
      <c r="K691" s="47">
        <v>1.8825957506106099E-2</v>
      </c>
      <c r="M691" s="10" t="s">
        <v>339</v>
      </c>
      <c r="N691" s="7">
        <v>44026</v>
      </c>
      <c r="O691" s="36" t="s">
        <v>21</v>
      </c>
      <c r="P691" s="20"/>
      <c r="Q691" s="37"/>
      <c r="R691" s="20">
        <v>30</v>
      </c>
      <c r="S691" s="2">
        <v>24.91</v>
      </c>
      <c r="T691" s="2">
        <f t="shared" si="426"/>
        <v>3</v>
      </c>
      <c r="U691" s="2">
        <v>2.09</v>
      </c>
      <c r="V691" s="2">
        <f t="shared" si="427"/>
        <v>0</v>
      </c>
      <c r="W691" s="5">
        <f t="shared" si="428"/>
        <v>30</v>
      </c>
      <c r="X691" s="22">
        <v>2.5</v>
      </c>
      <c r="Y691" s="2">
        <f t="shared" si="429"/>
        <v>62.274999999999999</v>
      </c>
      <c r="Z691" s="2">
        <f t="shared" si="430"/>
        <v>7.5</v>
      </c>
      <c r="AA691" s="2">
        <f t="shared" si="431"/>
        <v>5.2249999999999996</v>
      </c>
      <c r="AB691" s="2">
        <f t="shared" si="432"/>
        <v>0</v>
      </c>
      <c r="AC691" s="2">
        <f t="shared" si="433"/>
        <v>75</v>
      </c>
      <c r="AD691" s="13">
        <f t="shared" si="434"/>
        <v>4.8575542934630811E-3</v>
      </c>
      <c r="AE691" s="44">
        <f t="shared" si="438"/>
        <v>1.5631820049236762E-2</v>
      </c>
      <c r="AF691" s="9" t="s">
        <v>348</v>
      </c>
      <c r="AG691" s="5">
        <v>12</v>
      </c>
      <c r="AH691" s="20">
        <v>5</v>
      </c>
      <c r="AI691" s="2">
        <f t="shared" si="435"/>
        <v>4.1516666666666664</v>
      </c>
      <c r="AJ691" s="3">
        <f t="shared" si="436"/>
        <v>2.4287771467315405E-2</v>
      </c>
      <c r="AK691" s="47">
        <f t="shared" si="439"/>
        <v>7.8159100246183805E-2</v>
      </c>
      <c r="AL691" s="9"/>
      <c r="AM691" s="9" t="s">
        <v>350</v>
      </c>
      <c r="AN691" s="43" t="s">
        <v>334</v>
      </c>
      <c r="AV691" s="45">
        <f t="shared" si="440"/>
        <v>5.09</v>
      </c>
      <c r="AW691" s="43">
        <v>0.217</v>
      </c>
      <c r="AX691" s="45"/>
      <c r="AY691" s="45">
        <f t="shared" si="441"/>
        <v>0.41149901768172886</v>
      </c>
      <c r="AZ691" s="45"/>
      <c r="BA691" s="45"/>
      <c r="BB691" s="47">
        <f t="shared" si="437"/>
        <v>0.24984900000000002</v>
      </c>
    </row>
    <row r="692" spans="1:54">
      <c r="A692" s="20" t="s">
        <v>305</v>
      </c>
      <c r="B692" s="13">
        <v>1.8673339618529914</v>
      </c>
      <c r="C692" s="2" t="s">
        <v>22</v>
      </c>
      <c r="D692" s="1" t="s">
        <v>325</v>
      </c>
      <c r="E692" s="1">
        <v>470</v>
      </c>
      <c r="F692" s="29">
        <v>44014</v>
      </c>
      <c r="G692" s="26">
        <f t="shared" si="425"/>
        <v>3.9730509826659387E-3</v>
      </c>
      <c r="K692" s="47">
        <v>0.12978674428932899</v>
      </c>
      <c r="M692" s="10" t="s">
        <v>339</v>
      </c>
      <c r="N692" s="7">
        <v>44026</v>
      </c>
      <c r="O692" s="36" t="s">
        <v>21</v>
      </c>
      <c r="P692" s="20"/>
      <c r="Q692" s="37">
        <v>2</v>
      </c>
      <c r="R692" s="20">
        <v>30</v>
      </c>
      <c r="S692" s="2">
        <f t="shared" ref="S692:S695" si="442">($Q692/$K692)</f>
        <v>15.409894214939786</v>
      </c>
      <c r="T692" s="2">
        <f t="shared" si="426"/>
        <v>3</v>
      </c>
      <c r="U692" s="2">
        <v>1.67</v>
      </c>
      <c r="V692" s="2">
        <f t="shared" si="427"/>
        <v>9.9201057850602155</v>
      </c>
      <c r="W692" s="5">
        <f t="shared" si="428"/>
        <v>30</v>
      </c>
      <c r="X692" s="22">
        <v>3.7</v>
      </c>
      <c r="Y692" s="2">
        <f t="shared" si="429"/>
        <v>57.016608595277212</v>
      </c>
      <c r="Z692" s="2">
        <f t="shared" si="430"/>
        <v>11.100000000000001</v>
      </c>
      <c r="AA692" s="2">
        <f t="shared" si="431"/>
        <v>6.1790000000000003</v>
      </c>
      <c r="AB692" s="2">
        <f t="shared" si="432"/>
        <v>36.704391404722799</v>
      </c>
      <c r="AC692" s="2">
        <f t="shared" si="433"/>
        <v>111.00000000000001</v>
      </c>
      <c r="AD692" s="13">
        <f t="shared" si="434"/>
        <v>2.0408098451148225E-3</v>
      </c>
      <c r="AE692" s="44">
        <f t="shared" si="438"/>
        <v>6.6666666666666666E-2</v>
      </c>
      <c r="AF692" s="9" t="s">
        <v>348</v>
      </c>
      <c r="AG692" s="5">
        <v>13</v>
      </c>
      <c r="AH692" s="20">
        <v>5</v>
      </c>
      <c r="AI692" s="2">
        <f t="shared" si="435"/>
        <v>2.5683157024899641</v>
      </c>
      <c r="AJ692" s="3">
        <f t="shared" si="436"/>
        <v>1.0204049225574113E-2</v>
      </c>
      <c r="AK692" s="47">
        <f t="shared" si="439"/>
        <v>0.33333333333333331</v>
      </c>
      <c r="AM692" s="9" t="s">
        <v>350</v>
      </c>
      <c r="AN692" s="43" t="s">
        <v>334</v>
      </c>
      <c r="AV692" s="45">
        <f t="shared" si="440"/>
        <v>4.6699999999999982</v>
      </c>
      <c r="AW692" s="43">
        <v>0.217</v>
      </c>
      <c r="AX692" s="45"/>
      <c r="AY692" s="45">
        <f t="shared" si="441"/>
        <v>0.28485420301844055</v>
      </c>
      <c r="AZ692" s="45"/>
      <c r="BA692" s="45"/>
      <c r="BB692" s="47">
        <f t="shared" si="437"/>
        <v>0.24979911636356625</v>
      </c>
    </row>
    <row r="693" spans="1:54">
      <c r="A693" s="20" t="s">
        <v>307</v>
      </c>
      <c r="B693" s="13">
        <v>1.879438092483444</v>
      </c>
      <c r="C693" s="2" t="s">
        <v>22</v>
      </c>
      <c r="D693" s="1" t="s">
        <v>325</v>
      </c>
      <c r="E693" s="1">
        <v>470</v>
      </c>
      <c r="F693" s="29">
        <v>44014</v>
      </c>
      <c r="G693" s="26">
        <f t="shared" si="425"/>
        <v>3.9988044520924337E-3</v>
      </c>
      <c r="K693" s="47">
        <v>0.101727466721955</v>
      </c>
      <c r="M693" s="10" t="s">
        <v>339</v>
      </c>
      <c r="N693" s="7">
        <v>44026</v>
      </c>
      <c r="O693" s="36" t="s">
        <v>21</v>
      </c>
      <c r="P693" s="20"/>
      <c r="Q693" s="37">
        <v>2</v>
      </c>
      <c r="R693" s="20">
        <v>30</v>
      </c>
      <c r="S693" s="2">
        <f t="shared" si="442"/>
        <v>19.660373588840745</v>
      </c>
      <c r="T693" s="2">
        <f t="shared" si="426"/>
        <v>3</v>
      </c>
      <c r="U693" s="2">
        <v>1.85</v>
      </c>
      <c r="V693" s="2">
        <f t="shared" si="427"/>
        <v>5.4896264111592536</v>
      </c>
      <c r="W693" s="5">
        <f t="shared" si="428"/>
        <v>30</v>
      </c>
      <c r="X693" s="22">
        <v>3</v>
      </c>
      <c r="Y693" s="2">
        <f t="shared" si="429"/>
        <v>58.981120766522238</v>
      </c>
      <c r="Z693" s="2">
        <f t="shared" si="430"/>
        <v>9</v>
      </c>
      <c r="AA693" s="2">
        <f t="shared" si="431"/>
        <v>5.5500000000000007</v>
      </c>
      <c r="AB693" s="2">
        <f t="shared" si="432"/>
        <v>16.468879233477761</v>
      </c>
      <c r="AC693" s="2">
        <f t="shared" si="433"/>
        <v>90</v>
      </c>
      <c r="AD693" s="13">
        <f t="shared" si="434"/>
        <v>2.6205996478952292E-3</v>
      </c>
      <c r="AE693" s="44">
        <f t="shared" si="438"/>
        <v>6.6666666666666666E-2</v>
      </c>
      <c r="AF693" s="9" t="s">
        <v>348</v>
      </c>
      <c r="AG693" s="5">
        <v>14</v>
      </c>
      <c r="AH693" s="20">
        <v>5</v>
      </c>
      <c r="AI693" s="2">
        <f t="shared" si="435"/>
        <v>3.2767289314734573</v>
      </c>
      <c r="AJ693" s="3">
        <f t="shared" si="436"/>
        <v>1.3102998239476145E-2</v>
      </c>
      <c r="AK693" s="47">
        <f t="shared" si="439"/>
        <v>0.33333333333333331</v>
      </c>
      <c r="AM693" s="9" t="s">
        <v>350</v>
      </c>
      <c r="AN693" s="43" t="s">
        <v>334</v>
      </c>
      <c r="AV693" s="45">
        <f t="shared" si="440"/>
        <v>4.8500000000000014</v>
      </c>
      <c r="AW693" s="43">
        <v>0.217</v>
      </c>
      <c r="AX693" s="45"/>
      <c r="AY693" s="45">
        <f t="shared" si="441"/>
        <v>0.31274814027434511</v>
      </c>
      <c r="AZ693" s="45"/>
      <c r="BA693" s="45"/>
      <c r="BB693" s="47">
        <f t="shared" si="437"/>
        <v>0.24962358905227519</v>
      </c>
    </row>
    <row r="694" spans="1:54">
      <c r="A694" s="20" t="s">
        <v>309</v>
      </c>
      <c r="B694" s="13">
        <v>2.4080610097494177</v>
      </c>
      <c r="C694" s="2" t="s">
        <v>22</v>
      </c>
      <c r="D694" s="1" t="s">
        <v>325</v>
      </c>
      <c r="E694" s="1">
        <v>470</v>
      </c>
      <c r="F694" s="29">
        <v>44014</v>
      </c>
      <c r="G694" s="26">
        <f t="shared" si="425"/>
        <v>5.1235340632966335E-3</v>
      </c>
      <c r="K694" s="47">
        <v>0.110858079193025</v>
      </c>
      <c r="M694" s="10" t="s">
        <v>339</v>
      </c>
      <c r="N694" s="7">
        <v>44026</v>
      </c>
      <c r="O694" s="36" t="s">
        <v>21</v>
      </c>
      <c r="P694" s="20"/>
      <c r="Q694" s="37">
        <v>2</v>
      </c>
      <c r="R694" s="20">
        <v>30</v>
      </c>
      <c r="S694" s="2">
        <f t="shared" si="442"/>
        <v>18.041084732467894</v>
      </c>
      <c r="T694" s="2">
        <f t="shared" si="426"/>
        <v>3</v>
      </c>
      <c r="U694" s="2">
        <v>1.8</v>
      </c>
      <c r="V694" s="2">
        <f t="shared" si="427"/>
        <v>7.1589152675321053</v>
      </c>
      <c r="W694" s="5">
        <f t="shared" si="428"/>
        <v>30</v>
      </c>
      <c r="X694" s="22">
        <v>1.5</v>
      </c>
      <c r="Y694" s="2">
        <f t="shared" si="429"/>
        <v>27.061627098701841</v>
      </c>
      <c r="Z694" s="2">
        <f t="shared" si="430"/>
        <v>4.5</v>
      </c>
      <c r="AA694" s="2">
        <f t="shared" si="431"/>
        <v>2.7</v>
      </c>
      <c r="AB694" s="2">
        <f t="shared" si="432"/>
        <v>10.738372901298158</v>
      </c>
      <c r="AC694" s="2">
        <f t="shared" si="433"/>
        <v>45</v>
      </c>
      <c r="AD694" s="13">
        <f t="shared" si="434"/>
        <v>3.0811370721873363E-3</v>
      </c>
      <c r="AE694" s="44">
        <f t="shared" si="438"/>
        <v>6.6666666666666666E-2</v>
      </c>
      <c r="AF694" s="9" t="s">
        <v>348</v>
      </c>
      <c r="AG694" s="5">
        <v>15</v>
      </c>
      <c r="AH694" s="20">
        <v>5</v>
      </c>
      <c r="AI694" s="2">
        <f t="shared" si="435"/>
        <v>3.0068474554113154</v>
      </c>
      <c r="AJ694" s="3">
        <f t="shared" si="436"/>
        <v>1.5405685360936682E-2</v>
      </c>
      <c r="AK694" s="47">
        <f t="shared" si="439"/>
        <v>0.33333333333333331</v>
      </c>
      <c r="AM694" s="9" t="s">
        <v>350</v>
      </c>
      <c r="AN694" s="43" t="s">
        <v>334</v>
      </c>
      <c r="AV694" s="45">
        <f t="shared" si="440"/>
        <v>4.8000000000000007</v>
      </c>
      <c r="AW694" s="43">
        <v>0.217</v>
      </c>
      <c r="AX694" s="45"/>
      <c r="AY694" s="45">
        <f t="shared" si="441"/>
        <v>0.29978342791572438</v>
      </c>
      <c r="AZ694" s="45"/>
      <c r="BA694" s="45"/>
      <c r="BB694" s="47">
        <f t="shared" si="437"/>
        <v>0.25015480679428531</v>
      </c>
    </row>
    <row r="695" spans="1:54">
      <c r="A695" s="20" t="s">
        <v>311</v>
      </c>
      <c r="B695" s="13">
        <v>2.4191921198213535</v>
      </c>
      <c r="C695" s="2" t="s">
        <v>22</v>
      </c>
      <c r="D695" s="1" t="s">
        <v>325</v>
      </c>
      <c r="E695" s="1">
        <v>470</v>
      </c>
      <c r="F695" s="29">
        <v>44014</v>
      </c>
      <c r="G695" s="26">
        <f t="shared" si="425"/>
        <v>5.1472172762156458E-3</v>
      </c>
      <c r="K695" s="47">
        <v>0.105</v>
      </c>
      <c r="M695" s="10" t="s">
        <v>339</v>
      </c>
      <c r="N695" s="7">
        <v>44026</v>
      </c>
      <c r="O695" s="36" t="s">
        <v>21</v>
      </c>
      <c r="P695" s="20"/>
      <c r="Q695" s="37">
        <v>2</v>
      </c>
      <c r="R695" s="20">
        <v>30</v>
      </c>
      <c r="S695" s="2">
        <f t="shared" si="442"/>
        <v>19.047619047619047</v>
      </c>
      <c r="T695" s="2">
        <f t="shared" si="426"/>
        <v>3</v>
      </c>
      <c r="U695" s="2">
        <v>1.85</v>
      </c>
      <c r="V695" s="2">
        <f t="shared" si="427"/>
        <v>6.1023809523809511</v>
      </c>
      <c r="W695" s="5">
        <f t="shared" si="428"/>
        <v>30</v>
      </c>
      <c r="X695" s="22">
        <v>1.45</v>
      </c>
      <c r="Y695" s="2">
        <f t="shared" si="429"/>
        <v>27.619047619047617</v>
      </c>
      <c r="Z695" s="2">
        <f t="shared" si="430"/>
        <v>4.3499999999999996</v>
      </c>
      <c r="AA695" s="2">
        <f t="shared" si="431"/>
        <v>2.6825000000000001</v>
      </c>
      <c r="AB695" s="2">
        <f t="shared" si="432"/>
        <v>8.848452380952379</v>
      </c>
      <c r="AC695" s="2">
        <f t="shared" si="433"/>
        <v>43.499999999999993</v>
      </c>
      <c r="AD695" s="13">
        <f t="shared" si="434"/>
        <v>3.2680744610892988E-3</v>
      </c>
      <c r="AE695" s="44">
        <f t="shared" si="438"/>
        <v>6.6666666666666666E-2</v>
      </c>
      <c r="AF695" s="9" t="s">
        <v>348</v>
      </c>
      <c r="AG695" s="5">
        <v>16</v>
      </c>
      <c r="AH695" s="20">
        <v>5</v>
      </c>
      <c r="AI695" s="2">
        <f t="shared" si="435"/>
        <v>3.1746031746031749</v>
      </c>
      <c r="AJ695" s="3">
        <f t="shared" si="436"/>
        <v>1.6340372305446493E-2</v>
      </c>
      <c r="AK695" s="47">
        <f t="shared" si="439"/>
        <v>0.33333333333333331</v>
      </c>
      <c r="AM695" s="9" t="s">
        <v>350</v>
      </c>
      <c r="AN695" s="43" t="s">
        <v>334</v>
      </c>
      <c r="AV695" s="45">
        <f t="shared" si="440"/>
        <v>4.8500000000000014</v>
      </c>
      <c r="AW695" s="43">
        <v>0.217</v>
      </c>
      <c r="AX695" s="45"/>
      <c r="AY695" s="45">
        <f t="shared" si="441"/>
        <v>0.30739130434782613</v>
      </c>
      <c r="AZ695" s="45"/>
      <c r="BA695" s="45"/>
      <c r="BB695" s="47">
        <f t="shared" si="437"/>
        <v>0.25029761904761899</v>
      </c>
    </row>
    <row r="697" spans="1:54">
      <c r="A697" s="20" t="s">
        <v>289</v>
      </c>
      <c r="B697" s="13">
        <v>2.2720201218169627</v>
      </c>
      <c r="C697" s="2" t="s">
        <v>22</v>
      </c>
      <c r="D697" s="1" t="s">
        <v>325</v>
      </c>
      <c r="E697" s="1">
        <v>470</v>
      </c>
      <c r="F697" s="29">
        <v>44014</v>
      </c>
      <c r="G697" s="26">
        <f t="shared" si="425"/>
        <v>4.8340853655680057E-3</v>
      </c>
      <c r="K697" s="47">
        <v>2.1999999999999999E-2</v>
      </c>
      <c r="M697" s="10" t="s">
        <v>339</v>
      </c>
      <c r="N697" s="7">
        <v>44026</v>
      </c>
      <c r="O697" s="36" t="s">
        <v>21</v>
      </c>
      <c r="P697" s="20"/>
      <c r="Q697" s="37"/>
      <c r="R697" s="20">
        <v>30</v>
      </c>
      <c r="S697" s="2">
        <v>24.91</v>
      </c>
      <c r="T697" s="2">
        <f t="shared" si="426"/>
        <v>3</v>
      </c>
      <c r="U697" s="2">
        <v>2.09</v>
      </c>
      <c r="V697" s="2">
        <f t="shared" si="427"/>
        <v>0</v>
      </c>
      <c r="W697" s="5">
        <f t="shared" si="428"/>
        <v>30</v>
      </c>
      <c r="X697" s="22">
        <v>2.4</v>
      </c>
      <c r="Y697" s="2">
        <f t="shared" si="429"/>
        <v>59.783999999999999</v>
      </c>
      <c r="Z697" s="2">
        <f t="shared" si="430"/>
        <v>7.1999999999999993</v>
      </c>
      <c r="AA697" s="2">
        <f t="shared" si="431"/>
        <v>5.0159999999999991</v>
      </c>
      <c r="AB697" s="2">
        <f t="shared" si="432"/>
        <v>0</v>
      </c>
      <c r="AC697" s="2">
        <f t="shared" si="433"/>
        <v>72</v>
      </c>
      <c r="AD697" s="13">
        <f t="shared" si="434"/>
        <v>4.0139022152099676E-3</v>
      </c>
      <c r="AE697" s="44">
        <f>$K697*$Y697/$AC697</f>
        <v>1.8267333333333333E-2</v>
      </c>
      <c r="AF697" s="9" t="s">
        <v>349</v>
      </c>
      <c r="AG697" s="5">
        <v>2</v>
      </c>
      <c r="AH697" s="20">
        <v>5</v>
      </c>
      <c r="AI697" s="2">
        <f t="shared" si="435"/>
        <v>4.1516666666666664</v>
      </c>
      <c r="AJ697" s="3">
        <f t="shared" si="436"/>
        <v>2.0069511076049838E-2</v>
      </c>
      <c r="AK697" s="47">
        <f>$AE697*$AH697</f>
        <v>9.1336666666666663E-2</v>
      </c>
      <c r="AL697" s="9"/>
      <c r="AM697" s="9" t="s">
        <v>351</v>
      </c>
      <c r="AN697" s="43" t="s">
        <v>334</v>
      </c>
      <c r="AV697" s="45">
        <f>(R697-S697)-V697</f>
        <v>5.09</v>
      </c>
      <c r="AW697" s="43">
        <v>0.217</v>
      </c>
      <c r="AX697" s="45"/>
      <c r="AY697" s="45">
        <f>(($R697*0.25)-($S697*AW697))/(R697-S697)</f>
        <v>0.41149901768172886</v>
      </c>
      <c r="AZ697" s="45"/>
      <c r="BA697" s="45"/>
      <c r="BB697" s="47">
        <f t="shared" ref="BB697:BB708" si="443">((S697*AW697)+((U697/(U697+T697))*(U697+T697))+(V697*0.25))/R697</f>
        <v>0.24984900000000002</v>
      </c>
    </row>
    <row r="698" spans="1:54">
      <c r="A698" s="20" t="s">
        <v>291</v>
      </c>
      <c r="B698" s="13">
        <v>2.2570557217583938</v>
      </c>
      <c r="C698" s="2" t="s">
        <v>22</v>
      </c>
      <c r="D698" s="1" t="s">
        <v>325</v>
      </c>
      <c r="E698" s="1">
        <v>470</v>
      </c>
      <c r="F698" s="29">
        <v>44014</v>
      </c>
      <c r="G698" s="26">
        <f t="shared" si="425"/>
        <v>4.8022462165072206E-3</v>
      </c>
      <c r="K698" s="47">
        <v>6.5000000000000002E-2</v>
      </c>
      <c r="M698" s="10" t="s">
        <v>339</v>
      </c>
      <c r="N698" s="7">
        <v>44026</v>
      </c>
      <c r="O698" s="36" t="s">
        <v>21</v>
      </c>
      <c r="P698" s="20"/>
      <c r="Q698" s="37"/>
      <c r="R698" s="20">
        <v>30</v>
      </c>
      <c r="S698" s="2">
        <v>24.91</v>
      </c>
      <c r="T698" s="2">
        <f t="shared" si="426"/>
        <v>3</v>
      </c>
      <c r="U698" s="2">
        <v>2.09</v>
      </c>
      <c r="V698" s="2">
        <f t="shared" si="427"/>
        <v>0</v>
      </c>
      <c r="W698" s="5">
        <f t="shared" si="428"/>
        <v>30</v>
      </c>
      <c r="X698" s="22">
        <v>2.4</v>
      </c>
      <c r="Y698" s="2">
        <f t="shared" si="429"/>
        <v>59.783999999999999</v>
      </c>
      <c r="Z698" s="2">
        <f t="shared" si="430"/>
        <v>7.1999999999999993</v>
      </c>
      <c r="AA698" s="2">
        <f t="shared" si="431"/>
        <v>5.0159999999999991</v>
      </c>
      <c r="AB698" s="2">
        <f t="shared" si="432"/>
        <v>0</v>
      </c>
      <c r="AC698" s="2">
        <f t="shared" si="433"/>
        <v>72</v>
      </c>
      <c r="AD698" s="13">
        <f t="shared" si="434"/>
        <v>3.9874651084398291E-3</v>
      </c>
      <c r="AE698" s="44">
        <f t="shared" ref="AE698:AE708" si="444">$K698*$Y698/$AC698</f>
        <v>5.3971666666666668E-2</v>
      </c>
      <c r="AF698" s="9" t="s">
        <v>349</v>
      </c>
      <c r="AG698" s="5">
        <v>3</v>
      </c>
      <c r="AH698" s="20">
        <v>5</v>
      </c>
      <c r="AI698" s="2">
        <f t="shared" si="435"/>
        <v>4.1516666666666664</v>
      </c>
      <c r="AJ698" s="3">
        <f t="shared" si="436"/>
        <v>1.9937325542199145E-2</v>
      </c>
      <c r="AK698" s="47">
        <f t="shared" ref="AK698:AK708" si="445">$AE698*$AH698</f>
        <v>0.26985833333333331</v>
      </c>
      <c r="AL698" s="9"/>
      <c r="AM698" s="9" t="s">
        <v>351</v>
      </c>
      <c r="AN698" s="43" t="s">
        <v>334</v>
      </c>
      <c r="AV698" s="45">
        <f t="shared" ref="AV698:AV708" si="446">(R698-S698)-V698</f>
        <v>5.09</v>
      </c>
      <c r="AW698" s="43">
        <v>0.217</v>
      </c>
      <c r="AX698" s="45"/>
      <c r="AY698" s="45">
        <f t="shared" ref="AY698:AY708" si="447">(($R698*0.25)-($S698*AW698))/(R698-S698)</f>
        <v>0.41149901768172886</v>
      </c>
      <c r="AZ698" s="45"/>
      <c r="BA698" s="45"/>
      <c r="BB698" s="47">
        <f t="shared" si="443"/>
        <v>0.24984900000000002</v>
      </c>
    </row>
    <row r="699" spans="1:54">
      <c r="A699" s="20" t="s">
        <v>293</v>
      </c>
      <c r="B699" s="13">
        <v>1.4470426381836576</v>
      </c>
      <c r="C699" s="2" t="s">
        <v>22</v>
      </c>
      <c r="D699" s="1" t="s">
        <v>325</v>
      </c>
      <c r="E699" s="1">
        <v>470</v>
      </c>
      <c r="F699" s="29">
        <v>44014</v>
      </c>
      <c r="G699" s="26">
        <f t="shared" si="425"/>
        <v>3.0788141237950164E-3</v>
      </c>
      <c r="K699" s="10">
        <v>1E-3</v>
      </c>
      <c r="M699" s="10" t="s">
        <v>339</v>
      </c>
      <c r="N699" s="7">
        <v>44026</v>
      </c>
      <c r="O699" s="36" t="s">
        <v>21</v>
      </c>
      <c r="P699" s="20"/>
      <c r="Q699" s="37"/>
      <c r="R699" s="20">
        <v>30</v>
      </c>
      <c r="S699" s="2">
        <v>24.91</v>
      </c>
      <c r="T699" s="2">
        <f t="shared" si="426"/>
        <v>3</v>
      </c>
      <c r="U699" s="2">
        <v>2.09</v>
      </c>
      <c r="V699" s="2">
        <f t="shared" si="427"/>
        <v>0</v>
      </c>
      <c r="W699" s="5">
        <f t="shared" si="428"/>
        <v>30</v>
      </c>
      <c r="X699" s="22">
        <v>3.4</v>
      </c>
      <c r="Y699" s="2">
        <f t="shared" si="429"/>
        <v>84.694000000000003</v>
      </c>
      <c r="Z699" s="2">
        <f t="shared" si="430"/>
        <v>10.199999999999999</v>
      </c>
      <c r="AA699" s="2">
        <f t="shared" si="431"/>
        <v>7.105999999999999</v>
      </c>
      <c r="AB699" s="2">
        <f t="shared" si="432"/>
        <v>0</v>
      </c>
      <c r="AC699" s="2">
        <f t="shared" si="433"/>
        <v>102</v>
      </c>
      <c r="AD699" s="13">
        <f t="shared" si="434"/>
        <v>2.556441994124462E-3</v>
      </c>
      <c r="AE699" s="44">
        <f t="shared" si="444"/>
        <v>8.3033333333333342E-4</v>
      </c>
      <c r="AF699" s="9" t="s">
        <v>349</v>
      </c>
      <c r="AG699" s="5">
        <v>4</v>
      </c>
      <c r="AH699" s="20">
        <v>5</v>
      </c>
      <c r="AI699" s="2">
        <f t="shared" si="435"/>
        <v>4.1516666666666664</v>
      </c>
      <c r="AJ699" s="3">
        <f t="shared" si="436"/>
        <v>1.2782209970622311E-2</v>
      </c>
      <c r="AK699" s="47">
        <f t="shared" si="445"/>
        <v>4.1516666666666672E-3</v>
      </c>
      <c r="AL699" s="9"/>
      <c r="AM699" s="9" t="s">
        <v>351</v>
      </c>
      <c r="AN699" s="43" t="s">
        <v>334</v>
      </c>
      <c r="AV699" s="45">
        <f t="shared" si="446"/>
        <v>5.09</v>
      </c>
      <c r="AW699" s="43">
        <v>0.217</v>
      </c>
      <c r="AX699" s="45"/>
      <c r="AY699" s="45">
        <f t="shared" si="447"/>
        <v>0.41149901768172886</v>
      </c>
      <c r="AZ699" s="45"/>
      <c r="BA699" s="45"/>
      <c r="BB699" s="47">
        <f t="shared" si="443"/>
        <v>0.24984900000000002</v>
      </c>
    </row>
    <row r="700" spans="1:54">
      <c r="A700" s="20" t="s">
        <v>295</v>
      </c>
      <c r="B700" s="13">
        <v>1.5010077485056368</v>
      </c>
      <c r="C700" s="2" t="s">
        <v>22</v>
      </c>
      <c r="D700" s="1" t="s">
        <v>325</v>
      </c>
      <c r="E700" s="1">
        <v>470</v>
      </c>
      <c r="F700" s="29">
        <v>44014</v>
      </c>
      <c r="G700" s="26">
        <f t="shared" si="425"/>
        <v>3.1936335074588015E-3</v>
      </c>
      <c r="K700" s="10">
        <v>1E-3</v>
      </c>
      <c r="M700" s="10" t="s">
        <v>339</v>
      </c>
      <c r="N700" s="7">
        <v>44026</v>
      </c>
      <c r="O700" s="36" t="s">
        <v>21</v>
      </c>
      <c r="P700" s="20"/>
      <c r="Q700" s="37"/>
      <c r="R700" s="20">
        <v>30</v>
      </c>
      <c r="S700" s="2">
        <v>24.91</v>
      </c>
      <c r="T700" s="2">
        <f t="shared" si="426"/>
        <v>3</v>
      </c>
      <c r="U700" s="2">
        <v>2.09</v>
      </c>
      <c r="V700" s="2">
        <f t="shared" si="427"/>
        <v>0</v>
      </c>
      <c r="W700" s="5">
        <f t="shared" si="428"/>
        <v>30</v>
      </c>
      <c r="X700" s="22">
        <v>3.4</v>
      </c>
      <c r="Y700" s="2">
        <f t="shared" si="429"/>
        <v>84.694000000000003</v>
      </c>
      <c r="Z700" s="2">
        <f t="shared" si="430"/>
        <v>10.199999999999999</v>
      </c>
      <c r="AA700" s="2">
        <f t="shared" si="431"/>
        <v>7.105999999999999</v>
      </c>
      <c r="AB700" s="2">
        <f t="shared" si="432"/>
        <v>0</v>
      </c>
      <c r="AC700" s="2">
        <f t="shared" si="433"/>
        <v>102</v>
      </c>
      <c r="AD700" s="13">
        <f t="shared" si="434"/>
        <v>2.6517803556932915E-3</v>
      </c>
      <c r="AE700" s="44">
        <f t="shared" si="444"/>
        <v>8.3033333333333342E-4</v>
      </c>
      <c r="AF700" s="9" t="s">
        <v>349</v>
      </c>
      <c r="AG700" s="5">
        <v>5</v>
      </c>
      <c r="AH700" s="20">
        <v>5</v>
      </c>
      <c r="AI700" s="2">
        <f t="shared" si="435"/>
        <v>4.1516666666666664</v>
      </c>
      <c r="AJ700" s="3">
        <f t="shared" si="436"/>
        <v>1.3258901778466458E-2</v>
      </c>
      <c r="AK700" s="47">
        <f t="shared" si="445"/>
        <v>4.1516666666666672E-3</v>
      </c>
      <c r="AL700" s="9"/>
      <c r="AM700" s="9" t="s">
        <v>351</v>
      </c>
      <c r="AN700" s="43" t="s">
        <v>334</v>
      </c>
      <c r="AV700" s="45">
        <f t="shared" si="446"/>
        <v>5.09</v>
      </c>
      <c r="AW700" s="43">
        <v>0.217</v>
      </c>
      <c r="AX700" s="45"/>
      <c r="AY700" s="45">
        <f t="shared" si="447"/>
        <v>0.41149901768172886</v>
      </c>
      <c r="AZ700" s="45"/>
      <c r="BA700" s="45"/>
      <c r="BB700" s="47">
        <f t="shared" si="443"/>
        <v>0.24984900000000002</v>
      </c>
    </row>
    <row r="701" spans="1:54">
      <c r="A701" s="20" t="s">
        <v>297</v>
      </c>
      <c r="B701" s="13">
        <v>1.9388368658222819</v>
      </c>
      <c r="C701" s="2" t="s">
        <v>22</v>
      </c>
      <c r="D701" s="1" t="s">
        <v>325</v>
      </c>
      <c r="E701" s="1">
        <v>470</v>
      </c>
      <c r="F701" s="29">
        <v>44014</v>
      </c>
      <c r="G701" s="26">
        <f t="shared" si="425"/>
        <v>4.1251848208984721E-3</v>
      </c>
      <c r="K701" s="47">
        <v>2.67891137004546E-2</v>
      </c>
      <c r="M701" s="10" t="s">
        <v>339</v>
      </c>
      <c r="N701" s="7">
        <v>44026</v>
      </c>
      <c r="O701" s="36" t="s">
        <v>21</v>
      </c>
      <c r="P701" s="20"/>
      <c r="Q701" s="37"/>
      <c r="R701" s="20">
        <v>30</v>
      </c>
      <c r="S701" s="2">
        <v>24.91</v>
      </c>
      <c r="T701" s="2">
        <f t="shared" si="426"/>
        <v>3</v>
      </c>
      <c r="U701" s="2">
        <v>2.09</v>
      </c>
      <c r="V701" s="2">
        <f t="shared" si="427"/>
        <v>0</v>
      </c>
      <c r="W701" s="5">
        <f t="shared" si="428"/>
        <v>30</v>
      </c>
      <c r="X701" s="22">
        <v>3.4</v>
      </c>
      <c r="Y701" s="2">
        <f t="shared" si="429"/>
        <v>84.694000000000003</v>
      </c>
      <c r="Z701" s="2">
        <f t="shared" si="430"/>
        <v>10.199999999999999</v>
      </c>
      <c r="AA701" s="2">
        <f t="shared" si="431"/>
        <v>7.105999999999999</v>
      </c>
      <c r="AB701" s="2">
        <f t="shared" si="432"/>
        <v>0</v>
      </c>
      <c r="AC701" s="2">
        <f t="shared" si="433"/>
        <v>102</v>
      </c>
      <c r="AD701" s="13">
        <f t="shared" si="434"/>
        <v>3.4252784629526978E-3</v>
      </c>
      <c r="AE701" s="44">
        <f t="shared" si="444"/>
        <v>2.2243894075944137E-2</v>
      </c>
      <c r="AF701" s="9" t="s">
        <v>349</v>
      </c>
      <c r="AG701" s="5">
        <v>6</v>
      </c>
      <c r="AH701" s="20">
        <v>5</v>
      </c>
      <c r="AI701" s="2">
        <f t="shared" si="435"/>
        <v>4.1516666666666664</v>
      </c>
      <c r="AJ701" s="3">
        <f t="shared" si="436"/>
        <v>1.712639231476349E-2</v>
      </c>
      <c r="AK701" s="47">
        <f t="shared" si="445"/>
        <v>0.11121947037972069</v>
      </c>
      <c r="AL701" s="9"/>
      <c r="AM701" s="9" t="s">
        <v>351</v>
      </c>
      <c r="AN701" s="43" t="s">
        <v>334</v>
      </c>
      <c r="AV701" s="45">
        <f t="shared" si="446"/>
        <v>5.09</v>
      </c>
      <c r="AW701" s="43">
        <v>0.217</v>
      </c>
      <c r="AX701" s="45"/>
      <c r="AY701" s="45">
        <f t="shared" si="447"/>
        <v>0.41149901768172886</v>
      </c>
      <c r="AZ701" s="45"/>
      <c r="BA701" s="45"/>
      <c r="BB701" s="47">
        <f t="shared" si="443"/>
        <v>0.24984900000000002</v>
      </c>
    </row>
    <row r="702" spans="1:54">
      <c r="A702" s="20" t="s">
        <v>299</v>
      </c>
      <c r="B702" s="13">
        <v>2.0563654384731715</v>
      </c>
      <c r="C702" s="2" t="s">
        <v>22</v>
      </c>
      <c r="D702" s="1" t="s">
        <v>325</v>
      </c>
      <c r="E702" s="1">
        <v>470</v>
      </c>
      <c r="F702" s="29">
        <v>44014</v>
      </c>
      <c r="G702" s="26">
        <f t="shared" si="425"/>
        <v>4.3752456137727052E-3</v>
      </c>
      <c r="K702" s="47">
        <v>2.9480884808403399E-2</v>
      </c>
      <c r="M702" s="10" t="s">
        <v>339</v>
      </c>
      <c r="N702" s="7">
        <v>44026</v>
      </c>
      <c r="O702" s="36" t="s">
        <v>21</v>
      </c>
      <c r="P702" s="20"/>
      <c r="Q702" s="37"/>
      <c r="R702" s="20">
        <v>30</v>
      </c>
      <c r="S702" s="2">
        <v>24.91</v>
      </c>
      <c r="T702" s="2">
        <f t="shared" si="426"/>
        <v>3</v>
      </c>
      <c r="U702" s="2">
        <v>2.09</v>
      </c>
      <c r="V702" s="2">
        <f t="shared" si="427"/>
        <v>0</v>
      </c>
      <c r="W702" s="5">
        <f t="shared" si="428"/>
        <v>30</v>
      </c>
      <c r="X702" s="22">
        <v>3.4</v>
      </c>
      <c r="Y702" s="2">
        <f t="shared" si="429"/>
        <v>84.694000000000003</v>
      </c>
      <c r="Z702" s="2">
        <f t="shared" si="430"/>
        <v>10.199999999999999</v>
      </c>
      <c r="AA702" s="2">
        <f t="shared" si="431"/>
        <v>7.105999999999999</v>
      </c>
      <c r="AB702" s="2">
        <f t="shared" si="432"/>
        <v>0</v>
      </c>
      <c r="AC702" s="2">
        <f t="shared" si="433"/>
        <v>102</v>
      </c>
      <c r="AD702" s="13">
        <f t="shared" si="434"/>
        <v>3.6329122746359362E-3</v>
      </c>
      <c r="AE702" s="44">
        <f t="shared" si="444"/>
        <v>2.4478961352577624E-2</v>
      </c>
      <c r="AF702" s="9" t="s">
        <v>349</v>
      </c>
      <c r="AG702" s="5">
        <v>7</v>
      </c>
      <c r="AH702" s="20">
        <v>5</v>
      </c>
      <c r="AI702" s="2">
        <f t="shared" si="435"/>
        <v>4.1516666666666664</v>
      </c>
      <c r="AJ702" s="3">
        <f t="shared" si="436"/>
        <v>1.8164561373179681E-2</v>
      </c>
      <c r="AK702" s="47">
        <f t="shared" si="445"/>
        <v>0.12239480676288812</v>
      </c>
      <c r="AL702" s="9"/>
      <c r="AM702" s="9" t="s">
        <v>351</v>
      </c>
      <c r="AN702" s="43" t="s">
        <v>334</v>
      </c>
      <c r="AV702" s="45">
        <f t="shared" si="446"/>
        <v>5.09</v>
      </c>
      <c r="AW702" s="43">
        <v>0.217</v>
      </c>
      <c r="AX702" s="45"/>
      <c r="AY702" s="45">
        <f t="shared" si="447"/>
        <v>0.41149901768172886</v>
      </c>
      <c r="AZ702" s="45"/>
      <c r="BA702" s="45"/>
      <c r="BB702" s="47">
        <f t="shared" si="443"/>
        <v>0.24984900000000002</v>
      </c>
    </row>
    <row r="703" spans="1:54">
      <c r="A703" s="20" t="s">
        <v>301</v>
      </c>
      <c r="B703" s="13">
        <v>2.8624641505678192</v>
      </c>
      <c r="C703" s="2" t="s">
        <v>22</v>
      </c>
      <c r="D703" s="1" t="s">
        <v>325</v>
      </c>
      <c r="E703" s="1">
        <v>470</v>
      </c>
      <c r="F703" s="29">
        <v>44014</v>
      </c>
      <c r="G703" s="26">
        <f t="shared" si="425"/>
        <v>6.0903492565272752E-3</v>
      </c>
      <c r="K703" s="47">
        <v>1E-3</v>
      </c>
      <c r="M703" s="10" t="s">
        <v>339</v>
      </c>
      <c r="N703" s="7">
        <v>44026</v>
      </c>
      <c r="O703" s="36" t="s">
        <v>21</v>
      </c>
      <c r="P703" s="20"/>
      <c r="Q703" s="37"/>
      <c r="R703" s="20">
        <v>30</v>
      </c>
      <c r="S703" s="2">
        <v>24.91</v>
      </c>
      <c r="T703" s="2">
        <f t="shared" si="426"/>
        <v>3</v>
      </c>
      <c r="U703" s="2">
        <v>2.09</v>
      </c>
      <c r="V703" s="2">
        <f t="shared" si="427"/>
        <v>0</v>
      </c>
      <c r="W703" s="5">
        <f t="shared" si="428"/>
        <v>30</v>
      </c>
      <c r="X703" s="22">
        <v>2.5</v>
      </c>
      <c r="Y703" s="2">
        <f t="shared" si="429"/>
        <v>62.274999999999999</v>
      </c>
      <c r="Z703" s="2">
        <f t="shared" si="430"/>
        <v>7.5</v>
      </c>
      <c r="AA703" s="2">
        <f t="shared" si="431"/>
        <v>5.2249999999999996</v>
      </c>
      <c r="AB703" s="2">
        <f t="shared" si="432"/>
        <v>0</v>
      </c>
      <c r="AC703" s="2">
        <f t="shared" si="433"/>
        <v>75</v>
      </c>
      <c r="AD703" s="13">
        <f t="shared" si="434"/>
        <v>5.057019999336481E-3</v>
      </c>
      <c r="AE703" s="44">
        <f t="shared" si="444"/>
        <v>8.3033333333333331E-4</v>
      </c>
      <c r="AF703" s="9" t="s">
        <v>349</v>
      </c>
      <c r="AG703" s="5">
        <v>8</v>
      </c>
      <c r="AH703" s="20">
        <v>2.5</v>
      </c>
      <c r="AI703" s="2">
        <f t="shared" si="435"/>
        <v>2.0758333333333332</v>
      </c>
      <c r="AJ703" s="3">
        <f t="shared" si="436"/>
        <v>1.2642549998341203E-2</v>
      </c>
      <c r="AK703" s="47">
        <f t="shared" si="445"/>
        <v>2.0758333333333332E-3</v>
      </c>
      <c r="AL703" s="9"/>
      <c r="AM703" s="9" t="s">
        <v>351</v>
      </c>
      <c r="AN703" s="43" t="s">
        <v>334</v>
      </c>
      <c r="AV703" s="45">
        <f t="shared" si="446"/>
        <v>5.09</v>
      </c>
      <c r="AW703" s="43">
        <v>0.217</v>
      </c>
      <c r="AX703" s="45"/>
      <c r="AY703" s="45">
        <f t="shared" si="447"/>
        <v>0.41149901768172886</v>
      </c>
      <c r="AZ703" s="45"/>
      <c r="BA703" s="45"/>
      <c r="BB703" s="47">
        <f t="shared" si="443"/>
        <v>0.24984900000000002</v>
      </c>
    </row>
    <row r="704" spans="1:54">
      <c r="A704" s="20" t="s">
        <v>303</v>
      </c>
      <c r="B704" s="13">
        <v>2.7495590340357059</v>
      </c>
      <c r="C704" s="2" t="s">
        <v>22</v>
      </c>
      <c r="D704" s="1" t="s">
        <v>325</v>
      </c>
      <c r="E704" s="1">
        <v>470</v>
      </c>
      <c r="F704" s="29">
        <v>44014</v>
      </c>
      <c r="G704" s="26">
        <f t="shared" si="425"/>
        <v>5.8501256043312893E-3</v>
      </c>
      <c r="K704" s="47">
        <v>1.8825957506106099E-2</v>
      </c>
      <c r="M704" s="10" t="s">
        <v>339</v>
      </c>
      <c r="N704" s="7">
        <v>44026</v>
      </c>
      <c r="O704" s="36" t="s">
        <v>21</v>
      </c>
      <c r="P704" s="20"/>
      <c r="Q704" s="37"/>
      <c r="R704" s="20">
        <v>30</v>
      </c>
      <c r="S704" s="2">
        <v>24.91</v>
      </c>
      <c r="T704" s="2">
        <f t="shared" si="426"/>
        <v>3</v>
      </c>
      <c r="U704" s="2">
        <v>2.09</v>
      </c>
      <c r="V704" s="2">
        <f t="shared" si="427"/>
        <v>0</v>
      </c>
      <c r="W704" s="5">
        <f t="shared" si="428"/>
        <v>30</v>
      </c>
      <c r="X704" s="22">
        <v>2.5</v>
      </c>
      <c r="Y704" s="2">
        <f t="shared" si="429"/>
        <v>62.274999999999999</v>
      </c>
      <c r="Z704" s="2">
        <f t="shared" si="430"/>
        <v>7.5</v>
      </c>
      <c r="AA704" s="2">
        <f t="shared" si="431"/>
        <v>5.2249999999999996</v>
      </c>
      <c r="AB704" s="2">
        <f t="shared" si="432"/>
        <v>0</v>
      </c>
      <c r="AC704" s="2">
        <f t="shared" si="433"/>
        <v>75</v>
      </c>
      <c r="AD704" s="13">
        <f t="shared" si="434"/>
        <v>4.8575542934630811E-3</v>
      </c>
      <c r="AE704" s="44">
        <f t="shared" si="444"/>
        <v>1.5631820049236762E-2</v>
      </c>
      <c r="AF704" s="9" t="s">
        <v>349</v>
      </c>
      <c r="AG704" s="5">
        <v>9</v>
      </c>
      <c r="AH704" s="20">
        <v>4</v>
      </c>
      <c r="AI704" s="2">
        <f t="shared" si="435"/>
        <v>3.3213333333333335</v>
      </c>
      <c r="AJ704" s="3">
        <f t="shared" si="436"/>
        <v>1.9430217173852325E-2</v>
      </c>
      <c r="AK704" s="47">
        <f t="shared" si="445"/>
        <v>6.2527280196947047E-2</v>
      </c>
      <c r="AL704" s="9"/>
      <c r="AM704" s="9" t="s">
        <v>351</v>
      </c>
      <c r="AN704" s="43" t="s">
        <v>334</v>
      </c>
      <c r="AV704" s="45">
        <f t="shared" si="446"/>
        <v>5.09</v>
      </c>
      <c r="AW704" s="43">
        <v>0.217</v>
      </c>
      <c r="AX704" s="45"/>
      <c r="AY704" s="45">
        <f t="shared" si="447"/>
        <v>0.41149901768172886</v>
      </c>
      <c r="AZ704" s="45"/>
      <c r="BA704" s="45"/>
      <c r="BB704" s="47">
        <f t="shared" si="443"/>
        <v>0.24984900000000002</v>
      </c>
    </row>
    <row r="705" spans="1:54">
      <c r="A705" s="20" t="s">
        <v>305</v>
      </c>
      <c r="B705" s="13">
        <v>1.8673339618529914</v>
      </c>
      <c r="C705" s="2" t="s">
        <v>22</v>
      </c>
      <c r="D705" s="1" t="s">
        <v>325</v>
      </c>
      <c r="E705" s="1">
        <v>470</v>
      </c>
      <c r="F705" s="29">
        <v>44014</v>
      </c>
      <c r="G705" s="26">
        <f t="shared" si="425"/>
        <v>3.9730509826659387E-3</v>
      </c>
      <c r="K705" s="47">
        <v>0.12978674428932899</v>
      </c>
      <c r="M705" s="10" t="s">
        <v>339</v>
      </c>
      <c r="N705" s="7">
        <v>44026</v>
      </c>
      <c r="O705" s="36" t="s">
        <v>21</v>
      </c>
      <c r="P705" s="20"/>
      <c r="Q705" s="37">
        <v>2</v>
      </c>
      <c r="R705" s="20">
        <v>30</v>
      </c>
      <c r="S705" s="2">
        <f t="shared" ref="S705:S708" si="448">($Q705/$K705)</f>
        <v>15.409894214939786</v>
      </c>
      <c r="T705" s="2">
        <f t="shared" si="426"/>
        <v>3</v>
      </c>
      <c r="U705" s="2">
        <v>1.67</v>
      </c>
      <c r="V705" s="2">
        <f t="shared" si="427"/>
        <v>9.9201057850602155</v>
      </c>
      <c r="W705" s="5">
        <f t="shared" si="428"/>
        <v>30</v>
      </c>
      <c r="X705" s="22">
        <v>3.7</v>
      </c>
      <c r="Y705" s="2">
        <f t="shared" si="429"/>
        <v>57.016608595277212</v>
      </c>
      <c r="Z705" s="2">
        <f t="shared" si="430"/>
        <v>11.100000000000001</v>
      </c>
      <c r="AA705" s="2">
        <f t="shared" si="431"/>
        <v>6.1790000000000003</v>
      </c>
      <c r="AB705" s="2">
        <f t="shared" si="432"/>
        <v>36.704391404722799</v>
      </c>
      <c r="AC705" s="2">
        <f t="shared" si="433"/>
        <v>111.00000000000001</v>
      </c>
      <c r="AD705" s="13">
        <f t="shared" si="434"/>
        <v>2.0408098451148225E-3</v>
      </c>
      <c r="AE705" s="44">
        <f t="shared" si="444"/>
        <v>6.6666666666666666E-2</v>
      </c>
      <c r="AF705" s="9" t="s">
        <v>349</v>
      </c>
      <c r="AG705" s="5">
        <v>10</v>
      </c>
      <c r="AH705" s="20">
        <v>5</v>
      </c>
      <c r="AI705" s="2">
        <f t="shared" si="435"/>
        <v>2.5683157024899641</v>
      </c>
      <c r="AJ705" s="3">
        <f t="shared" si="436"/>
        <v>1.0204049225574113E-2</v>
      </c>
      <c r="AK705" s="47">
        <f t="shared" si="445"/>
        <v>0.33333333333333331</v>
      </c>
      <c r="AM705" s="9" t="s">
        <v>351</v>
      </c>
      <c r="AN705" s="43" t="s">
        <v>334</v>
      </c>
      <c r="AV705" s="45">
        <f t="shared" si="446"/>
        <v>4.6699999999999982</v>
      </c>
      <c r="AW705" s="43">
        <v>0.217</v>
      </c>
      <c r="AX705" s="45"/>
      <c r="AY705" s="45">
        <f t="shared" si="447"/>
        <v>0.28485420301844055</v>
      </c>
      <c r="AZ705" s="45"/>
      <c r="BA705" s="45"/>
      <c r="BB705" s="47">
        <f t="shared" si="443"/>
        <v>0.24979911636356625</v>
      </c>
    </row>
    <row r="706" spans="1:54">
      <c r="A706" s="20" t="s">
        <v>307</v>
      </c>
      <c r="B706" s="13">
        <v>1.879438092483444</v>
      </c>
      <c r="C706" s="2" t="s">
        <v>22</v>
      </c>
      <c r="D706" s="1" t="s">
        <v>325</v>
      </c>
      <c r="E706" s="1">
        <v>470</v>
      </c>
      <c r="F706" s="29">
        <v>44014</v>
      </c>
      <c r="G706" s="26">
        <f t="shared" si="425"/>
        <v>3.9988044520924337E-3</v>
      </c>
      <c r="K706" s="47">
        <v>0.101727466721955</v>
      </c>
      <c r="M706" s="10" t="s">
        <v>339</v>
      </c>
      <c r="N706" s="7">
        <v>44026</v>
      </c>
      <c r="O706" s="36" t="s">
        <v>21</v>
      </c>
      <c r="P706" s="20"/>
      <c r="Q706" s="37">
        <v>2</v>
      </c>
      <c r="R706" s="20">
        <v>30</v>
      </c>
      <c r="S706" s="2">
        <f t="shared" si="448"/>
        <v>19.660373588840745</v>
      </c>
      <c r="T706" s="2">
        <f t="shared" si="426"/>
        <v>3</v>
      </c>
      <c r="U706" s="2">
        <v>1.85</v>
      </c>
      <c r="V706" s="2">
        <f t="shared" si="427"/>
        <v>5.4896264111592536</v>
      </c>
      <c r="W706" s="5">
        <f t="shared" si="428"/>
        <v>30</v>
      </c>
      <c r="X706" s="22">
        <v>3</v>
      </c>
      <c r="Y706" s="2">
        <f t="shared" si="429"/>
        <v>58.981120766522238</v>
      </c>
      <c r="Z706" s="2">
        <f t="shared" si="430"/>
        <v>9</v>
      </c>
      <c r="AA706" s="2">
        <f t="shared" si="431"/>
        <v>5.5500000000000007</v>
      </c>
      <c r="AB706" s="2">
        <f t="shared" si="432"/>
        <v>16.468879233477761</v>
      </c>
      <c r="AC706" s="2">
        <f t="shared" si="433"/>
        <v>90</v>
      </c>
      <c r="AD706" s="13">
        <f t="shared" si="434"/>
        <v>2.6205996478952292E-3</v>
      </c>
      <c r="AE706" s="44">
        <f t="shared" si="444"/>
        <v>6.6666666666666666E-2</v>
      </c>
      <c r="AF706" s="9" t="s">
        <v>349</v>
      </c>
      <c r="AG706" s="5">
        <v>11</v>
      </c>
      <c r="AH706" s="20">
        <v>5</v>
      </c>
      <c r="AI706" s="2">
        <f t="shared" si="435"/>
        <v>3.2767289314734573</v>
      </c>
      <c r="AJ706" s="3">
        <f t="shared" si="436"/>
        <v>1.3102998239476145E-2</v>
      </c>
      <c r="AK706" s="47">
        <f t="shared" si="445"/>
        <v>0.33333333333333331</v>
      </c>
      <c r="AM706" s="9" t="s">
        <v>351</v>
      </c>
      <c r="AN706" s="43" t="s">
        <v>334</v>
      </c>
      <c r="AV706" s="45">
        <f t="shared" si="446"/>
        <v>4.8500000000000014</v>
      </c>
      <c r="AW706" s="43">
        <v>0.217</v>
      </c>
      <c r="AX706" s="45"/>
      <c r="AY706" s="45">
        <f t="shared" si="447"/>
        <v>0.31274814027434511</v>
      </c>
      <c r="AZ706" s="45"/>
      <c r="BA706" s="45"/>
      <c r="BB706" s="47">
        <f t="shared" si="443"/>
        <v>0.24962358905227519</v>
      </c>
    </row>
    <row r="707" spans="1:54">
      <c r="A707" s="20" t="s">
        <v>309</v>
      </c>
      <c r="B707" s="13">
        <v>2.4080610097494177</v>
      </c>
      <c r="C707" s="2" t="s">
        <v>22</v>
      </c>
      <c r="D707" s="1" t="s">
        <v>325</v>
      </c>
      <c r="E707" s="1">
        <v>470</v>
      </c>
      <c r="F707" s="29">
        <v>44014</v>
      </c>
      <c r="G707" s="26">
        <f t="shared" si="425"/>
        <v>5.1235340632966335E-3</v>
      </c>
      <c r="K707" s="47">
        <v>0.110858079193025</v>
      </c>
      <c r="M707" s="10" t="s">
        <v>339</v>
      </c>
      <c r="N707" s="7">
        <v>44026</v>
      </c>
      <c r="O707" s="36" t="s">
        <v>21</v>
      </c>
      <c r="P707" s="20"/>
      <c r="Q707" s="37">
        <v>2</v>
      </c>
      <c r="R707" s="20">
        <v>30</v>
      </c>
      <c r="S707" s="2">
        <f t="shared" si="448"/>
        <v>18.041084732467894</v>
      </c>
      <c r="T707" s="2">
        <f t="shared" si="426"/>
        <v>3</v>
      </c>
      <c r="U707" s="2">
        <v>1.8</v>
      </c>
      <c r="V707" s="2">
        <f t="shared" si="427"/>
        <v>7.1589152675321053</v>
      </c>
      <c r="W707" s="5">
        <f t="shared" si="428"/>
        <v>30</v>
      </c>
      <c r="X707" s="22">
        <v>1.5</v>
      </c>
      <c r="Y707" s="2">
        <f t="shared" si="429"/>
        <v>27.061627098701841</v>
      </c>
      <c r="Z707" s="2">
        <f t="shared" si="430"/>
        <v>4.5</v>
      </c>
      <c r="AA707" s="2">
        <f t="shared" si="431"/>
        <v>2.7</v>
      </c>
      <c r="AB707" s="2">
        <f t="shared" si="432"/>
        <v>10.738372901298158</v>
      </c>
      <c r="AC707" s="2">
        <f t="shared" si="433"/>
        <v>45</v>
      </c>
      <c r="AD707" s="13">
        <f t="shared" si="434"/>
        <v>3.0811370721873363E-3</v>
      </c>
      <c r="AE707" s="44">
        <f t="shared" si="444"/>
        <v>6.6666666666666666E-2</v>
      </c>
      <c r="AF707" s="9" t="s">
        <v>349</v>
      </c>
      <c r="AG707" s="5">
        <v>12</v>
      </c>
      <c r="AH707" s="20">
        <v>5</v>
      </c>
      <c r="AI707" s="2">
        <f t="shared" si="435"/>
        <v>3.0068474554113154</v>
      </c>
      <c r="AJ707" s="3">
        <f t="shared" si="436"/>
        <v>1.5405685360936682E-2</v>
      </c>
      <c r="AK707" s="47">
        <f t="shared" si="445"/>
        <v>0.33333333333333331</v>
      </c>
      <c r="AM707" s="9" t="s">
        <v>351</v>
      </c>
      <c r="AN707" s="43" t="s">
        <v>334</v>
      </c>
      <c r="AV707" s="45">
        <f t="shared" si="446"/>
        <v>4.8000000000000007</v>
      </c>
      <c r="AW707" s="43">
        <v>0.217</v>
      </c>
      <c r="AX707" s="45"/>
      <c r="AY707" s="45">
        <f t="shared" si="447"/>
        <v>0.29978342791572438</v>
      </c>
      <c r="AZ707" s="45"/>
      <c r="BA707" s="45"/>
      <c r="BB707" s="47">
        <f t="shared" si="443"/>
        <v>0.25015480679428531</v>
      </c>
    </row>
    <row r="708" spans="1:54">
      <c r="A708" s="20" t="s">
        <v>311</v>
      </c>
      <c r="B708" s="13">
        <v>2.4191921198213535</v>
      </c>
      <c r="C708" s="2" t="s">
        <v>22</v>
      </c>
      <c r="D708" s="1" t="s">
        <v>325</v>
      </c>
      <c r="E708" s="1">
        <v>470</v>
      </c>
      <c r="F708" s="29">
        <v>44014</v>
      </c>
      <c r="G708" s="26">
        <f t="shared" si="425"/>
        <v>5.1472172762156458E-3</v>
      </c>
      <c r="K708" s="47">
        <v>0.105</v>
      </c>
      <c r="M708" s="10" t="s">
        <v>339</v>
      </c>
      <c r="N708" s="7">
        <v>44026</v>
      </c>
      <c r="O708" s="36" t="s">
        <v>21</v>
      </c>
      <c r="P708" s="20"/>
      <c r="Q708" s="37">
        <v>2</v>
      </c>
      <c r="R708" s="20">
        <v>30</v>
      </c>
      <c r="S708" s="2">
        <f t="shared" si="448"/>
        <v>19.047619047619047</v>
      </c>
      <c r="T708" s="2">
        <f t="shared" si="426"/>
        <v>3</v>
      </c>
      <c r="U708" s="2">
        <v>1.85</v>
      </c>
      <c r="V708" s="2">
        <f t="shared" si="427"/>
        <v>6.1023809523809511</v>
      </c>
      <c r="W708" s="5">
        <f t="shared" si="428"/>
        <v>30</v>
      </c>
      <c r="X708" s="22">
        <v>1.45</v>
      </c>
      <c r="Y708" s="2">
        <f t="shared" si="429"/>
        <v>27.619047619047617</v>
      </c>
      <c r="Z708" s="2">
        <f t="shared" si="430"/>
        <v>4.3499999999999996</v>
      </c>
      <c r="AA708" s="2">
        <f t="shared" si="431"/>
        <v>2.6825000000000001</v>
      </c>
      <c r="AB708" s="2">
        <f t="shared" si="432"/>
        <v>8.848452380952379</v>
      </c>
      <c r="AC708" s="2">
        <f t="shared" si="433"/>
        <v>43.499999999999993</v>
      </c>
      <c r="AD708" s="13">
        <f t="shared" si="434"/>
        <v>3.2680744610892988E-3</v>
      </c>
      <c r="AE708" s="44">
        <f t="shared" si="444"/>
        <v>6.6666666666666666E-2</v>
      </c>
      <c r="AF708" s="9" t="s">
        <v>349</v>
      </c>
      <c r="AG708" s="5">
        <v>13</v>
      </c>
      <c r="AH708" s="20">
        <v>5</v>
      </c>
      <c r="AI708" s="2">
        <f t="shared" si="435"/>
        <v>3.1746031746031749</v>
      </c>
      <c r="AJ708" s="3">
        <f t="shared" si="436"/>
        <v>1.6340372305446493E-2</v>
      </c>
      <c r="AK708" s="47">
        <f t="shared" si="445"/>
        <v>0.33333333333333331</v>
      </c>
      <c r="AM708" s="9" t="s">
        <v>351</v>
      </c>
      <c r="AN708" s="43" t="s">
        <v>334</v>
      </c>
      <c r="AV708" s="45">
        <f t="shared" si="446"/>
        <v>4.8500000000000014</v>
      </c>
      <c r="AW708" s="43">
        <v>0.217</v>
      </c>
      <c r="AX708" s="45"/>
      <c r="AY708" s="45">
        <f t="shared" si="447"/>
        <v>0.30739130434782613</v>
      </c>
      <c r="AZ708" s="45"/>
      <c r="BA708" s="45"/>
      <c r="BB708" s="47">
        <f t="shared" si="443"/>
        <v>0.25029761904761899</v>
      </c>
    </row>
  </sheetData>
  <phoneticPr fontId="4" type="noConversion"/>
  <printOptions gridLines="1"/>
  <pageMargins left="0" right="0" top="0" bottom="0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Mireille</dc:creator>
  <cp:lastModifiedBy>Mireille Savoie</cp:lastModifiedBy>
  <cp:lastPrinted>2020-07-13T18:02:00Z</cp:lastPrinted>
  <dcterms:created xsi:type="dcterms:W3CDTF">2019-05-23T12:29:07Z</dcterms:created>
  <dcterms:modified xsi:type="dcterms:W3CDTF">2020-07-17T17:44:12Z</dcterms:modified>
</cp:coreProperties>
</file>