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bell\Desktop\mysport\tri\"/>
    </mc:Choice>
  </mc:AlternateContent>
  <xr:revisionPtr revIDLastSave="0" documentId="13_ncr:1_{2087398C-162A-481D-BAA5-3DE2E52D3D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1" l="1"/>
  <c r="Y24" i="1"/>
  <c r="P24" i="1"/>
  <c r="K24" i="1"/>
  <c r="H24" i="1"/>
  <c r="Y25" i="1"/>
  <c r="V25" i="1"/>
  <c r="P25" i="1"/>
  <c r="K25" i="1"/>
  <c r="H25" i="1"/>
  <c r="V23" i="1"/>
  <c r="Y23" i="1"/>
  <c r="P23" i="1"/>
  <c r="K23" i="1"/>
  <c r="H23" i="1"/>
  <c r="V22" i="1"/>
  <c r="Y22" i="1"/>
  <c r="P22" i="1"/>
  <c r="K22" i="1"/>
  <c r="H22" i="1"/>
  <c r="H27" i="1"/>
  <c r="K27" i="1"/>
  <c r="P27" i="1"/>
  <c r="V27" i="1"/>
  <c r="Y27" i="1"/>
  <c r="H28" i="1"/>
  <c r="K28" i="1"/>
  <c r="P28" i="1"/>
  <c r="V28" i="1"/>
  <c r="Y28" i="1"/>
  <c r="H29" i="1"/>
  <c r="K29" i="1"/>
  <c r="P29" i="1"/>
  <c r="V29" i="1"/>
  <c r="Y29" i="1"/>
  <c r="H18" i="1"/>
  <c r="K18" i="1"/>
  <c r="P18" i="1"/>
  <c r="V18" i="1"/>
  <c r="Y18" i="1"/>
  <c r="H19" i="1"/>
  <c r="K19" i="1"/>
  <c r="Y21" i="1"/>
  <c r="Y20" i="1"/>
  <c r="V20" i="1"/>
  <c r="V21" i="1"/>
  <c r="P21" i="1"/>
  <c r="P20" i="1"/>
  <c r="K21" i="1"/>
  <c r="K20" i="1"/>
  <c r="H21" i="1"/>
  <c r="H20" i="1"/>
  <c r="V17" i="1"/>
  <c r="Y17" i="1"/>
  <c r="P17" i="1"/>
  <c r="K17" i="1"/>
  <c r="H17" i="1"/>
  <c r="Y16" i="1"/>
  <c r="V16" i="1"/>
  <c r="P16" i="1"/>
  <c r="K16" i="1"/>
  <c r="H16" i="1"/>
  <c r="H15" i="1"/>
  <c r="H14" i="1"/>
  <c r="H13" i="1"/>
  <c r="V13" i="1"/>
  <c r="V14" i="1"/>
  <c r="V15" i="1"/>
  <c r="P13" i="1"/>
  <c r="P14" i="1"/>
  <c r="P15" i="1"/>
  <c r="K13" i="1"/>
  <c r="K14" i="1"/>
  <c r="K15" i="1"/>
  <c r="Y13" i="1"/>
  <c r="Z13" i="1" s="1"/>
  <c r="Y14" i="1"/>
  <c r="Z14" i="1" s="1"/>
  <c r="Y15" i="1"/>
  <c r="Z15" i="1" s="1"/>
  <c r="Z7" i="1"/>
  <c r="P12" i="1"/>
  <c r="K12" i="1"/>
  <c r="Y11" i="1"/>
  <c r="V11" i="1"/>
  <c r="P11" i="1"/>
  <c r="K11" i="1"/>
  <c r="H11" i="1"/>
  <c r="Y10" i="1"/>
  <c r="P10" i="1"/>
  <c r="K10" i="1"/>
  <c r="V10" i="1"/>
  <c r="H10" i="1"/>
  <c r="Y9" i="1"/>
  <c r="V9" i="1"/>
  <c r="P9" i="1"/>
  <c r="K9" i="1"/>
  <c r="H9" i="1"/>
  <c r="Y5" i="1"/>
  <c r="Z5" i="1" s="1"/>
  <c r="Y6" i="1"/>
  <c r="Z6" i="1" s="1"/>
  <c r="Y7" i="1"/>
  <c r="Y8" i="1"/>
  <c r="Z8" i="1" s="1"/>
  <c r="K5" i="1"/>
  <c r="K4" i="1"/>
  <c r="K6" i="1"/>
  <c r="K7" i="1"/>
  <c r="K8" i="1"/>
  <c r="Y4" i="1"/>
  <c r="Z4" i="1" s="1"/>
  <c r="V8" i="1"/>
  <c r="P8" i="1"/>
  <c r="V4" i="1"/>
  <c r="V5" i="1"/>
  <c r="V6" i="1"/>
  <c r="V7" i="1"/>
  <c r="P4" i="1"/>
  <c r="P5" i="1"/>
  <c r="P6" i="1"/>
  <c r="P7" i="1"/>
  <c r="H4" i="1"/>
  <c r="H5" i="1"/>
  <c r="H6" i="1"/>
  <c r="H7" i="1"/>
  <c r="H8" i="1"/>
  <c r="Y3" i="1"/>
  <c r="Z3" i="1" s="1"/>
  <c r="K3" i="1"/>
  <c r="P3" i="1"/>
  <c r="V3" i="1"/>
  <c r="H3" i="1"/>
  <c r="H2" i="1"/>
  <c r="V2" i="1"/>
  <c r="Y2" i="1"/>
  <c r="Z2" i="1" s="1"/>
  <c r="P2" i="1"/>
  <c r="K2" i="1"/>
</calcChain>
</file>

<file path=xl/sharedStrings.xml><?xml version="1.0" encoding="utf-8"?>
<sst xmlns="http://schemas.openxmlformats.org/spreadsheetml/2006/main" count="336" uniqueCount="157">
  <si>
    <t>Course</t>
  </si>
  <si>
    <t>Nom</t>
  </si>
  <si>
    <t>all_nat</t>
  </si>
  <si>
    <t>tran1</t>
  </si>
  <si>
    <t>all_cyc</t>
  </si>
  <si>
    <t>t_nat</t>
  </si>
  <si>
    <t>t_cyc</t>
  </si>
  <si>
    <t>tran2</t>
  </si>
  <si>
    <t>t_cap</t>
  </si>
  <si>
    <t>all_cap</t>
  </si>
  <si>
    <t>temps_f_min</t>
  </si>
  <si>
    <t>Triathlon Sud Vendée</t>
  </si>
  <si>
    <t>Benjamin</t>
  </si>
  <si>
    <t>d_nat</t>
  </si>
  <si>
    <t>d_cyc</t>
  </si>
  <si>
    <t>d_cap</t>
  </si>
  <si>
    <t>Type</t>
  </si>
  <si>
    <t>M</t>
  </si>
  <si>
    <t>Classement</t>
  </si>
  <si>
    <t>Total</t>
  </si>
  <si>
    <t>Cat</t>
  </si>
  <si>
    <t>S1M</t>
  </si>
  <si>
    <t>rem_cyc</t>
  </si>
  <si>
    <t>rem_cap</t>
  </si>
  <si>
    <t>-40</t>
  </si>
  <si>
    <t>Pourc</t>
  </si>
  <si>
    <t>Date</t>
  </si>
  <si>
    <t>+126</t>
  </si>
  <si>
    <t>Killian</t>
  </si>
  <si>
    <t>Flavie</t>
  </si>
  <si>
    <t>Bergerie (Valérie, Benoit, Cassandre)</t>
  </si>
  <si>
    <t>Coralie</t>
  </si>
  <si>
    <t>Bergerie (Amory, Patricia, Alanis)</t>
  </si>
  <si>
    <t>Chelsea</t>
  </si>
  <si>
    <t>S</t>
  </si>
  <si>
    <t>S3M</t>
  </si>
  <si>
    <t>-102</t>
  </si>
  <si>
    <t>-34</t>
  </si>
  <si>
    <t>cl_nat</t>
  </si>
  <si>
    <t>cl_cyc</t>
  </si>
  <si>
    <t>S1F</t>
  </si>
  <si>
    <t>294</t>
  </si>
  <si>
    <t>NA</t>
  </si>
  <si>
    <t>S2F</t>
  </si>
  <si>
    <t>+9</t>
  </si>
  <si>
    <t>-18</t>
  </si>
  <si>
    <t>-7</t>
  </si>
  <si>
    <t>+6</t>
  </si>
  <si>
    <t>REX</t>
  </si>
  <si>
    <t>-10</t>
  </si>
  <si>
    <t>0</t>
  </si>
  <si>
    <t>+3</t>
  </si>
  <si>
    <t>-4</t>
  </si>
  <si>
    <t>M Team</t>
  </si>
  <si>
    <t>S Team</t>
  </si>
  <si>
    <t>L</t>
  </si>
  <si>
    <t>Triathlon de Luchon</t>
  </si>
  <si>
    <t>ecart_prem</t>
  </si>
  <si>
    <t>Mixte</t>
  </si>
  <si>
    <t>Bergerie (Patricia, Killian, Coralie)</t>
  </si>
  <si>
    <t>Benoit</t>
  </si>
  <si>
    <t>18-29M</t>
  </si>
  <si>
    <t>50-59M</t>
  </si>
  <si>
    <t>18-29F</t>
  </si>
  <si>
    <t>DNF</t>
  </si>
  <si>
    <t>cl_cap</t>
  </si>
  <si>
    <t>Bergerie (Patricia, Flavie, Coralie)</t>
  </si>
  <si>
    <t>Triathlon d'Oléron</t>
  </si>
  <si>
    <t>-17</t>
  </si>
  <si>
    <t>+116</t>
  </si>
  <si>
    <t>-55</t>
  </si>
  <si>
    <t>-12</t>
  </si>
  <si>
    <t>FEM</t>
  </si>
  <si>
    <t>MSE</t>
  </si>
  <si>
    <t>MVE</t>
  </si>
  <si>
    <t>+16</t>
  </si>
  <si>
    <t>+24</t>
  </si>
  <si>
    <t>nom</t>
  </si>
  <si>
    <t>citation</t>
  </si>
  <si>
    <t>surnom</t>
  </si>
  <si>
    <t>photo_link</t>
  </si>
  <si>
    <t>strava_link</t>
  </si>
  <si>
    <t>benjamin.jpg</t>
  </si>
  <si>
    <t>La grande alose</t>
  </si>
  <si>
    <t>Alanis</t>
  </si>
  <si>
    <t>Amory</t>
  </si>
  <si>
    <t>Cassandre</t>
  </si>
  <si>
    <t>Patricia</t>
  </si>
  <si>
    <t>Valérie</t>
  </si>
  <si>
    <t>Christophe</t>
  </si>
  <si>
    <t>Frédéric</t>
  </si>
  <si>
    <t>Lydie</t>
  </si>
  <si>
    <t>alanis.jpg</t>
  </si>
  <si>
    <t>amory.jpg</t>
  </si>
  <si>
    <t>benoit.jpg</t>
  </si>
  <si>
    <t>cassandre.jpg</t>
  </si>
  <si>
    <t>chelsea.jpg</t>
  </si>
  <si>
    <t>coralie.jpg</t>
  </si>
  <si>
    <t>flavie.jpg</t>
  </si>
  <si>
    <t>killian.jpg</t>
  </si>
  <si>
    <t>patricia.jpg</t>
  </si>
  <si>
    <t>valérie.jpg</t>
  </si>
  <si>
    <t>christophe.jpg</t>
  </si>
  <si>
    <t>frédéric.jpg</t>
  </si>
  <si>
    <t>lydie.jpg</t>
  </si>
  <si>
    <t>type</t>
  </si>
  <si>
    <t>ATH</t>
  </si>
  <si>
    <t>STF</t>
  </si>
  <si>
    <t>nd</t>
  </si>
  <si>
    <t>Le bélier originel</t>
  </si>
  <si>
    <t>Le coq</t>
  </si>
  <si>
    <t>La biche</t>
  </si>
  <si>
    <t>La loutre d'eau douce</t>
  </si>
  <si>
    <t>Triathlon de la base de la Chesnaie</t>
  </si>
  <si>
    <t>Triathlon des cadets de Gascogne</t>
  </si>
  <si>
    <t>Triathlon de la baie d'Armor</t>
  </si>
  <si>
    <t>XS</t>
  </si>
  <si>
    <t>17SE</t>
  </si>
  <si>
    <t>23SE</t>
  </si>
  <si>
    <t>Triathlon de l'Ardèche</t>
  </si>
  <si>
    <t>V3F</t>
  </si>
  <si>
    <t>V3M</t>
  </si>
  <si>
    <t>+102</t>
  </si>
  <si>
    <t>-13</t>
  </si>
  <si>
    <t>-16</t>
  </si>
  <si>
    <t>+2</t>
  </si>
  <si>
    <t>Bergerie (Mathis, Benjamin, Antoine)</t>
  </si>
  <si>
    <t>Bergerie (Valérie, Benoit, Flavie)</t>
  </si>
  <si>
    <t>Bergerie (Killian, Benjamin, Alexandre)</t>
  </si>
  <si>
    <t>Bergerie (Patricia, Benoit, Flavie)</t>
  </si>
  <si>
    <t>Bergerie (Killian, Benjamin, Killian)</t>
  </si>
  <si>
    <t>L Team</t>
  </si>
  <si>
    <t>MX</t>
  </si>
  <si>
    <t>MA</t>
  </si>
  <si>
    <t>Alexandre</t>
  </si>
  <si>
    <t>alexandre.jpg</t>
  </si>
  <si>
    <t>VH</t>
  </si>
  <si>
    <t>SF</t>
  </si>
  <si>
    <t>EQX</t>
  </si>
  <si>
    <t>EQM</t>
  </si>
  <si>
    <t>https://www.strava.com/athletes/36541735?hl=fr-FR</t>
  </si>
  <si>
    <t>https://www.strava.com/athletes/141193758</t>
  </si>
  <si>
    <t>https://www.strava.com/athletes/12439314?oq=be</t>
  </si>
  <si>
    <t>https://www.strava.com/athletes/130395685</t>
  </si>
  <si>
    <t>https://www.strava.com/athletes/126506004?oq=coral</t>
  </si>
  <si>
    <t>https://www.strava.com/athletes/43360736?oq=flav</t>
  </si>
  <si>
    <t>https://www.strava.com/athletes/108731010?oq=killi</t>
  </si>
  <si>
    <t>https://www.strava.com/athletes/129620797</t>
  </si>
  <si>
    <t>Les rageux râlent, les champions gagnent.</t>
  </si>
  <si>
    <t>Ils ont réussi car il ne savait pas que c'était impossible.</t>
  </si>
  <si>
    <t>Gilles</t>
  </si>
  <si>
    <t>Sandra</t>
  </si>
  <si>
    <t>gilles.jpg</t>
  </si>
  <si>
    <t>sandra.jpg</t>
  </si>
  <si>
    <t>Qui cherche, trouve.</t>
  </si>
  <si>
    <t>Triathlon de Châtelaillon Plage</t>
  </si>
  <si>
    <t>Bergerie (Antoine, Benjamin, Damien)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</si>
</sst>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21" fontId="1" fillId="3" borderId="2" xfId="0" applyNumberFormat="1" applyFont="1" applyFill="1" applyBorder="1" applyAlignment="1">
      <alignment horizontal="center" vertical="center"/>
    </xf>
    <xf numFmtId="21" fontId="1" fillId="3" borderId="5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2" fillId="2" borderId="1" xfId="0" applyNumberFormat="1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21" fontId="2" fillId="2" borderId="0" xfId="0" applyNumberFormat="1" applyFont="1" applyFill="1" applyAlignment="1">
      <alignment horizontal="center" vertical="center"/>
    </xf>
    <xf numFmtId="21" fontId="2" fillId="2" borderId="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45" fontId="1" fillId="3" borderId="5" xfId="0" applyNumberFormat="1" applyFont="1" applyFill="1" applyBorder="1" applyAlignment="1">
      <alignment horizontal="center" vertical="center"/>
    </xf>
    <xf numFmtId="45" fontId="2" fillId="2" borderId="4" xfId="0" applyNumberFormat="1" applyFont="1" applyFill="1" applyBorder="1" applyAlignment="1">
      <alignment horizontal="center" vertical="center"/>
    </xf>
    <xf numFmtId="45" fontId="3" fillId="2" borderId="4" xfId="0" applyNumberFormat="1" applyFont="1" applyFill="1" applyBorder="1" applyAlignment="1">
      <alignment horizontal="center" vertical="center"/>
    </xf>
    <xf numFmtId="45" fontId="1" fillId="3" borderId="2" xfId="0" applyNumberFormat="1" applyFont="1" applyFill="1" applyBorder="1" applyAlignment="1">
      <alignment horizontal="center" vertical="center"/>
    </xf>
    <xf numFmtId="45" fontId="2" fillId="2" borderId="0" xfId="0" applyNumberFormat="1" applyFont="1" applyFill="1" applyAlignment="1">
      <alignment horizontal="center" vertical="center"/>
    </xf>
    <xf numFmtId="164" fontId="2" fillId="4" borderId="1" xfId="0" applyNumberFormat="1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1" fontId="2" fillId="4" borderId="0" xfId="0" applyNumberFormat="1" applyFont="1" applyFill="1" applyAlignment="1">
      <alignment horizontal="center" vertical="center"/>
    </xf>
    <xf numFmtId="45" fontId="2" fillId="4" borderId="0" xfId="0" applyNumberFormat="1" applyFont="1" applyFill="1" applyAlignment="1">
      <alignment horizontal="center" vertical="center"/>
    </xf>
    <xf numFmtId="45" fontId="2" fillId="4" borderId="4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21" fontId="2" fillId="4" borderId="4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21" fontId="0" fillId="0" borderId="0" xfId="0" applyNumberFormat="1"/>
    <xf numFmtId="165" fontId="2" fillId="4" borderId="0" xfId="0" applyNumberFormat="1" applyFont="1" applyFill="1" applyAlignment="1">
      <alignment horizontal="center" vertical="center"/>
    </xf>
    <xf numFmtId="21" fontId="1" fillId="4" borderId="0" xfId="0" applyNumberFormat="1" applyFont="1" applyFill="1" applyAlignment="1">
      <alignment horizontal="center" vertical="center"/>
    </xf>
    <xf numFmtId="45" fontId="1" fillId="4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5" fillId="2" borderId="0" xfId="1" applyFill="1" applyAlignment="1">
      <alignment horizontal="left"/>
    </xf>
    <xf numFmtId="0" fontId="5" fillId="2" borderId="2" xfId="1" applyFill="1" applyBorder="1" applyAlignment="1">
      <alignment horizontal="left"/>
    </xf>
    <xf numFmtId="1" fontId="2" fillId="2" borderId="0" xfId="0" applyNumberFormat="1" applyFont="1" applyFill="1" applyAlignment="1">
      <alignment horizontal="center" vertical="center"/>
    </xf>
    <xf numFmtId="0" fontId="0" fillId="2" borderId="0" xfId="1" applyFont="1" applyFill="1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"/>
  <sheetViews>
    <sheetView tabSelected="1" topLeftCell="A10" zoomScale="91" zoomScaleNormal="90" workbookViewId="0">
      <selection activeCell="D26" sqref="D26"/>
    </sheetView>
  </sheetViews>
  <sheetFormatPr baseColWidth="10" defaultColWidth="22.88671875" defaultRowHeight="13.8" customHeight="1" x14ac:dyDescent="0.3"/>
  <cols>
    <col min="1" max="1" width="31.21875" style="10" bestFit="1" customWidth="1"/>
    <col min="2" max="2" width="26.33203125" style="11" bestFit="1" customWidth="1"/>
    <col min="3" max="3" width="33.44140625" style="10" bestFit="1" customWidth="1"/>
    <col min="4" max="4" width="8.88671875" style="12" customWidth="1"/>
    <col min="5" max="5" width="7.109375" style="13" bestFit="1" customWidth="1"/>
    <col min="6" max="6" width="11.21875" style="12" bestFit="1" customWidth="1"/>
    <col min="7" max="7" width="5.44140625" style="12" bestFit="1" customWidth="1"/>
    <col min="8" max="8" width="7.33203125" style="14" bestFit="1" customWidth="1"/>
    <col min="9" max="9" width="6" style="42" customWidth="1"/>
    <col min="10" max="10" width="10" style="15" bestFit="1" customWidth="1"/>
    <col min="11" max="11" width="8.21875" style="27" bestFit="1" customWidth="1"/>
    <col min="12" max="12" width="6.33203125" style="14" bestFit="1" customWidth="1"/>
    <col min="13" max="13" width="8.21875" style="24" bestFit="1" customWidth="1"/>
    <col min="14" max="14" width="6.21875" style="17" bestFit="1" customWidth="1"/>
    <col min="15" max="15" width="10" style="15" bestFit="1" customWidth="1"/>
    <col min="16" max="16" width="8.21875" style="17" bestFit="1" customWidth="1"/>
    <col min="17" max="17" width="8.33203125" style="18" bestFit="1" customWidth="1"/>
    <col min="18" max="18" width="6.5546875" style="14" bestFit="1" customWidth="1"/>
    <col min="19" max="19" width="8.21875" style="24" bestFit="1" customWidth="1"/>
    <col min="20" max="20" width="6.33203125" style="17" bestFit="1" customWidth="1"/>
    <col min="21" max="21" width="10" style="15" bestFit="1" customWidth="1"/>
    <col min="22" max="22" width="8.21875" style="27" bestFit="1" customWidth="1"/>
    <col min="23" max="23" width="8.44140625" style="18" bestFit="1" customWidth="1"/>
    <col min="24" max="24" width="6.5546875" style="14" bestFit="1" customWidth="1"/>
    <col min="25" max="25" width="12" style="16" bestFit="1" customWidth="1"/>
    <col min="26" max="26" width="10.88671875" style="16" bestFit="1" customWidth="1"/>
    <col min="27" max="16384" width="22.88671875" style="12"/>
  </cols>
  <sheetData>
    <row r="1" spans="1:27" s="3" customFormat="1" ht="13.8" customHeight="1" x14ac:dyDescent="0.3">
      <c r="A1" s="1" t="s">
        <v>0</v>
      </c>
      <c r="B1" s="2" t="s">
        <v>26</v>
      </c>
      <c r="C1" s="1" t="s">
        <v>1</v>
      </c>
      <c r="D1" s="3" t="s">
        <v>16</v>
      </c>
      <c r="E1" s="4" t="s">
        <v>20</v>
      </c>
      <c r="F1" s="3" t="s">
        <v>18</v>
      </c>
      <c r="G1" s="3" t="s">
        <v>19</v>
      </c>
      <c r="H1" s="5" t="s">
        <v>25</v>
      </c>
      <c r="I1" s="41" t="s">
        <v>13</v>
      </c>
      <c r="J1" s="6" t="s">
        <v>5</v>
      </c>
      <c r="K1" s="26" t="s">
        <v>2</v>
      </c>
      <c r="L1" s="5" t="s">
        <v>38</v>
      </c>
      <c r="M1" s="23" t="s">
        <v>3</v>
      </c>
      <c r="N1" s="8" t="s">
        <v>14</v>
      </c>
      <c r="O1" s="6" t="s">
        <v>6</v>
      </c>
      <c r="P1" s="8" t="s">
        <v>4</v>
      </c>
      <c r="Q1" s="9" t="s">
        <v>22</v>
      </c>
      <c r="R1" s="5" t="s">
        <v>39</v>
      </c>
      <c r="S1" s="23" t="s">
        <v>7</v>
      </c>
      <c r="T1" s="8" t="s">
        <v>15</v>
      </c>
      <c r="U1" s="6" t="s">
        <v>8</v>
      </c>
      <c r="V1" s="26" t="s">
        <v>9</v>
      </c>
      <c r="W1" s="9" t="s">
        <v>23</v>
      </c>
      <c r="X1" s="5" t="s">
        <v>65</v>
      </c>
      <c r="Y1" s="7" t="s">
        <v>10</v>
      </c>
      <c r="Z1" s="7" t="s">
        <v>57</v>
      </c>
    </row>
    <row r="2" spans="1:27" ht="13.8" customHeight="1" x14ac:dyDescent="0.3">
      <c r="A2" s="10" t="s">
        <v>11</v>
      </c>
      <c r="B2" s="11">
        <v>45557</v>
      </c>
      <c r="C2" s="10" t="s">
        <v>12</v>
      </c>
      <c r="D2" s="12" t="s">
        <v>17</v>
      </c>
      <c r="E2" s="13" t="s">
        <v>21</v>
      </c>
      <c r="F2" s="12">
        <v>298</v>
      </c>
      <c r="G2" s="12">
        <v>387</v>
      </c>
      <c r="H2" s="14">
        <f>F2/G2*100</f>
        <v>77.002583979328165</v>
      </c>
      <c r="I2" s="42">
        <v>1.2</v>
      </c>
      <c r="J2" s="15">
        <v>2.6967592592592592E-2</v>
      </c>
      <c r="K2" s="27">
        <f>J2/(I2*10)</f>
        <v>2.2472993827160493E-3</v>
      </c>
      <c r="L2" s="14">
        <v>384</v>
      </c>
      <c r="M2" s="24">
        <v>2.4074074074074076E-3</v>
      </c>
      <c r="N2" s="17">
        <v>34</v>
      </c>
      <c r="O2" s="15">
        <v>4.0451388888888891E-2</v>
      </c>
      <c r="P2" s="17">
        <f>N2 / (O2 * 24)</f>
        <v>35.021459227467808</v>
      </c>
      <c r="Q2" s="18" t="s">
        <v>27</v>
      </c>
      <c r="R2" s="14">
        <v>33</v>
      </c>
      <c r="S2" s="24">
        <v>1.6203703703703703E-3</v>
      </c>
      <c r="T2" s="17">
        <v>7.5</v>
      </c>
      <c r="U2" s="15">
        <v>3.2511574074074075E-2</v>
      </c>
      <c r="V2" s="27">
        <f>U2/T2</f>
        <v>4.3348765432098769E-3</v>
      </c>
      <c r="W2" s="18" t="s">
        <v>24</v>
      </c>
      <c r="X2" s="14">
        <v>340</v>
      </c>
      <c r="Y2" s="16">
        <f>SUM(J2,M2,O2,S2,U2)</f>
        <v>0.10395833333333335</v>
      </c>
      <c r="Z2" s="16">
        <f>ABS(TIMEVALUE("01:35:44")-Y2)</f>
        <v>3.7476851851851872E-2</v>
      </c>
    </row>
    <row r="3" spans="1:27" ht="13.8" customHeight="1" x14ac:dyDescent="0.3">
      <c r="A3" s="10" t="s">
        <v>11</v>
      </c>
      <c r="B3" s="11">
        <v>45557</v>
      </c>
      <c r="C3" s="10" t="s">
        <v>28</v>
      </c>
      <c r="D3" s="12" t="s">
        <v>17</v>
      </c>
      <c r="E3" s="13" t="s">
        <v>35</v>
      </c>
      <c r="F3" s="12">
        <v>231</v>
      </c>
      <c r="G3" s="12">
        <v>387</v>
      </c>
      <c r="H3" s="14">
        <f>F3/G3*100</f>
        <v>59.689922480620147</v>
      </c>
      <c r="I3" s="42">
        <v>1.2</v>
      </c>
      <c r="J3" s="15">
        <v>1.5983796296296298E-2</v>
      </c>
      <c r="K3" s="27">
        <f>J3/(I3*10)</f>
        <v>1.3319830246913582E-3</v>
      </c>
      <c r="L3" s="14">
        <v>95</v>
      </c>
      <c r="M3" s="24">
        <v>2.9050925925925928E-3</v>
      </c>
      <c r="N3" s="17">
        <v>34</v>
      </c>
      <c r="O3" s="15">
        <v>4.7974537037037038E-2</v>
      </c>
      <c r="P3" s="17">
        <f>N3 / (O3 * 24)</f>
        <v>29.529553679131482</v>
      </c>
      <c r="Q3" s="18" t="s">
        <v>36</v>
      </c>
      <c r="R3" s="14">
        <v>236</v>
      </c>
      <c r="S3" s="24">
        <v>2.5000000000000001E-3</v>
      </c>
      <c r="T3" s="17">
        <v>7.5</v>
      </c>
      <c r="U3" s="15">
        <v>2.8784722222222222E-2</v>
      </c>
      <c r="V3" s="27">
        <f>U3/T3</f>
        <v>3.8379629629629627E-3</v>
      </c>
      <c r="W3" s="18" t="s">
        <v>37</v>
      </c>
      <c r="X3" s="14">
        <v>262</v>
      </c>
      <c r="Y3" s="16">
        <f>SUM(J3,M3,O3,S3,U3)</f>
        <v>9.8148148148148151E-2</v>
      </c>
      <c r="Z3" s="16">
        <f>ABS(TIMEVALUE("01:35:44")-Y3)</f>
        <v>3.1666666666666676E-2</v>
      </c>
    </row>
    <row r="4" spans="1:27" ht="13.8" customHeight="1" x14ac:dyDescent="0.3">
      <c r="A4" s="10" t="s">
        <v>11</v>
      </c>
      <c r="B4" s="11">
        <v>45557</v>
      </c>
      <c r="C4" s="10" t="s">
        <v>30</v>
      </c>
      <c r="D4" s="12" t="s">
        <v>53</v>
      </c>
      <c r="E4" s="13" t="s">
        <v>48</v>
      </c>
      <c r="F4" s="12">
        <v>27</v>
      </c>
      <c r="G4" s="12">
        <v>27</v>
      </c>
      <c r="H4" s="14">
        <f t="shared" ref="H4:H15" si="0">F4/G4*100</f>
        <v>100</v>
      </c>
      <c r="I4" s="42">
        <v>1.2</v>
      </c>
      <c r="J4" s="15">
        <v>2.9155092592592594E-2</v>
      </c>
      <c r="K4" s="27">
        <f t="shared" ref="K4:K11" si="1">J4/(I4*10)</f>
        <v>2.4295910493827163E-3</v>
      </c>
      <c r="L4" s="14">
        <v>27</v>
      </c>
      <c r="M4" s="24">
        <v>2.2569444444444442E-3</v>
      </c>
      <c r="N4" s="17">
        <v>34</v>
      </c>
      <c r="O4" s="15">
        <v>4.1550925925925929E-2</v>
      </c>
      <c r="P4" s="17">
        <f t="shared" ref="P4:P11" si="2">N4 / (O4 * 24)</f>
        <v>34.094707520891362</v>
      </c>
      <c r="Q4" s="18" t="s">
        <v>51</v>
      </c>
      <c r="R4" s="14">
        <v>7</v>
      </c>
      <c r="S4" s="24">
        <v>1.5509259259259259E-3</v>
      </c>
      <c r="T4" s="17">
        <v>7.5</v>
      </c>
      <c r="U4" s="15">
        <v>3.9467592592592596E-2</v>
      </c>
      <c r="V4" s="27">
        <f t="shared" ref="V4:V15" si="3">U4/T4</f>
        <v>5.2623456790123462E-3</v>
      </c>
      <c r="W4" s="18" t="s">
        <v>52</v>
      </c>
      <c r="X4" s="14">
        <v>27</v>
      </c>
      <c r="Y4" s="16">
        <f t="shared" ref="Y4:Y8" si="4">SUM(J4,M4,O4,S4,U4)</f>
        <v>0.11398148148148149</v>
      </c>
      <c r="Z4" s="16">
        <f>ABS(TIMEVALUE("01:39:38")-Y4)</f>
        <v>4.4791666666666674E-2</v>
      </c>
    </row>
    <row r="5" spans="1:27" ht="13.8" customHeight="1" x14ac:dyDescent="0.3">
      <c r="A5" s="10" t="s">
        <v>11</v>
      </c>
      <c r="B5" s="11">
        <v>45557</v>
      </c>
      <c r="C5" s="10" t="s">
        <v>31</v>
      </c>
      <c r="D5" s="12" t="s">
        <v>34</v>
      </c>
      <c r="E5" s="13" t="s">
        <v>40</v>
      </c>
      <c r="F5" s="12">
        <v>311</v>
      </c>
      <c r="G5" s="12">
        <v>368</v>
      </c>
      <c r="H5" s="14">
        <f t="shared" si="0"/>
        <v>84.510869565217391</v>
      </c>
      <c r="I5" s="42">
        <v>0.75</v>
      </c>
      <c r="J5" s="15">
        <v>1.4479166666666666E-2</v>
      </c>
      <c r="K5" s="27">
        <f>J5/(I5*10)</f>
        <v>1.9305555555555556E-3</v>
      </c>
      <c r="L5" s="14">
        <v>307</v>
      </c>
      <c r="M5" s="24">
        <v>4.2361111111111115E-3</v>
      </c>
      <c r="N5" s="17">
        <v>20</v>
      </c>
      <c r="O5" s="15">
        <v>2.75E-2</v>
      </c>
      <c r="P5" s="17">
        <f t="shared" si="2"/>
        <v>30.303030303030301</v>
      </c>
      <c r="Q5" s="18" t="s">
        <v>41</v>
      </c>
      <c r="R5" s="19" t="s">
        <v>42</v>
      </c>
      <c r="S5" s="24">
        <v>1.8518518518518519E-3</v>
      </c>
      <c r="T5" s="17">
        <v>5</v>
      </c>
      <c r="U5" s="15">
        <v>1.9027777777777779E-2</v>
      </c>
      <c r="V5" s="27">
        <f t="shared" si="3"/>
        <v>3.8055555555555559E-3</v>
      </c>
      <c r="W5" s="20" t="s">
        <v>42</v>
      </c>
      <c r="X5" s="14">
        <v>276</v>
      </c>
      <c r="Y5" s="16">
        <f>SUM(J5,M5,O5,S5,U5)</f>
        <v>6.7094907407407409E-2</v>
      </c>
      <c r="Z5" s="16">
        <f>ABS(TIMEVALUE("00:57:34")-Y5)</f>
        <v>2.7118055555555555E-2</v>
      </c>
    </row>
    <row r="6" spans="1:27" ht="13.8" customHeight="1" x14ac:dyDescent="0.3">
      <c r="A6" s="10" t="s">
        <v>11</v>
      </c>
      <c r="B6" s="11">
        <v>45557</v>
      </c>
      <c r="C6" s="10" t="s">
        <v>29</v>
      </c>
      <c r="D6" s="12" t="s">
        <v>34</v>
      </c>
      <c r="E6" s="13" t="s">
        <v>43</v>
      </c>
      <c r="F6" s="12">
        <v>327</v>
      </c>
      <c r="G6" s="12">
        <v>368</v>
      </c>
      <c r="H6" s="14">
        <f t="shared" si="0"/>
        <v>88.858695652173907</v>
      </c>
      <c r="I6" s="42">
        <v>0.75</v>
      </c>
      <c r="J6" s="15">
        <v>1.480324074074074E-2</v>
      </c>
      <c r="K6" s="27">
        <f t="shared" si="1"/>
        <v>1.9737654320987653E-3</v>
      </c>
      <c r="L6" s="14">
        <v>318</v>
      </c>
      <c r="M6" s="24">
        <v>3.2638888888888891E-3</v>
      </c>
      <c r="N6" s="17">
        <v>20</v>
      </c>
      <c r="O6" s="15">
        <v>2.78125E-2</v>
      </c>
      <c r="P6" s="17">
        <f t="shared" si="2"/>
        <v>29.962546816479403</v>
      </c>
      <c r="Q6" s="18" t="s">
        <v>44</v>
      </c>
      <c r="R6" s="14">
        <v>299</v>
      </c>
      <c r="S6" s="24">
        <v>2.1527777777777778E-3</v>
      </c>
      <c r="T6" s="17">
        <v>5</v>
      </c>
      <c r="U6" s="15">
        <v>2.2037037037037036E-2</v>
      </c>
      <c r="V6" s="27">
        <f t="shared" si="3"/>
        <v>4.4074074074074068E-3</v>
      </c>
      <c r="W6" s="18" t="s">
        <v>45</v>
      </c>
      <c r="X6" s="14">
        <v>339</v>
      </c>
      <c r="Y6" s="16">
        <f t="shared" si="4"/>
        <v>7.0069444444444448E-2</v>
      </c>
      <c r="Z6" s="16">
        <f>ABS(TIMEVALUE("00:57:34")-Y6)</f>
        <v>3.0092592592592594E-2</v>
      </c>
    </row>
    <row r="7" spans="1:27" ht="13.8" customHeight="1" x14ac:dyDescent="0.3">
      <c r="A7" s="10" t="s">
        <v>11</v>
      </c>
      <c r="B7" s="11">
        <v>45557</v>
      </c>
      <c r="C7" s="10" t="s">
        <v>32</v>
      </c>
      <c r="D7" s="12" t="s">
        <v>54</v>
      </c>
      <c r="E7" s="13" t="s">
        <v>48</v>
      </c>
      <c r="F7" s="12">
        <v>23</v>
      </c>
      <c r="G7" s="12">
        <v>29</v>
      </c>
      <c r="H7" s="14">
        <f t="shared" si="0"/>
        <v>79.310344827586206</v>
      </c>
      <c r="I7" s="42">
        <v>0.75</v>
      </c>
      <c r="J7" s="15">
        <v>1.0868055555555556E-2</v>
      </c>
      <c r="K7" s="27">
        <f t="shared" si="1"/>
        <v>1.4490740740740742E-3</v>
      </c>
      <c r="L7" s="14">
        <v>13</v>
      </c>
      <c r="M7" s="24">
        <v>2.1990740740740742E-3</v>
      </c>
      <c r="N7" s="17">
        <v>20</v>
      </c>
      <c r="O7" s="15">
        <v>2.9027777777777777E-2</v>
      </c>
      <c r="P7" s="17">
        <f t="shared" si="2"/>
        <v>28.708133971291865</v>
      </c>
      <c r="Q7" s="18" t="s">
        <v>49</v>
      </c>
      <c r="R7" s="14">
        <v>27</v>
      </c>
      <c r="S7" s="24">
        <v>1.7592592592592592E-3</v>
      </c>
      <c r="T7" s="17">
        <v>5</v>
      </c>
      <c r="U7" s="15">
        <v>2.148148148148148E-2</v>
      </c>
      <c r="V7" s="27">
        <f t="shared" si="3"/>
        <v>4.2962962962962963E-3</v>
      </c>
      <c r="W7" s="18" t="s">
        <v>50</v>
      </c>
      <c r="X7" s="14">
        <v>24</v>
      </c>
      <c r="Y7" s="16">
        <f t="shared" si="4"/>
        <v>6.5335648148148143E-2</v>
      </c>
      <c r="Z7" s="16">
        <f>ABS(TIMEVALUE("01:01:50")-Y7)</f>
        <v>2.239583333333333E-2</v>
      </c>
    </row>
    <row r="8" spans="1:27" ht="13.8" customHeight="1" x14ac:dyDescent="0.3">
      <c r="A8" s="10" t="s">
        <v>11</v>
      </c>
      <c r="B8" s="11">
        <v>45557</v>
      </c>
      <c r="C8" s="10" t="s">
        <v>33</v>
      </c>
      <c r="D8" s="12" t="s">
        <v>34</v>
      </c>
      <c r="E8" s="13" t="s">
        <v>43</v>
      </c>
      <c r="F8" s="12">
        <v>336</v>
      </c>
      <c r="G8" s="12">
        <v>368</v>
      </c>
      <c r="H8" s="14">
        <f t="shared" si="0"/>
        <v>91.304347826086953</v>
      </c>
      <c r="I8" s="42">
        <v>0.75</v>
      </c>
      <c r="J8" s="15">
        <v>1.5347222222222222E-2</v>
      </c>
      <c r="K8" s="27">
        <f t="shared" si="1"/>
        <v>2.0462962962962965E-3</v>
      </c>
      <c r="L8" s="14">
        <v>335</v>
      </c>
      <c r="M8" s="24">
        <v>2.8124999999999999E-3</v>
      </c>
      <c r="N8" s="17">
        <v>20</v>
      </c>
      <c r="O8" s="15">
        <v>3.1539351851851853E-2</v>
      </c>
      <c r="P8" s="17">
        <f t="shared" si="2"/>
        <v>26.422018348623855</v>
      </c>
      <c r="Q8" s="18" t="s">
        <v>46</v>
      </c>
      <c r="R8" s="14">
        <v>345</v>
      </c>
      <c r="S8" s="24">
        <v>1.3310185185185185E-3</v>
      </c>
      <c r="T8" s="17">
        <v>5</v>
      </c>
      <c r="U8" s="15">
        <v>2.0891203703703703E-2</v>
      </c>
      <c r="V8" s="27">
        <f t="shared" si="3"/>
        <v>4.178240740740741E-3</v>
      </c>
      <c r="W8" s="18" t="s">
        <v>47</v>
      </c>
      <c r="X8" s="14">
        <v>320</v>
      </c>
      <c r="Y8" s="16">
        <f t="shared" si="4"/>
        <v>7.1921296296296289E-2</v>
      </c>
      <c r="Z8" s="16">
        <f t="shared" ref="Z8" si="5">ABS(TIMEVALUE("00:57:34")-Y8)</f>
        <v>3.1944444444444435E-2</v>
      </c>
    </row>
    <row r="9" spans="1:27" ht="13.8" customHeight="1" x14ac:dyDescent="0.3">
      <c r="A9" s="10" t="s">
        <v>56</v>
      </c>
      <c r="B9" s="11">
        <v>45451</v>
      </c>
      <c r="C9" s="10" t="s">
        <v>12</v>
      </c>
      <c r="D9" s="12" t="s">
        <v>55</v>
      </c>
      <c r="E9" s="13" t="s">
        <v>61</v>
      </c>
      <c r="F9" s="12">
        <v>143</v>
      </c>
      <c r="G9" s="12">
        <v>160</v>
      </c>
      <c r="H9" s="14">
        <f t="shared" si="0"/>
        <v>89.375</v>
      </c>
      <c r="I9" s="42">
        <v>0.4</v>
      </c>
      <c r="J9" s="15">
        <v>1.324074074074074E-2</v>
      </c>
      <c r="K9" s="27">
        <f t="shared" si="1"/>
        <v>3.3101851851851851E-3</v>
      </c>
      <c r="L9" s="19" t="s">
        <v>42</v>
      </c>
      <c r="M9" s="25" t="s">
        <v>42</v>
      </c>
      <c r="N9" s="17">
        <v>90</v>
      </c>
      <c r="O9" s="15">
        <v>0.23333333333333334</v>
      </c>
      <c r="P9" s="17">
        <f t="shared" si="2"/>
        <v>16.071428571428573</v>
      </c>
      <c r="Q9" s="20" t="s">
        <v>42</v>
      </c>
      <c r="R9" s="19" t="s">
        <v>42</v>
      </c>
      <c r="S9" s="25" t="s">
        <v>42</v>
      </c>
      <c r="T9" s="17">
        <v>17</v>
      </c>
      <c r="U9" s="15">
        <v>0.18890046296296295</v>
      </c>
      <c r="V9" s="27">
        <f t="shared" si="3"/>
        <v>1.111179193899782E-2</v>
      </c>
      <c r="W9" s="20" t="s">
        <v>42</v>
      </c>
      <c r="X9" s="19" t="s">
        <v>42</v>
      </c>
      <c r="Y9" s="16">
        <f>SUM(J9,M9,O9,S9,U9)</f>
        <v>0.43547453703703703</v>
      </c>
      <c r="Z9" s="16">
        <v>0.23265046296296296</v>
      </c>
      <c r="AA9" s="15"/>
    </row>
    <row r="10" spans="1:27" ht="13.8" customHeight="1" x14ac:dyDescent="0.3">
      <c r="A10" s="10" t="s">
        <v>56</v>
      </c>
      <c r="B10" s="11">
        <v>45451</v>
      </c>
      <c r="C10" s="10" t="s">
        <v>59</v>
      </c>
      <c r="D10" s="12" t="s">
        <v>53</v>
      </c>
      <c r="E10" s="13" t="s">
        <v>58</v>
      </c>
      <c r="F10" s="12">
        <v>9</v>
      </c>
      <c r="G10" s="12">
        <v>9</v>
      </c>
      <c r="H10" s="14">
        <f t="shared" si="0"/>
        <v>100</v>
      </c>
      <c r="I10" s="42">
        <v>0.4</v>
      </c>
      <c r="J10" s="15">
        <v>1.0138888888888888E-2</v>
      </c>
      <c r="K10" s="27">
        <f t="shared" si="1"/>
        <v>2.5347222222222221E-3</v>
      </c>
      <c r="L10" s="19" t="s">
        <v>42</v>
      </c>
      <c r="M10" s="25" t="s">
        <v>42</v>
      </c>
      <c r="N10" s="17">
        <v>47</v>
      </c>
      <c r="O10" s="15">
        <v>0.15307870370370372</v>
      </c>
      <c r="P10" s="17">
        <f t="shared" si="2"/>
        <v>12.792983517314379</v>
      </c>
      <c r="Q10" s="20" t="s">
        <v>42</v>
      </c>
      <c r="R10" s="19" t="s">
        <v>42</v>
      </c>
      <c r="S10" s="25" t="s">
        <v>42</v>
      </c>
      <c r="T10" s="17">
        <v>8.5</v>
      </c>
      <c r="U10" s="15">
        <v>6.1412037037037036E-2</v>
      </c>
      <c r="V10" s="27">
        <f t="shared" si="3"/>
        <v>7.2249455337690628E-3</v>
      </c>
      <c r="W10" s="20" t="s">
        <v>42</v>
      </c>
      <c r="X10" s="19" t="s">
        <v>42</v>
      </c>
      <c r="Y10" s="16">
        <f>SUM(J10,M10,O10,S10,U10)</f>
        <v>0.22462962962962965</v>
      </c>
      <c r="Z10" s="16">
        <v>9.6157407407407414E-2</v>
      </c>
    </row>
    <row r="11" spans="1:27" ht="13.8" customHeight="1" x14ac:dyDescent="0.3">
      <c r="A11" s="10" t="s">
        <v>56</v>
      </c>
      <c r="B11" s="11">
        <v>45451</v>
      </c>
      <c r="C11" s="10" t="s">
        <v>60</v>
      </c>
      <c r="D11" s="12" t="s">
        <v>17</v>
      </c>
      <c r="E11" s="13" t="s">
        <v>62</v>
      </c>
      <c r="F11" s="12">
        <v>127</v>
      </c>
      <c r="G11" s="12">
        <v>167</v>
      </c>
      <c r="H11" s="14">
        <f t="shared" si="0"/>
        <v>76.047904191616766</v>
      </c>
      <c r="I11" s="42">
        <v>0.4</v>
      </c>
      <c r="J11" s="15">
        <v>1.2199074074074074E-2</v>
      </c>
      <c r="K11" s="27">
        <f t="shared" si="1"/>
        <v>3.0497685185185185E-3</v>
      </c>
      <c r="L11" s="19" t="s">
        <v>42</v>
      </c>
      <c r="M11" s="25" t="s">
        <v>42</v>
      </c>
      <c r="N11" s="17">
        <v>47</v>
      </c>
      <c r="O11" s="15">
        <v>0.11179398148148148</v>
      </c>
      <c r="P11" s="17">
        <f t="shared" si="2"/>
        <v>17.517341339683195</v>
      </c>
      <c r="Q11" s="20" t="s">
        <v>42</v>
      </c>
      <c r="R11" s="19" t="s">
        <v>42</v>
      </c>
      <c r="S11" s="25" t="s">
        <v>42</v>
      </c>
      <c r="T11" s="17">
        <v>8.5</v>
      </c>
      <c r="U11" s="15">
        <v>8.5127314814814808E-2</v>
      </c>
      <c r="V11" s="27">
        <f t="shared" si="3"/>
        <v>1.0014978213507624E-2</v>
      </c>
      <c r="W11" s="20" t="s">
        <v>42</v>
      </c>
      <c r="X11" s="19" t="s">
        <v>42</v>
      </c>
      <c r="Y11" s="16">
        <f>SUM(J11,M11,O11,S11,U11)</f>
        <v>0.20912037037037035</v>
      </c>
      <c r="Z11" s="16">
        <v>8.459490740740741E-2</v>
      </c>
    </row>
    <row r="12" spans="1:27" ht="13.8" customHeight="1" x14ac:dyDescent="0.3">
      <c r="A12" s="10" t="s">
        <v>56</v>
      </c>
      <c r="B12" s="11">
        <v>45451</v>
      </c>
      <c r="C12" s="10" t="s">
        <v>29</v>
      </c>
      <c r="D12" s="12" t="s">
        <v>17</v>
      </c>
      <c r="E12" s="13" t="s">
        <v>63</v>
      </c>
      <c r="F12" s="12" t="s">
        <v>64</v>
      </c>
      <c r="G12" s="12">
        <v>167</v>
      </c>
      <c r="H12" s="14">
        <v>100</v>
      </c>
      <c r="I12" s="42">
        <v>0.4</v>
      </c>
      <c r="J12" s="15">
        <v>1.2812499999999999E-2</v>
      </c>
      <c r="K12" s="27">
        <f t="shared" ref="K12:K15" si="6">J12/(I12*10)</f>
        <v>3.2031249999999998E-3</v>
      </c>
      <c r="L12" s="19" t="s">
        <v>42</v>
      </c>
      <c r="M12" s="25" t="s">
        <v>42</v>
      </c>
      <c r="N12" s="17">
        <v>48</v>
      </c>
      <c r="O12" s="15">
        <v>0.21952546296296296</v>
      </c>
      <c r="P12" s="17">
        <f t="shared" ref="P12:P15" si="7">N12 / (O12 * 24)</f>
        <v>9.1105604470923183</v>
      </c>
      <c r="Q12" s="20" t="s">
        <v>42</v>
      </c>
      <c r="R12" s="19" t="s">
        <v>42</v>
      </c>
      <c r="S12" s="25" t="s">
        <v>42</v>
      </c>
      <c r="T12" s="17">
        <v>8.5</v>
      </c>
      <c r="U12" s="15" t="s">
        <v>64</v>
      </c>
      <c r="V12" s="27" t="s">
        <v>64</v>
      </c>
      <c r="W12" s="20" t="s">
        <v>42</v>
      </c>
      <c r="X12" s="19" t="s">
        <v>42</v>
      </c>
      <c r="Y12" s="16" t="s">
        <v>64</v>
      </c>
      <c r="Z12" s="16" t="s">
        <v>64</v>
      </c>
    </row>
    <row r="13" spans="1:27" ht="13.8" customHeight="1" x14ac:dyDescent="0.3">
      <c r="A13" s="10" t="s">
        <v>67</v>
      </c>
      <c r="B13" s="11">
        <v>45207</v>
      </c>
      <c r="C13" s="10" t="s">
        <v>60</v>
      </c>
      <c r="D13" s="12" t="s">
        <v>34</v>
      </c>
      <c r="E13" s="13" t="s">
        <v>74</v>
      </c>
      <c r="F13" s="12">
        <v>115</v>
      </c>
      <c r="G13" s="12">
        <v>244</v>
      </c>
      <c r="H13" s="14">
        <f t="shared" si="0"/>
        <v>47.131147540983612</v>
      </c>
      <c r="I13" s="42">
        <v>0.75</v>
      </c>
      <c r="J13" s="15">
        <v>1.5462962962962963E-2</v>
      </c>
      <c r="K13" s="27">
        <f t="shared" si="6"/>
        <v>2.0617283950617282E-3</v>
      </c>
      <c r="L13" s="14">
        <v>214</v>
      </c>
      <c r="M13" s="24">
        <v>7.1990740740740739E-3</v>
      </c>
      <c r="N13" s="17">
        <v>20</v>
      </c>
      <c r="O13" s="15">
        <v>2.2847222222222224E-2</v>
      </c>
      <c r="P13" s="17">
        <f t="shared" si="7"/>
        <v>36.474164133738604</v>
      </c>
      <c r="Q13" s="18" t="s">
        <v>69</v>
      </c>
      <c r="R13" s="14">
        <v>18</v>
      </c>
      <c r="S13" s="24">
        <v>2.8819444444444444E-3</v>
      </c>
      <c r="T13" s="17">
        <v>5</v>
      </c>
      <c r="U13" s="15">
        <v>2.2650462962962963E-2</v>
      </c>
      <c r="V13" s="27">
        <f t="shared" si="3"/>
        <v>4.5300925925925925E-3</v>
      </c>
      <c r="W13" s="18" t="s">
        <v>68</v>
      </c>
      <c r="X13" s="14">
        <v>138</v>
      </c>
      <c r="Y13" s="16">
        <f t="shared" ref="Y13:Y15" si="8">SUM(J13,M13,O13,S13,U13)</f>
        <v>7.104166666666667E-2</v>
      </c>
      <c r="Z13" s="16">
        <f>ABS(TIMEVALUE("01:14:10")-Y13)</f>
        <v>1.953703703703704E-2</v>
      </c>
    </row>
    <row r="14" spans="1:27" ht="13.8" customHeight="1" x14ac:dyDescent="0.3">
      <c r="A14" s="10" t="s">
        <v>67</v>
      </c>
      <c r="B14" s="11">
        <v>45207</v>
      </c>
      <c r="C14" s="10" t="s">
        <v>28</v>
      </c>
      <c r="D14" s="12" t="s">
        <v>34</v>
      </c>
      <c r="E14" s="13" t="s">
        <v>73</v>
      </c>
      <c r="F14" s="12">
        <v>119</v>
      </c>
      <c r="G14" s="12">
        <v>244</v>
      </c>
      <c r="H14" s="14">
        <f t="shared" si="0"/>
        <v>48.770491803278688</v>
      </c>
      <c r="I14" s="42">
        <v>0.75</v>
      </c>
      <c r="J14" s="15">
        <v>1.207175925925926E-2</v>
      </c>
      <c r="K14" s="27">
        <f t="shared" si="6"/>
        <v>1.609567901234568E-3</v>
      </c>
      <c r="L14" s="14">
        <v>52</v>
      </c>
      <c r="M14" s="24">
        <v>8.1018518518518514E-3</v>
      </c>
      <c r="N14" s="17">
        <v>20</v>
      </c>
      <c r="O14" s="15">
        <v>2.5509259259259259E-2</v>
      </c>
      <c r="P14" s="17">
        <f t="shared" si="7"/>
        <v>32.667876588021777</v>
      </c>
      <c r="Q14" s="18" t="s">
        <v>70</v>
      </c>
      <c r="R14" s="14">
        <v>81</v>
      </c>
      <c r="S14" s="24">
        <v>3.6689814814814814E-3</v>
      </c>
      <c r="T14" s="17">
        <v>5</v>
      </c>
      <c r="U14" s="15">
        <v>2.2199074074074072E-2</v>
      </c>
      <c r="V14" s="27">
        <f t="shared" si="3"/>
        <v>4.4398148148148148E-3</v>
      </c>
      <c r="W14" s="18" t="s">
        <v>71</v>
      </c>
      <c r="X14" s="14">
        <v>130</v>
      </c>
      <c r="Y14" s="16">
        <f t="shared" si="8"/>
        <v>7.1550925925925934E-2</v>
      </c>
      <c r="Z14" s="16">
        <f t="shared" ref="Z14:Z15" si="9">ABS(TIMEVALUE("01:14:10")-Y14)</f>
        <v>2.0046296296296305E-2</v>
      </c>
    </row>
    <row r="15" spans="1:27" ht="13.8" customHeight="1" x14ac:dyDescent="0.3">
      <c r="A15" s="10" t="s">
        <v>67</v>
      </c>
      <c r="B15" s="11">
        <v>45207</v>
      </c>
      <c r="C15" s="10" t="s">
        <v>66</v>
      </c>
      <c r="D15" s="12" t="s">
        <v>54</v>
      </c>
      <c r="E15" s="13" t="s">
        <v>72</v>
      </c>
      <c r="F15" s="12">
        <v>202</v>
      </c>
      <c r="G15" s="12">
        <v>244</v>
      </c>
      <c r="H15" s="14">
        <f t="shared" si="0"/>
        <v>82.786885245901644</v>
      </c>
      <c r="I15" s="42">
        <v>0.75</v>
      </c>
      <c r="J15" s="15">
        <v>1.758101851851852E-2</v>
      </c>
      <c r="K15" s="27">
        <f t="shared" si="6"/>
        <v>2.3441358024691361E-3</v>
      </c>
      <c r="L15" s="14">
        <v>242</v>
      </c>
      <c r="M15" s="24">
        <v>7.0254629629629634E-3</v>
      </c>
      <c r="N15" s="17">
        <v>20</v>
      </c>
      <c r="O15" s="15">
        <v>3.215277777777778E-2</v>
      </c>
      <c r="P15" s="17">
        <f t="shared" si="7"/>
        <v>25.91792656587473</v>
      </c>
      <c r="Q15" s="18" t="s">
        <v>75</v>
      </c>
      <c r="R15" s="14">
        <v>226</v>
      </c>
      <c r="S15" s="24">
        <v>2.7199074074074074E-3</v>
      </c>
      <c r="T15" s="17">
        <v>5</v>
      </c>
      <c r="U15" s="15">
        <v>2.34375E-2</v>
      </c>
      <c r="V15" s="27">
        <f t="shared" si="3"/>
        <v>4.6874999999999998E-3</v>
      </c>
      <c r="W15" s="18" t="s">
        <v>76</v>
      </c>
      <c r="X15" s="14">
        <v>159</v>
      </c>
      <c r="Y15" s="16">
        <f t="shared" si="8"/>
        <v>8.2916666666666666E-2</v>
      </c>
      <c r="Z15" s="16">
        <f t="shared" si="9"/>
        <v>3.1412037037037037E-2</v>
      </c>
    </row>
    <row r="16" spans="1:27" ht="13.8" customHeight="1" x14ac:dyDescent="0.3">
      <c r="A16" s="10" t="s">
        <v>115</v>
      </c>
      <c r="B16" s="11">
        <v>44836</v>
      </c>
      <c r="C16" s="10" t="s">
        <v>29</v>
      </c>
      <c r="D16" s="12" t="s">
        <v>116</v>
      </c>
      <c r="E16" s="13" t="s">
        <v>117</v>
      </c>
      <c r="F16" s="12">
        <v>120</v>
      </c>
      <c r="G16" s="12">
        <v>127</v>
      </c>
      <c r="H16" s="14">
        <f>F16/G16*100</f>
        <v>94.488188976377955</v>
      </c>
      <c r="I16" s="42">
        <v>0.375</v>
      </c>
      <c r="J16" s="15">
        <v>8.4606481481481477E-3</v>
      </c>
      <c r="K16" s="27">
        <f>J16/(I16*10)</f>
        <v>2.2561728395061728E-3</v>
      </c>
      <c r="L16" s="14">
        <v>119</v>
      </c>
      <c r="M16" s="24">
        <v>1.6435185185185185E-3</v>
      </c>
      <c r="N16" s="17">
        <v>10</v>
      </c>
      <c r="O16" s="15">
        <v>1.7048611111111112E-2</v>
      </c>
      <c r="P16" s="17">
        <f>N16 / (O16 * 24)</f>
        <v>24.439918533604889</v>
      </c>
      <c r="Q16" s="18" t="s">
        <v>42</v>
      </c>
      <c r="R16" s="14">
        <v>121</v>
      </c>
      <c r="S16" s="24">
        <v>9.837962962962962E-4</v>
      </c>
      <c r="T16" s="17">
        <v>2.5</v>
      </c>
      <c r="U16" s="15">
        <v>1.3425925925925926E-2</v>
      </c>
      <c r="V16" s="27">
        <f>U16/T16</f>
        <v>5.3703703703703708E-3</v>
      </c>
      <c r="W16" s="18" t="s">
        <v>42</v>
      </c>
      <c r="X16" s="14">
        <v>123</v>
      </c>
      <c r="Y16" s="16">
        <f>SUM(J16,M16,O16,S16,U16)</f>
        <v>4.1562499999999995E-2</v>
      </c>
      <c r="Z16" s="16">
        <v>1.907407407407407E-2</v>
      </c>
      <c r="AA16" s="15"/>
    </row>
    <row r="17" spans="1:27" ht="13.8" customHeight="1" x14ac:dyDescent="0.3">
      <c r="A17" s="10" t="s">
        <v>115</v>
      </c>
      <c r="B17" s="11">
        <v>44836</v>
      </c>
      <c r="C17" s="10" t="s">
        <v>28</v>
      </c>
      <c r="D17" s="12" t="s">
        <v>116</v>
      </c>
      <c r="E17" s="13" t="s">
        <v>118</v>
      </c>
      <c r="F17" s="12">
        <v>95</v>
      </c>
      <c r="G17" s="12">
        <v>127</v>
      </c>
      <c r="H17" s="14">
        <f>F17/G17*100</f>
        <v>74.803149606299215</v>
      </c>
      <c r="I17" s="42">
        <v>0.375</v>
      </c>
      <c r="J17" s="15">
        <v>6.5277777777777782E-3</v>
      </c>
      <c r="K17" s="27">
        <f>J17/(I17*10)</f>
        <v>1.7407407407407408E-3</v>
      </c>
      <c r="L17" s="14">
        <v>81</v>
      </c>
      <c r="M17" s="24">
        <v>1.8287037037037037E-3</v>
      </c>
      <c r="N17" s="17">
        <v>10</v>
      </c>
      <c r="O17" s="15">
        <v>1.5104166666666667E-2</v>
      </c>
      <c r="P17" s="17">
        <f>N17 / (O17 * 24)</f>
        <v>27.586206896551726</v>
      </c>
      <c r="Q17" s="18" t="s">
        <v>42</v>
      </c>
      <c r="R17" s="14">
        <v>107</v>
      </c>
      <c r="S17" s="24">
        <v>5.4398148148148144E-4</v>
      </c>
      <c r="T17" s="17">
        <v>2.5</v>
      </c>
      <c r="U17" s="15">
        <v>1.0520833333333333E-2</v>
      </c>
      <c r="V17" s="27">
        <f>U17/T17</f>
        <v>4.208333333333333E-3</v>
      </c>
      <c r="W17" s="18" t="s">
        <v>42</v>
      </c>
      <c r="X17" s="14">
        <v>85</v>
      </c>
      <c r="Y17" s="16">
        <f>SUM(J17,M17,O17,S17,U17)</f>
        <v>3.4525462962962966E-2</v>
      </c>
      <c r="Z17" s="16">
        <v>1.2037037037037041E-2</v>
      </c>
    </row>
    <row r="18" spans="1:27" ht="13.8" customHeight="1" x14ac:dyDescent="0.3">
      <c r="A18" s="29" t="s">
        <v>155</v>
      </c>
      <c r="B18" s="28">
        <v>45437</v>
      </c>
      <c r="C18" s="29" t="s">
        <v>29</v>
      </c>
      <c r="D18" s="30" t="s">
        <v>116</v>
      </c>
      <c r="E18" s="31" t="s">
        <v>43</v>
      </c>
      <c r="F18" s="30">
        <v>229</v>
      </c>
      <c r="G18" s="30">
        <v>281</v>
      </c>
      <c r="H18" s="32">
        <f t="shared" ref="H18:H25" si="10">F18/G18*100</f>
        <v>81.494661921708186</v>
      </c>
      <c r="I18" s="43">
        <v>0.47499999999999998</v>
      </c>
      <c r="J18" s="33">
        <v>8.3449074074074068E-3</v>
      </c>
      <c r="K18" s="34">
        <f t="shared" ref="K18:K25" si="11">J18/(I18*10)</f>
        <v>1.7568226120857698E-3</v>
      </c>
      <c r="L18" s="32" t="s">
        <v>42</v>
      </c>
      <c r="M18" s="35">
        <v>1.9212962962962964E-3</v>
      </c>
      <c r="N18" s="36">
        <v>10</v>
      </c>
      <c r="O18" s="33">
        <v>1.6701388888888891E-2</v>
      </c>
      <c r="P18" s="36">
        <f t="shared" ref="P18:P25" si="12">N18 / (O18 * 24)</f>
        <v>24.948024948024944</v>
      </c>
      <c r="Q18" s="37" t="s">
        <v>42</v>
      </c>
      <c r="R18" s="32" t="s">
        <v>42</v>
      </c>
      <c r="S18" s="35">
        <v>1.0532407407407407E-3</v>
      </c>
      <c r="T18" s="36">
        <v>2.5</v>
      </c>
      <c r="U18" s="33">
        <v>1.125E-2</v>
      </c>
      <c r="V18" s="34">
        <f t="shared" ref="V18" si="13">U18/T18</f>
        <v>4.4999999999999997E-3</v>
      </c>
      <c r="W18" s="38" t="s">
        <v>42</v>
      </c>
      <c r="X18" s="32" t="s">
        <v>42</v>
      </c>
      <c r="Y18" s="39">
        <f t="shared" ref="Y18" si="14">SUM(J18,M18,O18,S18,U18)</f>
        <v>3.9270833333333331E-2</v>
      </c>
      <c r="Z18" s="39">
        <v>1.7037037037037038E-2</v>
      </c>
    </row>
    <row r="19" spans="1:27" ht="13.8" customHeight="1" x14ac:dyDescent="0.3">
      <c r="A19" s="29" t="s">
        <v>155</v>
      </c>
      <c r="B19" s="28">
        <v>45437</v>
      </c>
      <c r="C19" s="29" t="s">
        <v>87</v>
      </c>
      <c r="D19" s="30" t="s">
        <v>116</v>
      </c>
      <c r="E19" s="31" t="s">
        <v>120</v>
      </c>
      <c r="F19" s="30">
        <v>263</v>
      </c>
      <c r="G19" s="30">
        <v>281</v>
      </c>
      <c r="H19" s="32">
        <f t="shared" si="10"/>
        <v>93.594306049822066</v>
      </c>
      <c r="I19" s="43">
        <v>0.47499999999999998</v>
      </c>
      <c r="J19" s="33">
        <v>9.0046296296296298E-3</v>
      </c>
      <c r="K19" s="34">
        <f t="shared" si="11"/>
        <v>1.8957115009746589E-3</v>
      </c>
      <c r="L19" s="32" t="s">
        <v>42</v>
      </c>
      <c r="M19" s="32" t="s">
        <v>42</v>
      </c>
      <c r="N19" s="36">
        <v>10</v>
      </c>
      <c r="O19" s="40" t="s">
        <v>42</v>
      </c>
      <c r="P19" s="40" t="s">
        <v>42</v>
      </c>
      <c r="Q19" s="37" t="s">
        <v>42</v>
      </c>
      <c r="R19" s="32" t="s">
        <v>42</v>
      </c>
      <c r="S19" s="32" t="s">
        <v>42</v>
      </c>
      <c r="T19" s="36">
        <v>2.5</v>
      </c>
      <c r="U19" s="40" t="s">
        <v>42</v>
      </c>
      <c r="V19" s="40" t="s">
        <v>42</v>
      </c>
      <c r="W19" s="38" t="s">
        <v>42</v>
      </c>
      <c r="X19" s="32" t="s">
        <v>42</v>
      </c>
      <c r="Y19" s="39">
        <v>4.3530092592592592E-2</v>
      </c>
      <c r="Z19" s="39">
        <v>2.1296296296296296E-2</v>
      </c>
    </row>
    <row r="20" spans="1:27" ht="13.8" customHeight="1" x14ac:dyDescent="0.3">
      <c r="A20" s="10" t="s">
        <v>11</v>
      </c>
      <c r="B20" s="11">
        <v>45200</v>
      </c>
      <c r="C20" s="10" t="s">
        <v>29</v>
      </c>
      <c r="D20" s="12" t="s">
        <v>34</v>
      </c>
      <c r="E20" s="13" t="s">
        <v>43</v>
      </c>
      <c r="F20" s="12">
        <v>377</v>
      </c>
      <c r="G20" s="12">
        <v>389</v>
      </c>
      <c r="H20" s="14">
        <f t="shared" si="10"/>
        <v>96.915167095115677</v>
      </c>
      <c r="I20" s="42">
        <v>0.75</v>
      </c>
      <c r="J20" s="15">
        <v>1.6180555555555556E-2</v>
      </c>
      <c r="K20" s="27">
        <f t="shared" si="11"/>
        <v>2.1574074074074074E-3</v>
      </c>
      <c r="L20" s="14">
        <v>366</v>
      </c>
      <c r="M20" s="24">
        <v>3.0787037037037037E-3</v>
      </c>
      <c r="N20" s="17">
        <v>20</v>
      </c>
      <c r="O20" s="15">
        <v>3.1585648148148147E-2</v>
      </c>
      <c r="P20" s="17">
        <f t="shared" si="12"/>
        <v>26.383290582631002</v>
      </c>
      <c r="Q20" s="18" t="s">
        <v>123</v>
      </c>
      <c r="R20" s="14">
        <v>380</v>
      </c>
      <c r="S20" s="24">
        <v>2.2337962962962962E-3</v>
      </c>
      <c r="T20" s="17">
        <v>5</v>
      </c>
      <c r="U20" s="15">
        <v>2.3009259259259261E-2</v>
      </c>
      <c r="V20" s="27">
        <f t="shared" ref="V20:V25" si="15">U20/T20</f>
        <v>4.6018518518518518E-3</v>
      </c>
      <c r="W20" s="18" t="s">
        <v>125</v>
      </c>
      <c r="X20" s="14">
        <v>366</v>
      </c>
      <c r="Y20" s="16">
        <f t="shared" ref="Y20:Y25" si="16">SUM(J20,M20,O20,S20,U20)</f>
        <v>7.6087962962962968E-2</v>
      </c>
      <c r="Z20" s="16">
        <v>3.589120370370371E-2</v>
      </c>
      <c r="AA20" s="44"/>
    </row>
    <row r="21" spans="1:27" ht="13.8" customHeight="1" x14ac:dyDescent="0.3">
      <c r="A21" s="10" t="s">
        <v>11</v>
      </c>
      <c r="B21" s="11">
        <v>45200</v>
      </c>
      <c r="C21" s="10" t="s">
        <v>60</v>
      </c>
      <c r="D21" s="12" t="s">
        <v>34</v>
      </c>
      <c r="E21" s="13" t="s">
        <v>121</v>
      </c>
      <c r="F21" s="12">
        <v>274</v>
      </c>
      <c r="G21" s="12">
        <v>389</v>
      </c>
      <c r="H21" s="14">
        <f t="shared" si="10"/>
        <v>70.437017994858607</v>
      </c>
      <c r="I21" s="42">
        <v>0.75</v>
      </c>
      <c r="J21" s="15">
        <v>1.5775462962962963E-2</v>
      </c>
      <c r="K21" s="27">
        <f t="shared" si="11"/>
        <v>2.1033950617283951E-3</v>
      </c>
      <c r="L21" s="14">
        <v>360</v>
      </c>
      <c r="M21" s="24">
        <v>3.0092592592592593E-3</v>
      </c>
      <c r="N21" s="17">
        <v>20</v>
      </c>
      <c r="O21" s="15">
        <v>2.224537037037037E-2</v>
      </c>
      <c r="P21" s="17">
        <f t="shared" si="12"/>
        <v>37.460978147762752</v>
      </c>
      <c r="Q21" s="18" t="s">
        <v>122</v>
      </c>
      <c r="R21" s="14">
        <v>67</v>
      </c>
      <c r="S21" s="24">
        <v>1.8287037037037037E-3</v>
      </c>
      <c r="T21" s="17">
        <v>5</v>
      </c>
      <c r="U21" s="15">
        <v>1.9282407407407408E-2</v>
      </c>
      <c r="V21" s="27">
        <f t="shared" si="15"/>
        <v>3.8564814814814816E-3</v>
      </c>
      <c r="W21" s="18" t="s">
        <v>124</v>
      </c>
      <c r="X21" s="14">
        <v>304</v>
      </c>
      <c r="Y21" s="16">
        <f t="shared" si="16"/>
        <v>6.2141203703703699E-2</v>
      </c>
      <c r="Z21" s="16">
        <v>2.194444444444444E-2</v>
      </c>
    </row>
    <row r="22" spans="1:27" ht="13.8" customHeight="1" x14ac:dyDescent="0.3">
      <c r="A22" s="10" t="s">
        <v>119</v>
      </c>
      <c r="B22" s="11">
        <v>44386</v>
      </c>
      <c r="C22" s="10" t="s">
        <v>60</v>
      </c>
      <c r="D22" s="12" t="s">
        <v>116</v>
      </c>
      <c r="E22" s="13" t="s">
        <v>136</v>
      </c>
      <c r="F22" s="12">
        <v>191</v>
      </c>
      <c r="G22" s="12">
        <v>280</v>
      </c>
      <c r="H22" s="14">
        <f t="shared" si="10"/>
        <v>68.214285714285722</v>
      </c>
      <c r="I22" s="42">
        <v>0.4</v>
      </c>
      <c r="J22" s="15">
        <v>7.743055555555556E-3</v>
      </c>
      <c r="K22" s="27">
        <f t="shared" si="11"/>
        <v>1.935763888888889E-3</v>
      </c>
      <c r="L22" s="14">
        <v>248</v>
      </c>
      <c r="M22" s="24">
        <v>1.6666666666666668E-3</v>
      </c>
      <c r="N22" s="17">
        <v>10.5</v>
      </c>
      <c r="O22" s="15">
        <v>1.6180555555555556E-2</v>
      </c>
      <c r="P22" s="17">
        <f t="shared" si="12"/>
        <v>27.038626609442062</v>
      </c>
      <c r="Q22" s="18" t="s">
        <v>42</v>
      </c>
      <c r="R22" s="14">
        <v>126</v>
      </c>
      <c r="S22" s="24">
        <v>1.25E-3</v>
      </c>
      <c r="T22" s="17">
        <v>2</v>
      </c>
      <c r="U22" s="15">
        <v>7.905092592592592E-3</v>
      </c>
      <c r="V22" s="27">
        <f t="shared" si="15"/>
        <v>3.952546296296296E-3</v>
      </c>
      <c r="W22" s="18" t="s">
        <v>42</v>
      </c>
      <c r="X22" s="14">
        <v>206</v>
      </c>
      <c r="Y22" s="16">
        <f t="shared" si="16"/>
        <v>3.4745370370370371E-2</v>
      </c>
      <c r="Z22" s="16">
        <v>1.3287037037037036E-2</v>
      </c>
      <c r="AA22" s="53"/>
    </row>
    <row r="23" spans="1:27" ht="13.8" customHeight="1" x14ac:dyDescent="0.3">
      <c r="A23" s="10" t="s">
        <v>119</v>
      </c>
      <c r="B23" s="11">
        <v>44386</v>
      </c>
      <c r="C23" s="10" t="s">
        <v>29</v>
      </c>
      <c r="D23" s="12" t="s">
        <v>116</v>
      </c>
      <c r="E23" s="13" t="s">
        <v>137</v>
      </c>
      <c r="F23" s="12">
        <v>261</v>
      </c>
      <c r="G23" s="12">
        <v>280</v>
      </c>
      <c r="H23" s="14">
        <f t="shared" si="10"/>
        <v>93.214285714285722</v>
      </c>
      <c r="I23" s="42">
        <v>0.4</v>
      </c>
      <c r="J23" s="15">
        <v>8.7615740740740744E-3</v>
      </c>
      <c r="K23" s="27">
        <f t="shared" si="11"/>
        <v>2.1903935185185186E-3</v>
      </c>
      <c r="L23" s="14">
        <v>267</v>
      </c>
      <c r="M23" s="24">
        <v>1.4583333333333334E-3</v>
      </c>
      <c r="N23" s="17">
        <v>10.5</v>
      </c>
      <c r="O23" s="15">
        <v>2.4699074074074075E-2</v>
      </c>
      <c r="P23" s="17">
        <f t="shared" si="12"/>
        <v>17.713214620431113</v>
      </c>
      <c r="Q23" s="18" t="s">
        <v>42</v>
      </c>
      <c r="R23" s="14">
        <v>255</v>
      </c>
      <c r="S23" s="24">
        <v>1.1921296296296296E-3</v>
      </c>
      <c r="T23" s="17">
        <v>2</v>
      </c>
      <c r="U23" s="15">
        <v>1.0474537037037037E-2</v>
      </c>
      <c r="V23" s="27">
        <f t="shared" si="15"/>
        <v>5.2372685185185187E-3</v>
      </c>
      <c r="W23" s="18" t="s">
        <v>42</v>
      </c>
      <c r="X23" s="14">
        <v>257</v>
      </c>
      <c r="Y23" s="16">
        <f t="shared" si="16"/>
        <v>4.6585648148148147E-2</v>
      </c>
      <c r="Z23" s="16">
        <v>2.5127314814814814E-2</v>
      </c>
    </row>
    <row r="24" spans="1:27" ht="13.8" customHeight="1" x14ac:dyDescent="0.3">
      <c r="A24" s="10" t="s">
        <v>119</v>
      </c>
      <c r="B24" s="11">
        <v>44386</v>
      </c>
      <c r="C24" s="10" t="s">
        <v>126</v>
      </c>
      <c r="D24" s="12" t="s">
        <v>53</v>
      </c>
      <c r="E24" s="13" t="s">
        <v>139</v>
      </c>
      <c r="F24" s="12">
        <v>5</v>
      </c>
      <c r="G24" s="12">
        <v>55</v>
      </c>
      <c r="H24" s="14">
        <f t="shared" si="10"/>
        <v>9.0909090909090917</v>
      </c>
      <c r="I24" s="42">
        <v>1</v>
      </c>
      <c r="J24" s="15">
        <v>1.3391203703703704E-2</v>
      </c>
      <c r="K24" s="27">
        <f t="shared" si="11"/>
        <v>1.3391203703703703E-3</v>
      </c>
      <c r="L24" s="14">
        <v>26</v>
      </c>
      <c r="M24" s="24">
        <v>9.6064814814814819E-4</v>
      </c>
      <c r="N24" s="17">
        <v>35</v>
      </c>
      <c r="O24" s="15">
        <v>3.9131944444444441E-2</v>
      </c>
      <c r="P24" s="17">
        <f t="shared" si="12"/>
        <v>37.267080745341616</v>
      </c>
      <c r="Q24" s="18" t="s">
        <v>42</v>
      </c>
      <c r="R24" s="14">
        <v>3</v>
      </c>
      <c r="S24" s="24">
        <v>6.018518518518519E-4</v>
      </c>
      <c r="T24" s="17">
        <v>7</v>
      </c>
      <c r="U24" s="15">
        <v>2.5335648148148149E-2</v>
      </c>
      <c r="V24" s="27">
        <f t="shared" si="15"/>
        <v>3.619378306878307E-3</v>
      </c>
      <c r="W24" s="18" t="s">
        <v>42</v>
      </c>
      <c r="X24" s="14">
        <v>25</v>
      </c>
      <c r="Y24" s="16">
        <f t="shared" si="16"/>
        <v>7.9421296296296295E-2</v>
      </c>
      <c r="Z24" s="16">
        <v>1.275462962962963E-2</v>
      </c>
    </row>
    <row r="25" spans="1:27" ht="13.8" customHeight="1" x14ac:dyDescent="0.3">
      <c r="A25" s="10" t="s">
        <v>119</v>
      </c>
      <c r="B25" s="11">
        <v>44386</v>
      </c>
      <c r="C25" s="10" t="s">
        <v>127</v>
      </c>
      <c r="D25" s="12" t="s">
        <v>53</v>
      </c>
      <c r="E25" s="13" t="s">
        <v>138</v>
      </c>
      <c r="F25" s="12">
        <v>48</v>
      </c>
      <c r="G25" s="12">
        <v>55</v>
      </c>
      <c r="H25" s="14">
        <f t="shared" si="10"/>
        <v>87.272727272727266</v>
      </c>
      <c r="I25" s="42">
        <v>1</v>
      </c>
      <c r="J25" s="15">
        <v>1.982638888888889E-2</v>
      </c>
      <c r="K25" s="27">
        <f t="shared" si="11"/>
        <v>1.9826388888888888E-3</v>
      </c>
      <c r="L25" s="14">
        <v>54</v>
      </c>
      <c r="M25" s="24">
        <v>9.3749999999999997E-4</v>
      </c>
      <c r="N25" s="17">
        <v>35</v>
      </c>
      <c r="O25" s="15">
        <v>4.8402777777777781E-2</v>
      </c>
      <c r="P25" s="17">
        <f t="shared" si="12"/>
        <v>30.129124820659971</v>
      </c>
      <c r="Q25" s="18" t="s">
        <v>42</v>
      </c>
      <c r="R25" s="14">
        <v>13</v>
      </c>
      <c r="S25" s="24">
        <v>8.2175925925925927E-4</v>
      </c>
      <c r="T25" s="17">
        <v>7</v>
      </c>
      <c r="U25" s="15">
        <v>3.6550925925925924E-2</v>
      </c>
      <c r="V25" s="27">
        <f t="shared" si="15"/>
        <v>5.2215608465608467E-3</v>
      </c>
      <c r="W25" s="18" t="s">
        <v>42</v>
      </c>
      <c r="X25" s="14">
        <v>52</v>
      </c>
      <c r="Y25" s="16">
        <f t="shared" si="16"/>
        <v>0.10653935185185184</v>
      </c>
      <c r="Z25" s="16">
        <v>3.9872685185185185E-2</v>
      </c>
    </row>
    <row r="26" spans="1:27" ht="13.8" customHeight="1" x14ac:dyDescent="0.3">
      <c r="A26" s="29" t="s">
        <v>113</v>
      </c>
      <c r="B26" s="28">
        <v>43660</v>
      </c>
      <c r="C26" s="29" t="s">
        <v>156</v>
      </c>
      <c r="D26" s="30"/>
      <c r="E26" s="31"/>
      <c r="F26" s="30"/>
      <c r="G26" s="30"/>
      <c r="H26" s="32"/>
      <c r="I26" s="45"/>
      <c r="J26" s="33"/>
      <c r="K26" s="34"/>
      <c r="L26" s="32"/>
      <c r="M26" s="35"/>
      <c r="N26" s="36"/>
      <c r="O26" s="33"/>
      <c r="P26" s="36"/>
      <c r="Q26" s="37"/>
      <c r="R26" s="32"/>
      <c r="S26" s="35"/>
      <c r="T26" s="36"/>
      <c r="U26" s="33"/>
      <c r="V26" s="34"/>
      <c r="W26" s="37"/>
      <c r="X26" s="32"/>
      <c r="Y26" s="39"/>
      <c r="Z26" s="39"/>
    </row>
    <row r="27" spans="1:27" ht="13.8" customHeight="1" x14ac:dyDescent="0.3">
      <c r="A27" s="29" t="s">
        <v>114</v>
      </c>
      <c r="B27" s="28">
        <v>45171</v>
      </c>
      <c r="C27" s="29" t="s">
        <v>128</v>
      </c>
      <c r="D27" s="30" t="s">
        <v>131</v>
      </c>
      <c r="E27" s="31" t="s">
        <v>133</v>
      </c>
      <c r="F27" s="30">
        <v>24</v>
      </c>
      <c r="G27" s="30">
        <v>31</v>
      </c>
      <c r="H27" s="32">
        <f t="shared" ref="H27:H29" si="17">F27/G27*100</f>
        <v>77.41935483870968</v>
      </c>
      <c r="I27" s="45">
        <v>1.9</v>
      </c>
      <c r="J27" s="46">
        <v>2.5312500000000002E-2</v>
      </c>
      <c r="K27" s="34">
        <f t="shared" ref="K27:K29" si="18">J27/(I27*10)</f>
        <v>1.3322368421052632E-3</v>
      </c>
      <c r="L27" s="32">
        <v>21</v>
      </c>
      <c r="M27" s="47">
        <v>1.3888888888888889E-3</v>
      </c>
      <c r="N27" s="36">
        <v>89</v>
      </c>
      <c r="O27" s="46">
        <v>0.11562500000000001</v>
      </c>
      <c r="P27" s="36">
        <f t="shared" ref="P27:P29" si="19">N27 / (O27 * 24)</f>
        <v>32.072072072072068</v>
      </c>
      <c r="Q27" s="37" t="s">
        <v>42</v>
      </c>
      <c r="R27" s="32">
        <v>14</v>
      </c>
      <c r="S27" s="47">
        <v>6.9444444444444447E-4</v>
      </c>
      <c r="T27" s="36">
        <v>20.5</v>
      </c>
      <c r="U27" s="46">
        <v>9.0069444444444438E-2</v>
      </c>
      <c r="V27" s="34">
        <f t="shared" ref="V27:V29" si="20">U27/T27</f>
        <v>4.3936314363143625E-3</v>
      </c>
      <c r="W27" s="37" t="s">
        <v>42</v>
      </c>
      <c r="X27" s="32">
        <v>20</v>
      </c>
      <c r="Y27" s="39">
        <f t="shared" ref="Y27" si="21">SUM(J27,M27,O27,S27,U27)</f>
        <v>0.2330902777777778</v>
      </c>
      <c r="Z27" s="39">
        <v>5.8831018518518546E-2</v>
      </c>
      <c r="AA27" s="15"/>
    </row>
    <row r="28" spans="1:27" ht="13.8" customHeight="1" x14ac:dyDescent="0.3">
      <c r="A28" s="29" t="s">
        <v>114</v>
      </c>
      <c r="B28" s="28">
        <v>45172</v>
      </c>
      <c r="C28" s="29" t="s">
        <v>129</v>
      </c>
      <c r="D28" s="30" t="s">
        <v>54</v>
      </c>
      <c r="E28" s="31" t="s">
        <v>132</v>
      </c>
      <c r="F28" s="30">
        <v>54</v>
      </c>
      <c r="G28" s="30">
        <v>59</v>
      </c>
      <c r="H28" s="32">
        <f t="shared" si="17"/>
        <v>91.525423728813564</v>
      </c>
      <c r="I28" s="45">
        <v>0.75</v>
      </c>
      <c r="J28" s="46">
        <v>1.8703703703703705E-2</v>
      </c>
      <c r="K28" s="34">
        <f t="shared" si="18"/>
        <v>2.4938271604938275E-3</v>
      </c>
      <c r="L28" s="32">
        <v>59</v>
      </c>
      <c r="M28" s="47">
        <v>1.3888888888888889E-3</v>
      </c>
      <c r="N28" s="36">
        <v>19.5</v>
      </c>
      <c r="O28" s="46">
        <v>2.0150462962962964E-2</v>
      </c>
      <c r="P28" s="36">
        <f t="shared" si="19"/>
        <v>40.321654221711661</v>
      </c>
      <c r="Q28" s="37" t="s">
        <v>42</v>
      </c>
      <c r="R28" s="32">
        <v>10</v>
      </c>
      <c r="S28" s="47">
        <v>6.9444444444444447E-4</v>
      </c>
      <c r="T28" s="36">
        <v>5</v>
      </c>
      <c r="U28" s="46">
        <v>2.6203703703703705E-2</v>
      </c>
      <c r="V28" s="34">
        <f t="shared" si="20"/>
        <v>5.2407407407407411E-3</v>
      </c>
      <c r="W28" s="37" t="s">
        <v>42</v>
      </c>
      <c r="X28" s="32">
        <v>56</v>
      </c>
      <c r="Y28" s="39">
        <f t="shared" ref="Y28:Y29" si="22">SUM(J28,M28,O28,S28,U28)</f>
        <v>6.7141203703703703E-2</v>
      </c>
      <c r="Z28" s="39">
        <v>2.5509259259259259E-2</v>
      </c>
    </row>
    <row r="29" spans="1:27" ht="13.8" customHeight="1" x14ac:dyDescent="0.3">
      <c r="A29" s="29" t="s">
        <v>114</v>
      </c>
      <c r="B29" s="28">
        <v>45172</v>
      </c>
      <c r="C29" s="29" t="s">
        <v>130</v>
      </c>
      <c r="D29" s="30" t="s">
        <v>54</v>
      </c>
      <c r="E29" s="31" t="s">
        <v>133</v>
      </c>
      <c r="F29" s="30">
        <v>25</v>
      </c>
      <c r="G29" s="30">
        <v>59</v>
      </c>
      <c r="H29" s="32">
        <f t="shared" si="17"/>
        <v>42.372881355932201</v>
      </c>
      <c r="I29" s="45">
        <v>0.75</v>
      </c>
      <c r="J29" s="46">
        <v>9.9537037037037042E-3</v>
      </c>
      <c r="K29" s="34">
        <f t="shared" si="18"/>
        <v>1.3271604938271606E-3</v>
      </c>
      <c r="L29" s="32">
        <v>34</v>
      </c>
      <c r="M29" s="47">
        <v>1.3888888888888889E-3</v>
      </c>
      <c r="N29" s="36">
        <v>19.5</v>
      </c>
      <c r="O29" s="46">
        <v>2.0416666666666666E-2</v>
      </c>
      <c r="P29" s="36">
        <f t="shared" si="19"/>
        <v>39.795918367346943</v>
      </c>
      <c r="Q29" s="37" t="s">
        <v>42</v>
      </c>
      <c r="R29" s="32">
        <v>15</v>
      </c>
      <c r="S29" s="47">
        <v>6.9444444444444447E-4</v>
      </c>
      <c r="T29" s="36">
        <v>5</v>
      </c>
      <c r="U29" s="46">
        <v>1.8287037037037036E-2</v>
      </c>
      <c r="V29" s="34">
        <f t="shared" si="20"/>
        <v>3.657407407407407E-3</v>
      </c>
      <c r="W29" s="37" t="s">
        <v>42</v>
      </c>
      <c r="X29" s="32">
        <v>31</v>
      </c>
      <c r="Y29" s="39">
        <f t="shared" si="22"/>
        <v>5.0740740740740739E-2</v>
      </c>
      <c r="Z29" s="39">
        <v>9.1087962962962971E-3</v>
      </c>
    </row>
  </sheetData>
  <autoFilter ref="A1:Z15" xr:uid="{00000000-0001-0000-0000-000000000000}"/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4A7-12CE-45D6-AA68-793FCAB9CC6B}">
  <dimension ref="A1:L20"/>
  <sheetViews>
    <sheetView workbookViewId="0">
      <selection activeCell="D7" sqref="D7"/>
    </sheetView>
  </sheetViews>
  <sheetFormatPr baseColWidth="10" defaultRowHeight="14.4" x14ac:dyDescent="0.3"/>
  <cols>
    <col min="1" max="1" width="9.77734375" style="49" bestFit="1" customWidth="1"/>
    <col min="2" max="2" width="21.77734375" style="49" bestFit="1" customWidth="1"/>
    <col min="3" max="3" width="4.77734375" style="49" bestFit="1" customWidth="1"/>
    <col min="4" max="4" width="46.109375" style="49" customWidth="1"/>
    <col min="5" max="5" width="12.44140625" style="49" bestFit="1" customWidth="1"/>
    <col min="6" max="6" width="60.6640625" style="49" customWidth="1"/>
    <col min="7" max="16384" width="11.5546875" style="21"/>
  </cols>
  <sheetData>
    <row r="1" spans="1:6" s="22" customFormat="1" x14ac:dyDescent="0.3">
      <c r="A1" s="48" t="s">
        <v>77</v>
      </c>
      <c r="B1" s="48" t="s">
        <v>79</v>
      </c>
      <c r="C1" s="48" t="s">
        <v>105</v>
      </c>
      <c r="D1" s="48" t="s">
        <v>78</v>
      </c>
      <c r="E1" s="48" t="s">
        <v>80</v>
      </c>
      <c r="F1" s="48" t="s">
        <v>81</v>
      </c>
    </row>
    <row r="2" spans="1:6" x14ac:dyDescent="0.3">
      <c r="A2" s="49" t="s">
        <v>12</v>
      </c>
      <c r="B2" s="49" t="s">
        <v>83</v>
      </c>
      <c r="C2" s="49" t="s">
        <v>106</v>
      </c>
      <c r="D2" s="49" t="s">
        <v>148</v>
      </c>
      <c r="E2" s="49" t="s">
        <v>82</v>
      </c>
      <c r="F2" s="51" t="s">
        <v>140</v>
      </c>
    </row>
    <row r="3" spans="1:6" x14ac:dyDescent="0.3">
      <c r="A3" s="49" t="s">
        <v>84</v>
      </c>
      <c r="B3" s="49" t="s">
        <v>108</v>
      </c>
      <c r="C3" s="49" t="s">
        <v>106</v>
      </c>
      <c r="D3" s="49" t="s">
        <v>108</v>
      </c>
      <c r="E3" s="49" t="s">
        <v>92</v>
      </c>
      <c r="F3" s="51" t="s">
        <v>141</v>
      </c>
    </row>
    <row r="4" spans="1:6" x14ac:dyDescent="0.3">
      <c r="A4" s="49" t="s">
        <v>85</v>
      </c>
      <c r="B4" s="49" t="s">
        <v>108</v>
      </c>
      <c r="C4" s="49" t="s">
        <v>106</v>
      </c>
      <c r="D4" s="49" t="s">
        <v>108</v>
      </c>
      <c r="E4" s="49" t="s">
        <v>93</v>
      </c>
      <c r="F4" s="54" t="s">
        <v>42</v>
      </c>
    </row>
    <row r="5" spans="1:6" x14ac:dyDescent="0.3">
      <c r="A5" s="49" t="s">
        <v>60</v>
      </c>
      <c r="B5" s="49" t="s">
        <v>109</v>
      </c>
      <c r="C5" s="49" t="s">
        <v>106</v>
      </c>
      <c r="D5" s="49" t="s">
        <v>154</v>
      </c>
      <c r="E5" s="49" t="s">
        <v>94</v>
      </c>
      <c r="F5" s="51" t="s">
        <v>142</v>
      </c>
    </row>
    <row r="6" spans="1:6" x14ac:dyDescent="0.3">
      <c r="A6" s="49" t="s">
        <v>86</v>
      </c>
      <c r="B6" s="49" t="s">
        <v>108</v>
      </c>
      <c r="C6" s="49" t="s">
        <v>106</v>
      </c>
      <c r="D6" s="49" t="s">
        <v>108</v>
      </c>
      <c r="E6" s="49" t="s">
        <v>95</v>
      </c>
      <c r="F6" s="54" t="s">
        <v>42</v>
      </c>
    </row>
    <row r="7" spans="1:6" x14ac:dyDescent="0.3">
      <c r="A7" s="49" t="s">
        <v>33</v>
      </c>
      <c r="B7" s="49" t="s">
        <v>108</v>
      </c>
      <c r="C7" s="49" t="s">
        <v>106</v>
      </c>
      <c r="D7" s="49" t="s">
        <v>108</v>
      </c>
      <c r="E7" s="49" t="s">
        <v>96</v>
      </c>
      <c r="F7" s="51" t="s">
        <v>143</v>
      </c>
    </row>
    <row r="8" spans="1:6" x14ac:dyDescent="0.3">
      <c r="A8" s="49" t="s">
        <v>31</v>
      </c>
      <c r="B8" s="49" t="s">
        <v>110</v>
      </c>
      <c r="C8" s="49" t="s">
        <v>106</v>
      </c>
      <c r="D8" s="49" t="s">
        <v>149</v>
      </c>
      <c r="E8" s="49" t="s">
        <v>97</v>
      </c>
      <c r="F8" s="51" t="s">
        <v>144</v>
      </c>
    </row>
    <row r="9" spans="1:6" x14ac:dyDescent="0.3">
      <c r="A9" s="49" t="s">
        <v>29</v>
      </c>
      <c r="B9" s="49" t="s">
        <v>111</v>
      </c>
      <c r="C9" s="49" t="s">
        <v>106</v>
      </c>
      <c r="D9" s="49" t="s">
        <v>108</v>
      </c>
      <c r="E9" s="49" t="s">
        <v>98</v>
      </c>
      <c r="F9" s="51" t="s">
        <v>145</v>
      </c>
    </row>
    <row r="10" spans="1:6" x14ac:dyDescent="0.3">
      <c r="A10" s="49" t="s">
        <v>28</v>
      </c>
      <c r="B10" s="49" t="s">
        <v>108</v>
      </c>
      <c r="C10" s="49" t="s">
        <v>106</v>
      </c>
      <c r="D10" s="49" t="s">
        <v>108</v>
      </c>
      <c r="E10" s="49" t="s">
        <v>99</v>
      </c>
      <c r="F10" s="51" t="s">
        <v>146</v>
      </c>
    </row>
    <row r="11" spans="1:6" x14ac:dyDescent="0.3">
      <c r="A11" s="49" t="s">
        <v>87</v>
      </c>
      <c r="B11" s="49" t="s">
        <v>108</v>
      </c>
      <c r="C11" s="49" t="s">
        <v>106</v>
      </c>
      <c r="D11" s="49" t="s">
        <v>108</v>
      </c>
      <c r="E11" s="49" t="s">
        <v>100</v>
      </c>
      <c r="F11" s="51" t="s">
        <v>147</v>
      </c>
    </row>
    <row r="12" spans="1:6" x14ac:dyDescent="0.3">
      <c r="A12" s="49" t="s">
        <v>88</v>
      </c>
      <c r="B12" s="49" t="s">
        <v>112</v>
      </c>
      <c r="C12" s="49" t="s">
        <v>106</v>
      </c>
      <c r="D12" s="49" t="s">
        <v>108</v>
      </c>
      <c r="E12" s="49" t="s">
        <v>101</v>
      </c>
      <c r="F12" s="54" t="s">
        <v>42</v>
      </c>
    </row>
    <row r="13" spans="1:6" x14ac:dyDescent="0.3">
      <c r="A13" s="49" t="s">
        <v>89</v>
      </c>
      <c r="B13" s="49" t="s">
        <v>108</v>
      </c>
      <c r="C13" s="49" t="s">
        <v>107</v>
      </c>
      <c r="D13" s="49" t="s">
        <v>108</v>
      </c>
      <c r="E13" s="49" t="s">
        <v>102</v>
      </c>
      <c r="F13" s="54" t="s">
        <v>42</v>
      </c>
    </row>
    <row r="14" spans="1:6" x14ac:dyDescent="0.3">
      <c r="A14" s="49" t="s">
        <v>90</v>
      </c>
      <c r="B14" s="49" t="s">
        <v>108</v>
      </c>
      <c r="C14" s="49" t="s">
        <v>107</v>
      </c>
      <c r="D14" s="49" t="s">
        <v>108</v>
      </c>
      <c r="E14" s="49" t="s">
        <v>103</v>
      </c>
      <c r="F14" s="54" t="s">
        <v>42</v>
      </c>
    </row>
    <row r="15" spans="1:6" x14ac:dyDescent="0.3">
      <c r="A15" s="49" t="s">
        <v>91</v>
      </c>
      <c r="B15" s="49" t="s">
        <v>108</v>
      </c>
      <c r="C15" s="49" t="s">
        <v>107</v>
      </c>
      <c r="D15" s="49" t="s">
        <v>108</v>
      </c>
      <c r="E15" s="49" t="s">
        <v>104</v>
      </c>
      <c r="F15" s="54" t="s">
        <v>42</v>
      </c>
    </row>
    <row r="16" spans="1:6" x14ac:dyDescent="0.3">
      <c r="A16" s="49" t="s">
        <v>134</v>
      </c>
      <c r="B16" s="49" t="s">
        <v>108</v>
      </c>
      <c r="C16" s="49" t="s">
        <v>106</v>
      </c>
      <c r="D16" s="49" t="s">
        <v>108</v>
      </c>
      <c r="E16" s="49" t="s">
        <v>135</v>
      </c>
      <c r="F16" s="54" t="s">
        <v>42</v>
      </c>
    </row>
    <row r="17" spans="1:12" x14ac:dyDescent="0.3">
      <c r="A17" s="49" t="s">
        <v>150</v>
      </c>
      <c r="B17" s="49" t="s">
        <v>108</v>
      </c>
      <c r="C17" s="49" t="s">
        <v>107</v>
      </c>
      <c r="D17" s="49" t="s">
        <v>108</v>
      </c>
      <c r="E17" s="49" t="s">
        <v>152</v>
      </c>
      <c r="F17" s="54" t="s">
        <v>42</v>
      </c>
    </row>
    <row r="18" spans="1:12" x14ac:dyDescent="0.3">
      <c r="A18" s="49" t="s">
        <v>151</v>
      </c>
      <c r="B18" s="49" t="s">
        <v>108</v>
      </c>
      <c r="C18" s="49" t="s">
        <v>107</v>
      </c>
      <c r="D18" s="49" t="s">
        <v>108</v>
      </c>
      <c r="E18" s="49" t="s">
        <v>153</v>
      </c>
      <c r="F18" s="54" t="s">
        <v>42</v>
      </c>
      <c r="G18" s="49"/>
      <c r="H18" s="49"/>
      <c r="I18" s="49"/>
      <c r="J18" s="49"/>
      <c r="K18" s="49"/>
      <c r="L18" s="51"/>
    </row>
    <row r="19" spans="1:12" x14ac:dyDescent="0.3">
      <c r="A19" s="50"/>
      <c r="B19" s="50"/>
      <c r="C19" s="50"/>
      <c r="D19" s="50"/>
      <c r="E19" s="50"/>
      <c r="F19" s="52"/>
    </row>
    <row r="20" spans="1:12" x14ac:dyDescent="0.3">
      <c r="F20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Bellier</dc:creator>
  <cp:lastModifiedBy>Benjamin Bellier</cp:lastModifiedBy>
  <dcterms:created xsi:type="dcterms:W3CDTF">2015-06-05T18:19:34Z</dcterms:created>
  <dcterms:modified xsi:type="dcterms:W3CDTF">2024-10-05T07:36:18Z</dcterms:modified>
</cp:coreProperties>
</file>