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bell\Desktop\mysport\links\"/>
    </mc:Choice>
  </mc:AlternateContent>
  <xr:revisionPtr revIDLastSave="0" documentId="13_ncr:1_{9A7BDB4D-1389-4DD7-9E70-1C387C5C96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4" i="1" l="1"/>
  <c r="Z2" i="1"/>
  <c r="Z3" i="1"/>
  <c r="Z7" i="1"/>
  <c r="Z6" i="1"/>
  <c r="Z8" i="1"/>
  <c r="Z5" i="1"/>
  <c r="P12" i="1"/>
  <c r="K12" i="1"/>
  <c r="Y11" i="1"/>
  <c r="V11" i="1"/>
  <c r="P11" i="1"/>
  <c r="K11" i="1"/>
  <c r="H11" i="1"/>
  <c r="Y10" i="1"/>
  <c r="P10" i="1"/>
  <c r="K10" i="1"/>
  <c r="V10" i="1"/>
  <c r="H10" i="1"/>
  <c r="Y9" i="1"/>
  <c r="V9" i="1"/>
  <c r="P9" i="1"/>
  <c r="K9" i="1"/>
  <c r="H9" i="1"/>
  <c r="Y5" i="1"/>
  <c r="Y6" i="1"/>
  <c r="Y7" i="1"/>
  <c r="Y8" i="1"/>
  <c r="K5" i="1"/>
  <c r="K4" i="1"/>
  <c r="K6" i="1"/>
  <c r="K7" i="1"/>
  <c r="K8" i="1"/>
  <c r="Y4" i="1"/>
  <c r="V8" i="1"/>
  <c r="P8" i="1"/>
  <c r="V4" i="1"/>
  <c r="V5" i="1"/>
  <c r="V6" i="1"/>
  <c r="V7" i="1"/>
  <c r="P4" i="1"/>
  <c r="P5" i="1"/>
  <c r="P6" i="1"/>
  <c r="P7" i="1"/>
  <c r="H4" i="1"/>
  <c r="H5" i="1"/>
  <c r="H6" i="1"/>
  <c r="H7" i="1"/>
  <c r="H8" i="1"/>
  <c r="Y3" i="1"/>
  <c r="K3" i="1"/>
  <c r="P3" i="1"/>
  <c r="V3" i="1"/>
  <c r="H3" i="1"/>
  <c r="H2" i="1"/>
  <c r="V2" i="1"/>
  <c r="Y2" i="1"/>
  <c r="P2" i="1"/>
  <c r="K2" i="1"/>
</calcChain>
</file>

<file path=xl/sharedStrings.xml><?xml version="1.0" encoding="utf-8"?>
<sst xmlns="http://schemas.openxmlformats.org/spreadsheetml/2006/main" count="118" uniqueCount="66">
  <si>
    <t>Course</t>
  </si>
  <si>
    <t>Nom</t>
  </si>
  <si>
    <t>all_nat</t>
  </si>
  <si>
    <t>tran1</t>
  </si>
  <si>
    <t>all_cyc</t>
  </si>
  <si>
    <t>t_nat</t>
  </si>
  <si>
    <t>t_cyc</t>
  </si>
  <si>
    <t>tran2</t>
  </si>
  <si>
    <t>t_cap</t>
  </si>
  <si>
    <t>all_cap</t>
  </si>
  <si>
    <t>temps_f_min</t>
  </si>
  <si>
    <t>Triathlon Sud Vendée</t>
  </si>
  <si>
    <t>Benjamin</t>
  </si>
  <si>
    <t>d_nat</t>
  </si>
  <si>
    <t>d_cyc</t>
  </si>
  <si>
    <t>d_cap</t>
  </si>
  <si>
    <t>Type</t>
  </si>
  <si>
    <t>M</t>
  </si>
  <si>
    <t>Classement</t>
  </si>
  <si>
    <t>Total</t>
  </si>
  <si>
    <t>Cat</t>
  </si>
  <si>
    <t>S1M</t>
  </si>
  <si>
    <t>rem_cyc</t>
  </si>
  <si>
    <t>rem_cap</t>
  </si>
  <si>
    <t>-40</t>
  </si>
  <si>
    <t>Pourc</t>
  </si>
  <si>
    <t>Date</t>
  </si>
  <si>
    <t>+126</t>
  </si>
  <si>
    <t>Killian</t>
  </si>
  <si>
    <t>Flavie</t>
  </si>
  <si>
    <t>Bergerie (Valérie, Benoit, Cassandre)</t>
  </si>
  <si>
    <t>Coralie</t>
  </si>
  <si>
    <t>Bergerie (Amory, Patricia, Alanis)</t>
  </si>
  <si>
    <t>Chelsea</t>
  </si>
  <si>
    <t>S</t>
  </si>
  <si>
    <t>S3M</t>
  </si>
  <si>
    <t>-102</t>
  </si>
  <si>
    <t>-34</t>
  </si>
  <si>
    <t>cl_nat</t>
  </si>
  <si>
    <t>cl_cyc</t>
  </si>
  <si>
    <t>S1F</t>
  </si>
  <si>
    <t>294</t>
  </si>
  <si>
    <t>NA</t>
  </si>
  <si>
    <t>S2F</t>
  </si>
  <si>
    <t>+9</t>
  </si>
  <si>
    <t>-18</t>
  </si>
  <si>
    <t>-7</t>
  </si>
  <si>
    <t>+6</t>
  </si>
  <si>
    <t>REX</t>
  </si>
  <si>
    <t>-10</t>
  </si>
  <si>
    <t>0</t>
  </si>
  <si>
    <t>+3</t>
  </si>
  <si>
    <t>-4</t>
  </si>
  <si>
    <t>M Team</t>
  </si>
  <si>
    <t>S Team</t>
  </si>
  <si>
    <t>L</t>
  </si>
  <si>
    <t>Triathlon de Luchon</t>
  </si>
  <si>
    <t>ecart_prem</t>
  </si>
  <si>
    <t>Mixte</t>
  </si>
  <si>
    <t>Bergerie (Patricia, Killian, Coralie)</t>
  </si>
  <si>
    <t>Benoit</t>
  </si>
  <si>
    <t>18-29M</t>
  </si>
  <si>
    <t>50-59M</t>
  </si>
  <si>
    <t>18-29F</t>
  </si>
  <si>
    <t>DNF</t>
  </si>
  <si>
    <t>cl_cap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</si>
</sst>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2" xfId="0" applyFont="1" applyFill="1" applyBorder="1" applyAlignment="1">
      <alignment horizontal="left" vertical="center"/>
    </xf>
    <xf numFmtId="164" fontId="1" fillId="3" borderId="3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" fontId="1" fillId="3" borderId="3" xfId="0" applyNumberFormat="1" applyFont="1" applyFill="1" applyBorder="1" applyAlignment="1">
      <alignment horizontal="center" vertical="center"/>
    </xf>
    <xf numFmtId="21" fontId="1" fillId="3" borderId="2" xfId="0" applyNumberFormat="1" applyFont="1" applyFill="1" applyBorder="1" applyAlignment="1">
      <alignment horizontal="center" vertical="center"/>
    </xf>
    <xf numFmtId="21" fontId="1" fillId="3" borderId="5" xfId="0" applyNumberFormat="1" applyFont="1" applyFill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21" fontId="2" fillId="2" borderId="0" xfId="0" applyNumberFormat="1" applyFont="1" applyFill="1" applyAlignment="1">
      <alignment horizontal="center" vertical="center"/>
    </xf>
    <xf numFmtId="21" fontId="2" fillId="2" borderId="0" xfId="0" applyNumberFormat="1" applyFont="1" applyFill="1" applyAlignment="1">
      <alignment vertical="center"/>
    </xf>
    <xf numFmtId="21" fontId="2" fillId="2" borderId="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21" fontId="2" fillId="2" borderId="0" xfId="0" applyNumberFormat="1" applyFont="1" applyFill="1" applyBorder="1" applyAlignment="1">
      <alignment horizontal="center" vertical="center"/>
    </xf>
    <xf numFmtId="21" fontId="3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zoomScale="84" zoomScaleNormal="90" workbookViewId="0">
      <selection activeCell="N21" sqref="N21"/>
    </sheetView>
  </sheetViews>
  <sheetFormatPr baseColWidth="10" defaultColWidth="22.88671875" defaultRowHeight="13.8" customHeight="1" x14ac:dyDescent="0.3"/>
  <cols>
    <col min="1" max="1" width="18.5546875" style="10" bestFit="1" customWidth="1"/>
    <col min="2" max="2" width="26.21875" style="11" bestFit="1" customWidth="1"/>
    <col min="3" max="3" width="32.109375" style="10" bestFit="1" customWidth="1"/>
    <col min="4" max="4" width="7.44140625" style="12" bestFit="1" customWidth="1"/>
    <col min="5" max="5" width="7.109375" style="13" bestFit="1" customWidth="1"/>
    <col min="6" max="6" width="11.109375" style="12" bestFit="1" customWidth="1"/>
    <col min="7" max="7" width="5.33203125" style="12" bestFit="1" customWidth="1"/>
    <col min="8" max="8" width="7.21875" style="14" bestFit="1" customWidth="1"/>
    <col min="9" max="9" width="5.88671875" style="12" bestFit="1" customWidth="1"/>
    <col min="10" max="11" width="8.109375" style="15" bestFit="1" customWidth="1"/>
    <col min="12" max="12" width="6.21875" style="14" bestFit="1" customWidth="1"/>
    <col min="13" max="13" width="8.109375" style="17" bestFit="1" customWidth="1"/>
    <col min="14" max="14" width="6.109375" style="18" bestFit="1" customWidth="1"/>
    <col min="15" max="15" width="8.109375" style="15" bestFit="1" customWidth="1"/>
    <col min="16" max="16" width="8.109375" style="18" bestFit="1" customWidth="1"/>
    <col min="17" max="17" width="8.33203125" style="19" bestFit="1" customWidth="1"/>
    <col min="18" max="18" width="6.44140625" style="14" bestFit="1" customWidth="1"/>
    <col min="19" max="19" width="8.109375" style="17" bestFit="1" customWidth="1"/>
    <col min="20" max="20" width="6.21875" style="18" bestFit="1" customWidth="1"/>
    <col min="21" max="22" width="8.109375" style="15" bestFit="1" customWidth="1"/>
    <col min="23" max="23" width="8.44140625" style="19" bestFit="1" customWidth="1"/>
    <col min="24" max="24" width="6.44140625" style="14" bestFit="1" customWidth="1"/>
    <col min="25" max="25" width="12" style="17" bestFit="1" customWidth="1"/>
    <col min="26" max="26" width="10.88671875" style="17" bestFit="1" customWidth="1"/>
    <col min="27" max="16384" width="22.88671875" style="12"/>
  </cols>
  <sheetData>
    <row r="1" spans="1:27" s="3" customFormat="1" ht="13.8" customHeight="1" x14ac:dyDescent="0.3">
      <c r="A1" s="1" t="s">
        <v>0</v>
      </c>
      <c r="B1" s="2" t="s">
        <v>26</v>
      </c>
      <c r="C1" s="1" t="s">
        <v>1</v>
      </c>
      <c r="D1" s="3" t="s">
        <v>16</v>
      </c>
      <c r="E1" s="4" t="s">
        <v>20</v>
      </c>
      <c r="F1" s="3" t="s">
        <v>18</v>
      </c>
      <c r="G1" s="3" t="s">
        <v>19</v>
      </c>
      <c r="H1" s="5" t="s">
        <v>25</v>
      </c>
      <c r="I1" s="3" t="s">
        <v>13</v>
      </c>
      <c r="J1" s="6" t="s">
        <v>5</v>
      </c>
      <c r="K1" s="6" t="s">
        <v>2</v>
      </c>
      <c r="L1" s="5" t="s">
        <v>38</v>
      </c>
      <c r="M1" s="7" t="s">
        <v>3</v>
      </c>
      <c r="N1" s="8" t="s">
        <v>14</v>
      </c>
      <c r="O1" s="6" t="s">
        <v>6</v>
      </c>
      <c r="P1" s="8" t="s">
        <v>4</v>
      </c>
      <c r="Q1" s="9" t="s">
        <v>22</v>
      </c>
      <c r="R1" s="5" t="s">
        <v>39</v>
      </c>
      <c r="S1" s="7" t="s">
        <v>7</v>
      </c>
      <c r="T1" s="8" t="s">
        <v>15</v>
      </c>
      <c r="U1" s="6" t="s">
        <v>8</v>
      </c>
      <c r="V1" s="6" t="s">
        <v>9</v>
      </c>
      <c r="W1" s="9" t="s">
        <v>23</v>
      </c>
      <c r="X1" s="5" t="s">
        <v>65</v>
      </c>
      <c r="Y1" s="7" t="s">
        <v>10</v>
      </c>
      <c r="Z1" s="7" t="s">
        <v>57</v>
      </c>
    </row>
    <row r="2" spans="1:27" ht="13.8" customHeight="1" x14ac:dyDescent="0.3">
      <c r="A2" s="10" t="s">
        <v>11</v>
      </c>
      <c r="B2" s="11">
        <v>45557</v>
      </c>
      <c r="C2" s="10" t="s">
        <v>12</v>
      </c>
      <c r="D2" s="12" t="s">
        <v>17</v>
      </c>
      <c r="E2" s="13" t="s">
        <v>21</v>
      </c>
      <c r="F2" s="12">
        <v>298</v>
      </c>
      <c r="G2" s="12">
        <v>387</v>
      </c>
      <c r="H2" s="14">
        <f>F2/G2*100</f>
        <v>77.002583979328165</v>
      </c>
      <c r="I2" s="12">
        <v>1.2</v>
      </c>
      <c r="J2" s="15">
        <v>2.6967592592592592E-2</v>
      </c>
      <c r="K2" s="16">
        <f>J2/(I2*10)</f>
        <v>2.2472993827160493E-3</v>
      </c>
      <c r="L2" s="14">
        <v>384</v>
      </c>
      <c r="M2" s="17">
        <v>2.4074074074074076E-3</v>
      </c>
      <c r="N2" s="18">
        <v>34</v>
      </c>
      <c r="O2" s="15">
        <v>4.0451388888888891E-2</v>
      </c>
      <c r="P2" s="18">
        <f>N2 / (O2 * 24)</f>
        <v>35.021459227467808</v>
      </c>
      <c r="Q2" s="19" t="s">
        <v>27</v>
      </c>
      <c r="R2" s="14">
        <v>33</v>
      </c>
      <c r="S2" s="17">
        <v>1.6203703703703703E-3</v>
      </c>
      <c r="T2" s="18">
        <v>7.5</v>
      </c>
      <c r="U2" s="15">
        <v>3.2511574074074075E-2</v>
      </c>
      <c r="V2" s="15">
        <f>U2/T2</f>
        <v>4.3348765432098769E-3</v>
      </c>
      <c r="W2" s="19" t="s">
        <v>24</v>
      </c>
      <c r="X2" s="14">
        <v>340</v>
      </c>
      <c r="Y2" s="17">
        <f>SUM(J2,M2,O2,S2,U2)</f>
        <v>0.10395833333333335</v>
      </c>
      <c r="Z2" s="17">
        <f>ABS(TIMEVALUE("01:35:44")-Y2)</f>
        <v>3.7476851851851872E-2</v>
      </c>
    </row>
    <row r="3" spans="1:27" ht="13.8" customHeight="1" x14ac:dyDescent="0.3">
      <c r="A3" s="10" t="s">
        <v>11</v>
      </c>
      <c r="B3" s="11">
        <v>45557</v>
      </c>
      <c r="C3" s="10" t="s">
        <v>28</v>
      </c>
      <c r="D3" s="12" t="s">
        <v>17</v>
      </c>
      <c r="E3" s="13" t="s">
        <v>35</v>
      </c>
      <c r="F3" s="12">
        <v>231</v>
      </c>
      <c r="G3" s="12">
        <v>387</v>
      </c>
      <c r="H3" s="14">
        <f>F3/G3*100</f>
        <v>59.689922480620147</v>
      </c>
      <c r="I3" s="12">
        <v>1.2</v>
      </c>
      <c r="J3" s="15">
        <v>1.5983796296296298E-2</v>
      </c>
      <c r="K3" s="16">
        <f>J3/(I3*10)</f>
        <v>1.3319830246913582E-3</v>
      </c>
      <c r="L3" s="14">
        <v>95</v>
      </c>
      <c r="M3" s="17">
        <v>2.9050925925925928E-3</v>
      </c>
      <c r="N3" s="18">
        <v>34</v>
      </c>
      <c r="O3" s="15">
        <v>4.7974537037037038E-2</v>
      </c>
      <c r="P3" s="18">
        <f>N3 / (O3 * 24)</f>
        <v>29.529553679131482</v>
      </c>
      <c r="Q3" s="19" t="s">
        <v>36</v>
      </c>
      <c r="R3" s="14">
        <v>236</v>
      </c>
      <c r="S3" s="17">
        <v>2.5000000000000001E-3</v>
      </c>
      <c r="T3" s="18">
        <v>7.5</v>
      </c>
      <c r="U3" s="15">
        <v>2.8784722222222222E-2</v>
      </c>
      <c r="V3" s="15">
        <f>U3/T3</f>
        <v>3.8379629629629627E-3</v>
      </c>
      <c r="W3" s="19" t="s">
        <v>37</v>
      </c>
      <c r="X3" s="14">
        <v>262</v>
      </c>
      <c r="Y3" s="17">
        <f>SUM(J3,M3,O3,S3,U3)</f>
        <v>9.8148148148148151E-2</v>
      </c>
      <c r="Z3" s="17">
        <f>ABS(TIMEVALUE("01:35:44")-Y3)</f>
        <v>3.1666666666666676E-2</v>
      </c>
    </row>
    <row r="4" spans="1:27" ht="13.8" customHeight="1" x14ac:dyDescent="0.3">
      <c r="A4" s="10" t="s">
        <v>11</v>
      </c>
      <c r="B4" s="11">
        <v>45557</v>
      </c>
      <c r="C4" s="10" t="s">
        <v>30</v>
      </c>
      <c r="D4" s="12" t="s">
        <v>53</v>
      </c>
      <c r="E4" s="13" t="s">
        <v>48</v>
      </c>
      <c r="F4" s="12">
        <v>27</v>
      </c>
      <c r="G4" s="12">
        <v>27</v>
      </c>
      <c r="H4" s="14">
        <f t="shared" ref="H4:H11" si="0">F4/G4*100</f>
        <v>100</v>
      </c>
      <c r="I4" s="12">
        <v>1.2</v>
      </c>
      <c r="J4" s="15">
        <v>2.9155092592592594E-2</v>
      </c>
      <c r="K4" s="16">
        <f t="shared" ref="K4:K11" si="1">J4/(I4*10)</f>
        <v>2.4295910493827163E-3</v>
      </c>
      <c r="L4" s="14">
        <v>27</v>
      </c>
      <c r="M4" s="17">
        <v>2.2569444444444442E-3</v>
      </c>
      <c r="N4" s="18">
        <v>34</v>
      </c>
      <c r="O4" s="15">
        <v>4.1550925925925929E-2</v>
      </c>
      <c r="P4" s="18">
        <f t="shared" ref="P4:P11" si="2">N4 / (O4 * 24)</f>
        <v>34.094707520891362</v>
      </c>
      <c r="Q4" s="19" t="s">
        <v>51</v>
      </c>
      <c r="R4" s="14">
        <v>7</v>
      </c>
      <c r="S4" s="17">
        <v>1.5509259259259259E-3</v>
      </c>
      <c r="T4" s="18">
        <v>7.5</v>
      </c>
      <c r="U4" s="15">
        <v>3.9467592592592596E-2</v>
      </c>
      <c r="V4" s="15">
        <f t="shared" ref="V4:V11" si="3">U4/T4</f>
        <v>5.2623456790123462E-3</v>
      </c>
      <c r="W4" s="19" t="s">
        <v>52</v>
      </c>
      <c r="X4" s="14">
        <v>27</v>
      </c>
      <c r="Y4" s="17">
        <f t="shared" ref="Y4:Y9" si="4">SUM(J4,M4,O4,S4,U4)</f>
        <v>0.11398148148148149</v>
      </c>
      <c r="Z4" s="17">
        <f>ABS(TIMEVALUE("01:39:38")-Y4)</f>
        <v>4.4791666666666674E-2</v>
      </c>
    </row>
    <row r="5" spans="1:27" ht="13.8" customHeight="1" x14ac:dyDescent="0.3">
      <c r="A5" s="10" t="s">
        <v>11</v>
      </c>
      <c r="B5" s="11">
        <v>45557</v>
      </c>
      <c r="C5" s="10" t="s">
        <v>31</v>
      </c>
      <c r="D5" s="12" t="s">
        <v>34</v>
      </c>
      <c r="E5" s="13" t="s">
        <v>40</v>
      </c>
      <c r="F5" s="12">
        <v>311</v>
      </c>
      <c r="G5" s="12">
        <v>368</v>
      </c>
      <c r="H5" s="14">
        <f t="shared" si="0"/>
        <v>84.510869565217391</v>
      </c>
      <c r="I5" s="12">
        <v>0.75</v>
      </c>
      <c r="J5" s="15">
        <v>1.4479166666666666E-2</v>
      </c>
      <c r="K5" s="16">
        <f>J5/(I5*10)</f>
        <v>1.9305555555555556E-3</v>
      </c>
      <c r="L5" s="14">
        <v>307</v>
      </c>
      <c r="M5" s="17">
        <v>4.2361111111111115E-3</v>
      </c>
      <c r="N5" s="18">
        <v>20</v>
      </c>
      <c r="O5" s="15">
        <v>2.75E-2</v>
      </c>
      <c r="P5" s="18">
        <f t="shared" si="2"/>
        <v>30.303030303030301</v>
      </c>
      <c r="Q5" s="19" t="s">
        <v>41</v>
      </c>
      <c r="R5" s="20" t="s">
        <v>42</v>
      </c>
      <c r="S5" s="17">
        <v>1.8518518518518519E-3</v>
      </c>
      <c r="T5" s="18">
        <v>5</v>
      </c>
      <c r="U5" s="15">
        <v>1.9027777777777779E-2</v>
      </c>
      <c r="V5" s="15">
        <f t="shared" si="3"/>
        <v>3.8055555555555559E-3</v>
      </c>
      <c r="W5" s="21" t="s">
        <v>42</v>
      </c>
      <c r="X5" s="14">
        <v>276</v>
      </c>
      <c r="Y5" s="17">
        <f>SUM(J5,M5,O5,S5,U5)</f>
        <v>6.7094907407407409E-2</v>
      </c>
      <c r="Z5" s="17">
        <f>ABS(TIMEVALUE("00:57:34")-Y5)</f>
        <v>2.7118055555555555E-2</v>
      </c>
    </row>
    <row r="6" spans="1:27" ht="13.8" customHeight="1" x14ac:dyDescent="0.3">
      <c r="A6" s="10" t="s">
        <v>11</v>
      </c>
      <c r="B6" s="11">
        <v>45557</v>
      </c>
      <c r="C6" s="10" t="s">
        <v>29</v>
      </c>
      <c r="D6" s="12" t="s">
        <v>34</v>
      </c>
      <c r="E6" s="13" t="s">
        <v>43</v>
      </c>
      <c r="F6" s="12">
        <v>327</v>
      </c>
      <c r="G6" s="12">
        <v>368</v>
      </c>
      <c r="H6" s="14">
        <f t="shared" si="0"/>
        <v>88.858695652173907</v>
      </c>
      <c r="I6" s="12">
        <v>0.75</v>
      </c>
      <c r="J6" s="15">
        <v>1.480324074074074E-2</v>
      </c>
      <c r="K6" s="16">
        <f t="shared" si="1"/>
        <v>1.9737654320987653E-3</v>
      </c>
      <c r="L6" s="14">
        <v>318</v>
      </c>
      <c r="M6" s="17">
        <v>3.2638888888888891E-3</v>
      </c>
      <c r="N6" s="18">
        <v>20</v>
      </c>
      <c r="O6" s="15">
        <v>2.78125E-2</v>
      </c>
      <c r="P6" s="18">
        <f t="shared" si="2"/>
        <v>29.962546816479403</v>
      </c>
      <c r="Q6" s="19" t="s">
        <v>44</v>
      </c>
      <c r="R6" s="14">
        <v>299</v>
      </c>
      <c r="S6" s="17">
        <v>2.1527777777777778E-3</v>
      </c>
      <c r="T6" s="18">
        <v>5</v>
      </c>
      <c r="U6" s="15">
        <v>2.2037037037037036E-2</v>
      </c>
      <c r="V6" s="15">
        <f t="shared" si="3"/>
        <v>4.4074074074074068E-3</v>
      </c>
      <c r="W6" s="19" t="s">
        <v>45</v>
      </c>
      <c r="X6" s="14">
        <v>339</v>
      </c>
      <c r="Y6" s="17">
        <f t="shared" si="4"/>
        <v>7.0069444444444448E-2</v>
      </c>
      <c r="Z6" s="17">
        <f t="shared" ref="Z6:Z8" si="5">ABS(TIMEVALUE("00:57:34")-Y6)</f>
        <v>3.0092592592592594E-2</v>
      </c>
    </row>
    <row r="7" spans="1:27" ht="13.8" customHeight="1" x14ac:dyDescent="0.3">
      <c r="A7" s="10" t="s">
        <v>11</v>
      </c>
      <c r="B7" s="11">
        <v>45557</v>
      </c>
      <c r="C7" s="10" t="s">
        <v>32</v>
      </c>
      <c r="D7" s="12" t="s">
        <v>54</v>
      </c>
      <c r="E7" s="13" t="s">
        <v>48</v>
      </c>
      <c r="F7" s="12">
        <v>23</v>
      </c>
      <c r="G7" s="12">
        <v>29</v>
      </c>
      <c r="H7" s="14">
        <f t="shared" si="0"/>
        <v>79.310344827586206</v>
      </c>
      <c r="I7" s="12">
        <v>0.75</v>
      </c>
      <c r="J7" s="15">
        <v>1.0868055555555556E-2</v>
      </c>
      <c r="K7" s="16">
        <f t="shared" si="1"/>
        <v>1.4490740740740742E-3</v>
      </c>
      <c r="L7" s="14">
        <v>13</v>
      </c>
      <c r="M7" s="17">
        <v>2.1990740740740742E-3</v>
      </c>
      <c r="N7" s="18">
        <v>20</v>
      </c>
      <c r="O7" s="15">
        <v>2.9027777777777777E-2</v>
      </c>
      <c r="P7" s="18">
        <f t="shared" si="2"/>
        <v>28.708133971291865</v>
      </c>
      <c r="Q7" s="19" t="s">
        <v>49</v>
      </c>
      <c r="R7" s="14">
        <v>27</v>
      </c>
      <c r="S7" s="17">
        <v>1.7592592592592592E-3</v>
      </c>
      <c r="T7" s="18">
        <v>5</v>
      </c>
      <c r="U7" s="15">
        <v>2.148148148148148E-2</v>
      </c>
      <c r="V7" s="15">
        <f t="shared" si="3"/>
        <v>4.2962962962962963E-3</v>
      </c>
      <c r="W7" s="19" t="s">
        <v>50</v>
      </c>
      <c r="X7" s="14">
        <v>24</v>
      </c>
      <c r="Y7" s="17">
        <f t="shared" si="4"/>
        <v>6.5335648148148143E-2</v>
      </c>
      <c r="Z7" s="17">
        <f>ABS(TIMEVALUE("01:01:50")-Y7)</f>
        <v>2.239583333333333E-2</v>
      </c>
    </row>
    <row r="8" spans="1:27" ht="13.8" customHeight="1" x14ac:dyDescent="0.3">
      <c r="A8" s="10" t="s">
        <v>11</v>
      </c>
      <c r="B8" s="11">
        <v>45557</v>
      </c>
      <c r="C8" s="10" t="s">
        <v>33</v>
      </c>
      <c r="D8" s="12" t="s">
        <v>34</v>
      </c>
      <c r="E8" s="13" t="s">
        <v>43</v>
      </c>
      <c r="F8" s="12">
        <v>336</v>
      </c>
      <c r="G8" s="12">
        <v>368</v>
      </c>
      <c r="H8" s="14">
        <f t="shared" si="0"/>
        <v>91.304347826086953</v>
      </c>
      <c r="I8" s="12">
        <v>0.75</v>
      </c>
      <c r="J8" s="15">
        <v>1.5347222222222222E-2</v>
      </c>
      <c r="K8" s="16">
        <f t="shared" si="1"/>
        <v>2.0462962962962965E-3</v>
      </c>
      <c r="L8" s="14">
        <v>335</v>
      </c>
      <c r="M8" s="17">
        <v>2.8124999999999999E-3</v>
      </c>
      <c r="N8" s="18">
        <v>20</v>
      </c>
      <c r="O8" s="15">
        <v>3.1539351851851853E-2</v>
      </c>
      <c r="P8" s="18">
        <f t="shared" si="2"/>
        <v>26.422018348623855</v>
      </c>
      <c r="Q8" s="19" t="s">
        <v>46</v>
      </c>
      <c r="R8" s="14">
        <v>345</v>
      </c>
      <c r="S8" s="17">
        <v>1.3310185185185185E-3</v>
      </c>
      <c r="T8" s="18">
        <v>5</v>
      </c>
      <c r="U8" s="15">
        <v>2.0891203703703703E-2</v>
      </c>
      <c r="V8" s="15">
        <f t="shared" si="3"/>
        <v>4.178240740740741E-3</v>
      </c>
      <c r="W8" s="19" t="s">
        <v>47</v>
      </c>
      <c r="X8" s="14">
        <v>320</v>
      </c>
      <c r="Y8" s="17">
        <f t="shared" si="4"/>
        <v>7.1921296296296289E-2</v>
      </c>
      <c r="Z8" s="17">
        <f t="shared" si="5"/>
        <v>3.1944444444444435E-2</v>
      </c>
    </row>
    <row r="9" spans="1:27" ht="13.8" customHeight="1" x14ac:dyDescent="0.3">
      <c r="A9" s="10" t="s">
        <v>56</v>
      </c>
      <c r="B9" s="11">
        <v>45451</v>
      </c>
      <c r="C9" s="10" t="s">
        <v>12</v>
      </c>
      <c r="D9" s="12" t="s">
        <v>55</v>
      </c>
      <c r="E9" s="13" t="s">
        <v>61</v>
      </c>
      <c r="F9" s="12">
        <v>143</v>
      </c>
      <c r="G9" s="12">
        <v>160</v>
      </c>
      <c r="H9" s="14">
        <f t="shared" si="0"/>
        <v>89.375</v>
      </c>
      <c r="I9" s="12">
        <v>0.4</v>
      </c>
      <c r="J9" s="15">
        <v>1.324074074074074E-2</v>
      </c>
      <c r="K9" s="15">
        <f t="shared" si="1"/>
        <v>3.3101851851851851E-3</v>
      </c>
      <c r="L9" s="20" t="s">
        <v>42</v>
      </c>
      <c r="M9" s="23" t="s">
        <v>42</v>
      </c>
      <c r="N9" s="18">
        <v>90</v>
      </c>
      <c r="O9" s="15">
        <v>0.23333333333333334</v>
      </c>
      <c r="P9" s="18">
        <f t="shared" si="2"/>
        <v>16.071428571428573</v>
      </c>
      <c r="Q9" s="21" t="s">
        <v>42</v>
      </c>
      <c r="R9" s="20" t="s">
        <v>42</v>
      </c>
      <c r="S9" s="23" t="s">
        <v>42</v>
      </c>
      <c r="T9" s="18">
        <v>17</v>
      </c>
      <c r="U9" s="15">
        <v>0.18890046296296295</v>
      </c>
      <c r="V9" s="15">
        <f t="shared" si="3"/>
        <v>1.111179193899782E-2</v>
      </c>
      <c r="W9" s="21" t="s">
        <v>42</v>
      </c>
      <c r="X9" s="20" t="s">
        <v>42</v>
      </c>
      <c r="Y9" s="17">
        <f>SUM(J9,M9,O9,S9,U9)</f>
        <v>0.43547453703703703</v>
      </c>
      <c r="Z9" s="17">
        <v>0.23265046296296296</v>
      </c>
      <c r="AA9" s="22"/>
    </row>
    <row r="10" spans="1:27" ht="13.8" customHeight="1" x14ac:dyDescent="0.3">
      <c r="A10" s="10" t="s">
        <v>56</v>
      </c>
      <c r="B10" s="11">
        <v>45451</v>
      </c>
      <c r="C10" s="10" t="s">
        <v>59</v>
      </c>
      <c r="D10" s="12" t="s">
        <v>53</v>
      </c>
      <c r="E10" s="13" t="s">
        <v>58</v>
      </c>
      <c r="F10" s="12">
        <v>9</v>
      </c>
      <c r="G10" s="12">
        <v>9</v>
      </c>
      <c r="H10" s="14">
        <f t="shared" si="0"/>
        <v>100</v>
      </c>
      <c r="I10" s="12">
        <v>0.4</v>
      </c>
      <c r="J10" s="15">
        <v>1.0138888888888888E-2</v>
      </c>
      <c r="K10" s="15">
        <f t="shared" si="1"/>
        <v>2.5347222222222221E-3</v>
      </c>
      <c r="L10" s="20" t="s">
        <v>42</v>
      </c>
      <c r="M10" s="23" t="s">
        <v>42</v>
      </c>
      <c r="N10" s="18">
        <v>47</v>
      </c>
      <c r="O10" s="15">
        <v>0.15307870370370372</v>
      </c>
      <c r="P10" s="18">
        <f t="shared" si="2"/>
        <v>12.792983517314379</v>
      </c>
      <c r="Q10" s="21" t="s">
        <v>42</v>
      </c>
      <c r="R10" s="20" t="s">
        <v>42</v>
      </c>
      <c r="S10" s="23" t="s">
        <v>42</v>
      </c>
      <c r="T10" s="18">
        <v>8.5</v>
      </c>
      <c r="U10" s="15">
        <v>6.1412037037037036E-2</v>
      </c>
      <c r="V10" s="15">
        <f t="shared" si="3"/>
        <v>7.2249455337690628E-3</v>
      </c>
      <c r="W10" s="21" t="s">
        <v>42</v>
      </c>
      <c r="X10" s="20" t="s">
        <v>42</v>
      </c>
      <c r="Y10" s="17">
        <f>SUM(J10,M10,O10,S10,U10)</f>
        <v>0.22462962962962965</v>
      </c>
      <c r="Z10" s="17">
        <v>9.6157407407407414E-2</v>
      </c>
    </row>
    <row r="11" spans="1:27" ht="13.8" customHeight="1" x14ac:dyDescent="0.3">
      <c r="A11" s="10" t="s">
        <v>56</v>
      </c>
      <c r="B11" s="11">
        <v>45451</v>
      </c>
      <c r="C11" s="10" t="s">
        <v>60</v>
      </c>
      <c r="D11" s="12" t="s">
        <v>17</v>
      </c>
      <c r="E11" s="13" t="s">
        <v>62</v>
      </c>
      <c r="F11" s="12">
        <v>127</v>
      </c>
      <c r="G11" s="12">
        <v>167</v>
      </c>
      <c r="H11" s="14">
        <f t="shared" si="0"/>
        <v>76.047904191616766</v>
      </c>
      <c r="I11" s="12">
        <v>0.4</v>
      </c>
      <c r="J11" s="15">
        <v>1.2199074074074074E-2</v>
      </c>
      <c r="K11" s="15">
        <f t="shared" si="1"/>
        <v>3.0497685185185185E-3</v>
      </c>
      <c r="L11" s="20" t="s">
        <v>42</v>
      </c>
      <c r="M11" s="23" t="s">
        <v>42</v>
      </c>
      <c r="N11" s="18">
        <v>47</v>
      </c>
      <c r="O11" s="15">
        <v>0.11179398148148148</v>
      </c>
      <c r="P11" s="18">
        <f t="shared" si="2"/>
        <v>17.517341339683195</v>
      </c>
      <c r="Q11" s="21" t="s">
        <v>42</v>
      </c>
      <c r="R11" s="20" t="s">
        <v>42</v>
      </c>
      <c r="S11" s="23" t="s">
        <v>42</v>
      </c>
      <c r="T11" s="18">
        <v>8.5</v>
      </c>
      <c r="U11" s="15">
        <v>8.5127314814814808E-2</v>
      </c>
      <c r="V11" s="15">
        <f t="shared" si="3"/>
        <v>1.0014978213507624E-2</v>
      </c>
      <c r="W11" s="21" t="s">
        <v>42</v>
      </c>
      <c r="X11" s="20" t="s">
        <v>42</v>
      </c>
      <c r="Y11" s="17">
        <f>SUM(J11,M11,O11,S11,U11)</f>
        <v>0.20912037037037035</v>
      </c>
      <c r="Z11" s="17">
        <v>8.459490740740741E-2</v>
      </c>
    </row>
    <row r="12" spans="1:27" ht="13.8" customHeight="1" x14ac:dyDescent="0.3">
      <c r="A12" s="10" t="s">
        <v>56</v>
      </c>
      <c r="B12" s="11">
        <v>45451</v>
      </c>
      <c r="C12" s="10" t="s">
        <v>29</v>
      </c>
      <c r="D12" s="12" t="s">
        <v>17</v>
      </c>
      <c r="E12" s="13" t="s">
        <v>63</v>
      </c>
      <c r="F12" s="12" t="s">
        <v>64</v>
      </c>
      <c r="G12" s="12">
        <v>167</v>
      </c>
      <c r="H12" s="14">
        <v>100</v>
      </c>
      <c r="I12" s="12">
        <v>0.4</v>
      </c>
      <c r="J12" s="15">
        <v>1.2812499999999999E-2</v>
      </c>
      <c r="K12" s="15">
        <f t="shared" ref="K12" si="6">J12/(I12*10)</f>
        <v>3.2031249999999998E-3</v>
      </c>
      <c r="L12" s="20" t="s">
        <v>42</v>
      </c>
      <c r="M12" s="23" t="s">
        <v>42</v>
      </c>
      <c r="N12" s="18">
        <v>48</v>
      </c>
      <c r="O12" s="15">
        <v>0.21952546296296296</v>
      </c>
      <c r="P12" s="18">
        <f t="shared" ref="P12" si="7">N12 / (O12 * 24)</f>
        <v>9.1105604470923183</v>
      </c>
      <c r="Q12" s="21" t="s">
        <v>42</v>
      </c>
      <c r="R12" s="20" t="s">
        <v>42</v>
      </c>
      <c r="S12" s="23" t="s">
        <v>42</v>
      </c>
      <c r="T12" s="18">
        <v>8.5</v>
      </c>
      <c r="U12" s="15" t="s">
        <v>64</v>
      </c>
      <c r="V12" s="15" t="s">
        <v>64</v>
      </c>
      <c r="W12" s="21" t="s">
        <v>42</v>
      </c>
      <c r="X12" s="20" t="s">
        <v>42</v>
      </c>
      <c r="Y12" s="17" t="s">
        <v>64</v>
      </c>
      <c r="Z12" s="17" t="s">
        <v>64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Bellier</dc:creator>
  <cp:lastModifiedBy>Benjamin Bellier</cp:lastModifiedBy>
  <dcterms:created xsi:type="dcterms:W3CDTF">2015-06-05T18:19:34Z</dcterms:created>
  <dcterms:modified xsi:type="dcterms:W3CDTF">2024-09-23T21:18:43Z</dcterms:modified>
</cp:coreProperties>
</file>