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bell\Desktop\mysport\tri\"/>
    </mc:Choice>
  </mc:AlternateContent>
  <xr:revisionPtr revIDLastSave="0" documentId="13_ncr:1_{E897C982-F960-4C8D-999D-164ECEAD0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  <c r="Y30" i="1"/>
  <c r="P30" i="1"/>
  <c r="K30" i="1"/>
  <c r="H30" i="1"/>
  <c r="V29" i="1"/>
  <c r="Y29" i="1"/>
  <c r="P29" i="1"/>
  <c r="K29" i="1"/>
  <c r="H29" i="1"/>
  <c r="Y32" i="1"/>
  <c r="V32" i="1"/>
  <c r="P32" i="1"/>
  <c r="K32" i="1"/>
  <c r="Y31" i="1"/>
  <c r="K31" i="1"/>
  <c r="P31" i="1"/>
  <c r="V31" i="1"/>
  <c r="H32" i="1"/>
  <c r="H31" i="1"/>
  <c r="Y34" i="1"/>
  <c r="P34" i="1"/>
  <c r="V34" i="1"/>
  <c r="K34" i="1"/>
  <c r="H34" i="1"/>
  <c r="Y33" i="1"/>
  <c r="V33" i="1"/>
  <c r="P33" i="1"/>
  <c r="K33" i="1"/>
  <c r="H33" i="1"/>
  <c r="V24" i="1"/>
  <c r="Y24" i="1"/>
  <c r="P24" i="1"/>
  <c r="K24" i="1"/>
  <c r="H24" i="1"/>
  <c r="Y25" i="1"/>
  <c r="V25" i="1"/>
  <c r="P25" i="1"/>
  <c r="K25" i="1"/>
  <c r="H25" i="1"/>
  <c r="V23" i="1"/>
  <c r="Y23" i="1"/>
  <c r="P23" i="1"/>
  <c r="K23" i="1"/>
  <c r="H23" i="1"/>
  <c r="V22" i="1"/>
  <c r="Y22" i="1"/>
  <c r="P22" i="1"/>
  <c r="K22" i="1"/>
  <c r="H22" i="1"/>
  <c r="H26" i="1"/>
  <c r="K26" i="1"/>
  <c r="P26" i="1"/>
  <c r="V26" i="1"/>
  <c r="Y26" i="1"/>
  <c r="H27" i="1"/>
  <c r="K27" i="1"/>
  <c r="P27" i="1"/>
  <c r="V27" i="1"/>
  <c r="Y27" i="1"/>
  <c r="H28" i="1"/>
  <c r="K28" i="1"/>
  <c r="P28" i="1"/>
  <c r="V28" i="1"/>
  <c r="Y28" i="1"/>
  <c r="H18" i="1"/>
  <c r="K18" i="1"/>
  <c r="P18" i="1"/>
  <c r="V18" i="1"/>
  <c r="Y18" i="1"/>
  <c r="H19" i="1"/>
  <c r="K19" i="1"/>
  <c r="Y21" i="1"/>
  <c r="Y20" i="1"/>
  <c r="V20" i="1"/>
  <c r="V21" i="1"/>
  <c r="P21" i="1"/>
  <c r="P20" i="1"/>
  <c r="K21" i="1"/>
  <c r="K20" i="1"/>
  <c r="H21" i="1"/>
  <c r="H20" i="1"/>
  <c r="V17" i="1"/>
  <c r="Y17" i="1"/>
  <c r="P17" i="1"/>
  <c r="K17" i="1"/>
  <c r="H17" i="1"/>
  <c r="Y16" i="1"/>
  <c r="V16" i="1"/>
  <c r="P16" i="1"/>
  <c r="K16" i="1"/>
  <c r="H16" i="1"/>
  <c r="H15" i="1"/>
  <c r="H14" i="1"/>
  <c r="H13" i="1"/>
  <c r="V13" i="1"/>
  <c r="V14" i="1"/>
  <c r="V15" i="1"/>
  <c r="P13" i="1"/>
  <c r="P14" i="1"/>
  <c r="P15" i="1"/>
  <c r="K13" i="1"/>
  <c r="K14" i="1"/>
  <c r="K15" i="1"/>
  <c r="Y13" i="1"/>
  <c r="Z13" i="1" s="1"/>
  <c r="Y14" i="1"/>
  <c r="Z14" i="1" s="1"/>
  <c r="Y15" i="1"/>
  <c r="Z15" i="1" s="1"/>
  <c r="P12" i="1"/>
  <c r="K12" i="1"/>
  <c r="Y11" i="1"/>
  <c r="V11" i="1"/>
  <c r="P11" i="1"/>
  <c r="K11" i="1"/>
  <c r="H11" i="1"/>
  <c r="Y10" i="1"/>
  <c r="P10" i="1"/>
  <c r="K10" i="1"/>
  <c r="V10" i="1"/>
  <c r="H10" i="1"/>
  <c r="Y9" i="1"/>
  <c r="V9" i="1"/>
  <c r="P9" i="1"/>
  <c r="K9" i="1"/>
  <c r="H9" i="1"/>
  <c r="Y5" i="1"/>
  <c r="Z5" i="1" s="1"/>
  <c r="Y6" i="1"/>
  <c r="Z6" i="1" s="1"/>
  <c r="Y7" i="1"/>
  <c r="Z7" i="1" s="1"/>
  <c r="Y8" i="1"/>
  <c r="Z8" i="1" s="1"/>
  <c r="K5" i="1"/>
  <c r="K4" i="1"/>
  <c r="K6" i="1"/>
  <c r="K7" i="1"/>
  <c r="K8" i="1"/>
  <c r="Y4" i="1"/>
  <c r="Z4" i="1" s="1"/>
  <c r="V8" i="1"/>
  <c r="P8" i="1"/>
  <c r="V4" i="1"/>
  <c r="V5" i="1"/>
  <c r="V6" i="1"/>
  <c r="V7" i="1"/>
  <c r="P4" i="1"/>
  <c r="P5" i="1"/>
  <c r="P6" i="1"/>
  <c r="P7" i="1"/>
  <c r="H4" i="1"/>
  <c r="H5" i="1"/>
  <c r="H6" i="1"/>
  <c r="H7" i="1"/>
  <c r="H8" i="1"/>
  <c r="Y3" i="1"/>
  <c r="Z3" i="1" s="1"/>
  <c r="K3" i="1"/>
  <c r="P3" i="1"/>
  <c r="V3" i="1"/>
  <c r="H3" i="1"/>
  <c r="H2" i="1"/>
  <c r="V2" i="1"/>
  <c r="Y2" i="1"/>
  <c r="Z2" i="1" s="1"/>
  <c r="P2" i="1"/>
  <c r="K2" i="1"/>
</calcChain>
</file>

<file path=xl/sharedStrings.xml><?xml version="1.0" encoding="utf-8"?>
<sst xmlns="http://schemas.openxmlformats.org/spreadsheetml/2006/main" count="397" uniqueCount="174">
  <si>
    <t>Course</t>
  </si>
  <si>
    <t>Nom</t>
  </si>
  <si>
    <t>all_nat</t>
  </si>
  <si>
    <t>tran1</t>
  </si>
  <si>
    <t>all_cyc</t>
  </si>
  <si>
    <t>t_nat</t>
  </si>
  <si>
    <t>t_cyc</t>
  </si>
  <si>
    <t>tran2</t>
  </si>
  <si>
    <t>t_cap</t>
  </si>
  <si>
    <t>all_cap</t>
  </si>
  <si>
    <t>temps_f_min</t>
  </si>
  <si>
    <t>Triathlon Sud Vendée</t>
  </si>
  <si>
    <t>Benjamin</t>
  </si>
  <si>
    <t>d_nat</t>
  </si>
  <si>
    <t>d_cyc</t>
  </si>
  <si>
    <t>d_cap</t>
  </si>
  <si>
    <t>Type</t>
  </si>
  <si>
    <t>M</t>
  </si>
  <si>
    <t>Classement</t>
  </si>
  <si>
    <t>Total</t>
  </si>
  <si>
    <t>Cat</t>
  </si>
  <si>
    <t>S1M</t>
  </si>
  <si>
    <t>rem_cyc</t>
  </si>
  <si>
    <t>rem_cap</t>
  </si>
  <si>
    <t>-40</t>
  </si>
  <si>
    <t>Pourc</t>
  </si>
  <si>
    <t>Date</t>
  </si>
  <si>
    <t>+126</t>
  </si>
  <si>
    <t>Killian</t>
  </si>
  <si>
    <t>Flavie</t>
  </si>
  <si>
    <t>Bergerie (Valérie, Benoit, Cassandre)</t>
  </si>
  <si>
    <t>Coralie</t>
  </si>
  <si>
    <t>Bergerie (Amory, Patricia, Alanis)</t>
  </si>
  <si>
    <t>Chelsea</t>
  </si>
  <si>
    <t>S</t>
  </si>
  <si>
    <t>S3M</t>
  </si>
  <si>
    <t>-102</t>
  </si>
  <si>
    <t>-34</t>
  </si>
  <si>
    <t>cl_nat</t>
  </si>
  <si>
    <t>cl_cyc</t>
  </si>
  <si>
    <t>S1F</t>
  </si>
  <si>
    <t>294</t>
  </si>
  <si>
    <t>NA</t>
  </si>
  <si>
    <t>S2F</t>
  </si>
  <si>
    <t>+9</t>
  </si>
  <si>
    <t>-18</t>
  </si>
  <si>
    <t>-7</t>
  </si>
  <si>
    <t>+6</t>
  </si>
  <si>
    <t>REX</t>
  </si>
  <si>
    <t>-10</t>
  </si>
  <si>
    <t>0</t>
  </si>
  <si>
    <t>+3</t>
  </si>
  <si>
    <t>-4</t>
  </si>
  <si>
    <t>M Team</t>
  </si>
  <si>
    <t>S Team</t>
  </si>
  <si>
    <t>L</t>
  </si>
  <si>
    <t>Triathlon de Luchon</t>
  </si>
  <si>
    <t>ecart_prem</t>
  </si>
  <si>
    <t>Mixte</t>
  </si>
  <si>
    <t>Bergerie (Patricia, Killian, Coralie)</t>
  </si>
  <si>
    <t>Benoit</t>
  </si>
  <si>
    <t>18-29M</t>
  </si>
  <si>
    <t>50-59M</t>
  </si>
  <si>
    <t>18-29F</t>
  </si>
  <si>
    <t>DNF</t>
  </si>
  <si>
    <t>cl_cap</t>
  </si>
  <si>
    <t>Bergerie (Patricia, Flavie, Coralie)</t>
  </si>
  <si>
    <t>Triathlon d'Oléron</t>
  </si>
  <si>
    <t>-17</t>
  </si>
  <si>
    <t>+116</t>
  </si>
  <si>
    <t>-55</t>
  </si>
  <si>
    <t>-12</t>
  </si>
  <si>
    <t>FEM</t>
  </si>
  <si>
    <t>MSE</t>
  </si>
  <si>
    <t>MVE</t>
  </si>
  <si>
    <t>+16</t>
  </si>
  <si>
    <t>+24</t>
  </si>
  <si>
    <t>nom</t>
  </si>
  <si>
    <t>citation</t>
  </si>
  <si>
    <t>surnom</t>
  </si>
  <si>
    <t>photo_link</t>
  </si>
  <si>
    <t>strava_link</t>
  </si>
  <si>
    <t>benjamin.jpg</t>
  </si>
  <si>
    <t>La grande alose</t>
  </si>
  <si>
    <t>Alanis</t>
  </si>
  <si>
    <t>Amory</t>
  </si>
  <si>
    <t>Cassandre</t>
  </si>
  <si>
    <t>Patricia</t>
  </si>
  <si>
    <t>Valérie</t>
  </si>
  <si>
    <t>Christophe</t>
  </si>
  <si>
    <t>Frédéric</t>
  </si>
  <si>
    <t>Lydie</t>
  </si>
  <si>
    <t>alanis.jpg</t>
  </si>
  <si>
    <t>amory.jpg</t>
  </si>
  <si>
    <t>benoit.jpg</t>
  </si>
  <si>
    <t>cassandre.jpg</t>
  </si>
  <si>
    <t>chelsea.jpg</t>
  </si>
  <si>
    <t>coralie.jpg</t>
  </si>
  <si>
    <t>flavie.jpg</t>
  </si>
  <si>
    <t>killian.jpg</t>
  </si>
  <si>
    <t>patricia.jpg</t>
  </si>
  <si>
    <t>valérie.jpg</t>
  </si>
  <si>
    <t>christophe.jpg</t>
  </si>
  <si>
    <t>frédéric.jpg</t>
  </si>
  <si>
    <t>lydie.jpg</t>
  </si>
  <si>
    <t>type</t>
  </si>
  <si>
    <t>ATH</t>
  </si>
  <si>
    <t>STF</t>
  </si>
  <si>
    <t>nd</t>
  </si>
  <si>
    <t>Le bélier originel</t>
  </si>
  <si>
    <t>Le coq</t>
  </si>
  <si>
    <t>La biche</t>
  </si>
  <si>
    <t>La loutre d'eau douce</t>
  </si>
  <si>
    <t>Triathlon de la base de la Chesnaie</t>
  </si>
  <si>
    <t>Triathlon des cadets de Gascogne</t>
  </si>
  <si>
    <t>Triathlon de la baie d'Armor</t>
  </si>
  <si>
    <t>XS</t>
  </si>
  <si>
    <t>17SE</t>
  </si>
  <si>
    <t>23SE</t>
  </si>
  <si>
    <t>Triathlon de l'Ardèche</t>
  </si>
  <si>
    <t>V3F</t>
  </si>
  <si>
    <t>V3M</t>
  </si>
  <si>
    <t>+102</t>
  </si>
  <si>
    <t>-13</t>
  </si>
  <si>
    <t>-16</t>
  </si>
  <si>
    <t>+2</t>
  </si>
  <si>
    <t>Bergerie (Mathis, Benjamin, Antoine)</t>
  </si>
  <si>
    <t>Bergerie (Valérie, Benoit, Flavie)</t>
  </si>
  <si>
    <t>Bergerie (Killian, Benjamin, Alexandre)</t>
  </si>
  <si>
    <t>Bergerie (Patricia, Benoit, Flavie)</t>
  </si>
  <si>
    <t>Bergerie (Killian, Benjamin, Killian)</t>
  </si>
  <si>
    <t>L Team</t>
  </si>
  <si>
    <t>MX</t>
  </si>
  <si>
    <t>MA</t>
  </si>
  <si>
    <t>Alexandre</t>
  </si>
  <si>
    <t>alexandre.jpg</t>
  </si>
  <si>
    <t>VH</t>
  </si>
  <si>
    <t>SF</t>
  </si>
  <si>
    <t>EQX</t>
  </si>
  <si>
    <t>EQM</t>
  </si>
  <si>
    <t>https://www.strava.com/athletes/36541735?hl=fr-FR</t>
  </si>
  <si>
    <t>https://www.strava.com/athletes/141193758</t>
  </si>
  <si>
    <t>https://www.strava.com/athletes/12439314?oq=be</t>
  </si>
  <si>
    <t>https://www.strava.com/athletes/130395685</t>
  </si>
  <si>
    <t>https://www.strava.com/athletes/126506004?oq=coral</t>
  </si>
  <si>
    <t>https://www.strava.com/athletes/43360736?oq=flav</t>
  </si>
  <si>
    <t>https://www.strava.com/athletes/108731010?oq=killi</t>
  </si>
  <si>
    <t>https://www.strava.com/athletes/129620797</t>
  </si>
  <si>
    <t>Les rageux râlent, les champions gagnent.</t>
  </si>
  <si>
    <t>Gilles</t>
  </si>
  <si>
    <t>Sandra</t>
  </si>
  <si>
    <t>gilles.jpg</t>
  </si>
  <si>
    <t>sandra.jpg</t>
  </si>
  <si>
    <t>Qui cherche, trouve.</t>
  </si>
  <si>
    <t>Triathlon de Châtelaillon Plage</t>
  </si>
  <si>
    <t>Bergerie (Antoine, Benjamin, Damien)</t>
  </si>
  <si>
    <t>Damien</t>
  </si>
  <si>
    <t>damien.jpg</t>
  </si>
  <si>
    <t>https://www.strava.com/athletes/3605127?oq=dam</t>
  </si>
  <si>
    <t>Ils ont réussi car ils ne savaient pas que c'était impossible.</t>
  </si>
  <si>
    <t>Triathlon de Montreuil Juigné</t>
  </si>
  <si>
    <t>Sonia</t>
  </si>
  <si>
    <t>S4F</t>
  </si>
  <si>
    <t>sonia.jpg</t>
  </si>
  <si>
    <t>Bergerie (Flavie, Flavie, Flavie)</t>
  </si>
  <si>
    <t>Bergerie (Killian, Benjamin, Benoit)</t>
  </si>
  <si>
    <t>Bergerie (Valérie, Patricia, Valérie)</t>
  </si>
  <si>
    <t>MASC</t>
  </si>
  <si>
    <t>+90</t>
  </si>
  <si>
    <t>-44</t>
  </si>
  <si>
    <t>+1</t>
  </si>
  <si>
    <t>-6</t>
  </si>
  <si>
    <t>18SE</t>
  </si>
  <si>
    <t>5VE1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</si>
</sst>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3" borderId="2" xfId="0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21" fontId="1" fillId="3" borderId="2" xfId="0" applyNumberFormat="1" applyFont="1" applyFill="1" applyBorder="1" applyAlignment="1">
      <alignment horizontal="center" vertical="center"/>
    </xf>
    <xf numFmtId="21" fontId="1" fillId="3" borderId="5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1" fontId="2" fillId="2" borderId="0" xfId="0" applyNumberFormat="1" applyFont="1" applyFill="1" applyAlignment="1">
      <alignment horizontal="center" vertical="center"/>
    </xf>
    <xf numFmtId="21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45" fontId="1" fillId="3" borderId="5" xfId="0" applyNumberFormat="1" applyFont="1" applyFill="1" applyBorder="1" applyAlignment="1">
      <alignment horizontal="center" vertical="center"/>
    </xf>
    <xf numFmtId="45" fontId="2" fillId="2" borderId="4" xfId="0" applyNumberFormat="1" applyFont="1" applyFill="1" applyBorder="1" applyAlignment="1">
      <alignment horizontal="center" vertical="center"/>
    </xf>
    <xf numFmtId="45" fontId="3" fillId="2" borderId="4" xfId="0" applyNumberFormat="1" applyFont="1" applyFill="1" applyBorder="1" applyAlignment="1">
      <alignment horizontal="center" vertical="center"/>
    </xf>
    <xf numFmtId="45" fontId="1" fillId="3" borderId="2" xfId="0" applyNumberFormat="1" applyFont="1" applyFill="1" applyBorder="1" applyAlignment="1">
      <alignment horizontal="center" vertical="center"/>
    </xf>
    <xf numFmtId="45" fontId="2" fillId="2" borderId="0" xfId="0" applyNumberFormat="1" applyFont="1" applyFill="1" applyAlignment="1">
      <alignment horizontal="center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45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21" fontId="2" fillId="4" borderId="4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21" fontId="0" fillId="0" borderId="0" xfId="0" applyNumberFormat="1"/>
    <xf numFmtId="165" fontId="2" fillId="4" borderId="0" xfId="0" applyNumberFormat="1" applyFont="1" applyFill="1" applyAlignment="1">
      <alignment horizontal="center" vertical="center"/>
    </xf>
    <xf numFmtId="21" fontId="1" fillId="4" borderId="0" xfId="0" applyNumberFormat="1" applyFont="1" applyFill="1" applyAlignment="1">
      <alignment horizontal="center" vertical="center"/>
    </xf>
    <xf numFmtId="45" fontId="1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5" fillId="2" borderId="0" xfId="1" applyFill="1" applyAlignment="1">
      <alignment horizontal="left"/>
    </xf>
    <xf numFmtId="0" fontId="5" fillId="2" borderId="2" xfId="1" applyFill="1" applyBorder="1" applyAlignment="1">
      <alignment horizontal="left"/>
    </xf>
    <xf numFmtId="1" fontId="2" fillId="2" borderId="0" xfId="0" applyNumberFormat="1" applyFont="1" applyFill="1" applyAlignment="1">
      <alignment horizontal="center" vertical="center"/>
    </xf>
    <xf numFmtId="0" fontId="0" fillId="2" borderId="0" xfId="1" applyFont="1" applyFill="1" applyAlignment="1">
      <alignment horizontal="left"/>
    </xf>
    <xf numFmtId="0" fontId="1" fillId="4" borderId="0" xfId="0" applyFont="1" applyFill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45" fontId="1" fillId="4" borderId="0" xfId="0" applyNumberFormat="1" applyFont="1" applyFill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1" fontId="1" fillId="4" borderId="4" xfId="0" applyNumberFormat="1" applyFont="1" applyFill="1" applyBorder="1" applyAlignment="1">
      <alignment horizontal="center" vertical="center"/>
    </xf>
    <xf numFmtId="21" fontId="2" fillId="2" borderId="6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rava.com/athletes/3605127?oq=d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topLeftCell="A7" zoomScale="91" zoomScaleNormal="90" workbookViewId="0">
      <selection activeCell="C26" sqref="C26"/>
    </sheetView>
  </sheetViews>
  <sheetFormatPr baseColWidth="10" defaultColWidth="22.88671875" defaultRowHeight="13.8" customHeight="1" x14ac:dyDescent="0.3"/>
  <cols>
    <col min="1" max="1" width="31.21875" style="10" bestFit="1" customWidth="1"/>
    <col min="2" max="2" width="26.33203125" style="11" bestFit="1" customWidth="1"/>
    <col min="3" max="3" width="33.44140625" style="10" bestFit="1" customWidth="1"/>
    <col min="4" max="4" width="8.88671875" style="12" customWidth="1"/>
    <col min="5" max="5" width="7.109375" style="13" bestFit="1" customWidth="1"/>
    <col min="6" max="6" width="11.21875" style="12" bestFit="1" customWidth="1"/>
    <col min="7" max="7" width="5.44140625" style="12" bestFit="1" customWidth="1"/>
    <col min="8" max="8" width="7.33203125" style="14" bestFit="1" customWidth="1"/>
    <col min="9" max="9" width="6" style="38" customWidth="1"/>
    <col min="10" max="10" width="10" style="15" bestFit="1" customWidth="1"/>
    <col min="11" max="11" width="8.21875" style="27" bestFit="1" customWidth="1"/>
    <col min="12" max="12" width="6.33203125" style="14" bestFit="1" customWidth="1"/>
    <col min="13" max="13" width="8.21875" style="24" bestFit="1" customWidth="1"/>
    <col min="14" max="14" width="6.21875" style="17" bestFit="1" customWidth="1"/>
    <col min="15" max="15" width="10" style="15" bestFit="1" customWidth="1"/>
    <col min="16" max="16" width="8.21875" style="17" bestFit="1" customWidth="1"/>
    <col min="17" max="17" width="8.33203125" style="18" bestFit="1" customWidth="1"/>
    <col min="18" max="18" width="6.5546875" style="14" bestFit="1" customWidth="1"/>
    <col min="19" max="19" width="8.21875" style="24" bestFit="1" customWidth="1"/>
    <col min="20" max="20" width="6.33203125" style="17" bestFit="1" customWidth="1"/>
    <col min="21" max="21" width="10" style="15" bestFit="1" customWidth="1"/>
    <col min="22" max="22" width="8.21875" style="27" bestFit="1" customWidth="1"/>
    <col min="23" max="23" width="8.44140625" style="18" bestFit="1" customWidth="1"/>
    <col min="24" max="24" width="6.5546875" style="14" bestFit="1" customWidth="1"/>
    <col min="25" max="25" width="12" style="16" bestFit="1" customWidth="1"/>
    <col min="26" max="26" width="10.88671875" style="16" bestFit="1" customWidth="1"/>
    <col min="27" max="16384" width="22.88671875" style="12"/>
  </cols>
  <sheetData>
    <row r="1" spans="1:27" s="3" customFormat="1" ht="13.8" customHeight="1" x14ac:dyDescent="0.3">
      <c r="A1" s="1" t="s">
        <v>0</v>
      </c>
      <c r="B1" s="2" t="s">
        <v>26</v>
      </c>
      <c r="C1" s="1" t="s">
        <v>1</v>
      </c>
      <c r="D1" s="3" t="s">
        <v>16</v>
      </c>
      <c r="E1" s="4" t="s">
        <v>20</v>
      </c>
      <c r="F1" s="3" t="s">
        <v>18</v>
      </c>
      <c r="G1" s="3" t="s">
        <v>19</v>
      </c>
      <c r="H1" s="5" t="s">
        <v>25</v>
      </c>
      <c r="I1" s="37" t="s">
        <v>13</v>
      </c>
      <c r="J1" s="6" t="s">
        <v>5</v>
      </c>
      <c r="K1" s="26" t="s">
        <v>2</v>
      </c>
      <c r="L1" s="5" t="s">
        <v>38</v>
      </c>
      <c r="M1" s="23" t="s">
        <v>3</v>
      </c>
      <c r="N1" s="8" t="s">
        <v>14</v>
      </c>
      <c r="O1" s="6" t="s">
        <v>6</v>
      </c>
      <c r="P1" s="8" t="s">
        <v>4</v>
      </c>
      <c r="Q1" s="9" t="s">
        <v>22</v>
      </c>
      <c r="R1" s="5" t="s">
        <v>39</v>
      </c>
      <c r="S1" s="23" t="s">
        <v>7</v>
      </c>
      <c r="T1" s="8" t="s">
        <v>15</v>
      </c>
      <c r="U1" s="6" t="s">
        <v>8</v>
      </c>
      <c r="V1" s="26" t="s">
        <v>9</v>
      </c>
      <c r="W1" s="9" t="s">
        <v>23</v>
      </c>
      <c r="X1" s="5" t="s">
        <v>65</v>
      </c>
      <c r="Y1" s="7" t="s">
        <v>10</v>
      </c>
      <c r="Z1" s="7" t="s">
        <v>57</v>
      </c>
    </row>
    <row r="2" spans="1:27" ht="13.8" customHeight="1" x14ac:dyDescent="0.3">
      <c r="A2" s="10" t="s">
        <v>11</v>
      </c>
      <c r="B2" s="11">
        <v>45557</v>
      </c>
      <c r="C2" s="10" t="s">
        <v>12</v>
      </c>
      <c r="D2" s="12" t="s">
        <v>17</v>
      </c>
      <c r="E2" s="13" t="s">
        <v>21</v>
      </c>
      <c r="F2" s="12">
        <v>298</v>
      </c>
      <c r="G2" s="12">
        <v>387</v>
      </c>
      <c r="H2" s="14">
        <f>F2/G2*100</f>
        <v>77.002583979328165</v>
      </c>
      <c r="I2" s="38">
        <v>1.2</v>
      </c>
      <c r="J2" s="15">
        <v>2.6967592592592592E-2</v>
      </c>
      <c r="K2" s="27">
        <f>J2/(I2*10)</f>
        <v>2.2472993827160493E-3</v>
      </c>
      <c r="L2" s="14">
        <v>384</v>
      </c>
      <c r="M2" s="24">
        <v>2.4074074074074076E-3</v>
      </c>
      <c r="N2" s="17">
        <v>34</v>
      </c>
      <c r="O2" s="15">
        <v>4.0451388888888891E-2</v>
      </c>
      <c r="P2" s="17">
        <f>N2 / (O2 * 24)</f>
        <v>35.021459227467808</v>
      </c>
      <c r="Q2" s="18" t="s">
        <v>27</v>
      </c>
      <c r="R2" s="14">
        <v>33</v>
      </c>
      <c r="S2" s="24">
        <v>1.6203703703703703E-3</v>
      </c>
      <c r="T2" s="17">
        <v>7.5</v>
      </c>
      <c r="U2" s="15">
        <v>3.2511574074074075E-2</v>
      </c>
      <c r="V2" s="27">
        <f>U2/T2</f>
        <v>4.3348765432098769E-3</v>
      </c>
      <c r="W2" s="18" t="s">
        <v>24</v>
      </c>
      <c r="X2" s="14">
        <v>340</v>
      </c>
      <c r="Y2" s="16">
        <f>SUM(J2,M2,O2,S2,U2)</f>
        <v>0.10395833333333335</v>
      </c>
      <c r="Z2" s="16">
        <f>ABS(TIMEVALUE("01:35:44")-Y2)</f>
        <v>3.7476851851851872E-2</v>
      </c>
    </row>
    <row r="3" spans="1:27" ht="13.8" customHeight="1" x14ac:dyDescent="0.3">
      <c r="A3" s="10" t="s">
        <v>11</v>
      </c>
      <c r="B3" s="11">
        <v>45557</v>
      </c>
      <c r="C3" s="10" t="s">
        <v>28</v>
      </c>
      <c r="D3" s="12" t="s">
        <v>17</v>
      </c>
      <c r="E3" s="13" t="s">
        <v>35</v>
      </c>
      <c r="F3" s="12">
        <v>231</v>
      </c>
      <c r="G3" s="12">
        <v>387</v>
      </c>
      <c r="H3" s="14">
        <f>F3/G3*100</f>
        <v>59.689922480620147</v>
      </c>
      <c r="I3" s="38">
        <v>1.2</v>
      </c>
      <c r="J3" s="15">
        <v>1.5983796296296298E-2</v>
      </c>
      <c r="K3" s="27">
        <f>J3/(I3*10)</f>
        <v>1.3319830246913582E-3</v>
      </c>
      <c r="L3" s="14">
        <v>95</v>
      </c>
      <c r="M3" s="24">
        <v>2.9050925925925928E-3</v>
      </c>
      <c r="N3" s="17">
        <v>34</v>
      </c>
      <c r="O3" s="15">
        <v>4.7974537037037038E-2</v>
      </c>
      <c r="P3" s="17">
        <f>N3 / (O3 * 24)</f>
        <v>29.529553679131482</v>
      </c>
      <c r="Q3" s="18" t="s">
        <v>36</v>
      </c>
      <c r="R3" s="14">
        <v>236</v>
      </c>
      <c r="S3" s="24">
        <v>2.5000000000000001E-3</v>
      </c>
      <c r="T3" s="17">
        <v>7.5</v>
      </c>
      <c r="U3" s="15">
        <v>2.8784722222222222E-2</v>
      </c>
      <c r="V3" s="27">
        <f>U3/T3</f>
        <v>3.8379629629629627E-3</v>
      </c>
      <c r="W3" s="18" t="s">
        <v>37</v>
      </c>
      <c r="X3" s="14">
        <v>262</v>
      </c>
      <c r="Y3" s="16">
        <f>SUM(J3,M3,O3,S3,U3)</f>
        <v>9.8148148148148151E-2</v>
      </c>
      <c r="Z3" s="16">
        <f>ABS(TIMEVALUE("01:35:44")-Y3)</f>
        <v>3.1666666666666676E-2</v>
      </c>
    </row>
    <row r="4" spans="1:27" ht="13.8" customHeight="1" x14ac:dyDescent="0.3">
      <c r="A4" s="10" t="s">
        <v>11</v>
      </c>
      <c r="B4" s="11">
        <v>45557</v>
      </c>
      <c r="C4" s="10" t="s">
        <v>30</v>
      </c>
      <c r="D4" s="12" t="s">
        <v>53</v>
      </c>
      <c r="E4" s="13" t="s">
        <v>48</v>
      </c>
      <c r="F4" s="12">
        <v>27</v>
      </c>
      <c r="G4" s="12">
        <v>27</v>
      </c>
      <c r="H4" s="14">
        <f t="shared" ref="H4:H15" si="0">F4/G4*100</f>
        <v>100</v>
      </c>
      <c r="I4" s="38">
        <v>1.2</v>
      </c>
      <c r="J4" s="15">
        <v>2.9155092592592594E-2</v>
      </c>
      <c r="K4" s="27">
        <f t="shared" ref="K4:K11" si="1">J4/(I4*10)</f>
        <v>2.4295910493827163E-3</v>
      </c>
      <c r="L4" s="14">
        <v>27</v>
      </c>
      <c r="M4" s="24">
        <v>2.2569444444444442E-3</v>
      </c>
      <c r="N4" s="17">
        <v>34</v>
      </c>
      <c r="O4" s="15">
        <v>4.1550925925925929E-2</v>
      </c>
      <c r="P4" s="17">
        <f t="shared" ref="P4:P11" si="2">N4 / (O4 * 24)</f>
        <v>34.094707520891362</v>
      </c>
      <c r="Q4" s="18" t="s">
        <v>51</v>
      </c>
      <c r="R4" s="14">
        <v>7</v>
      </c>
      <c r="S4" s="24">
        <v>1.5509259259259259E-3</v>
      </c>
      <c r="T4" s="17">
        <v>7.5</v>
      </c>
      <c r="U4" s="15">
        <v>3.9467592592592596E-2</v>
      </c>
      <c r="V4" s="27">
        <f t="shared" ref="V4:V15" si="3">U4/T4</f>
        <v>5.2623456790123462E-3</v>
      </c>
      <c r="W4" s="18" t="s">
        <v>52</v>
      </c>
      <c r="X4" s="14">
        <v>27</v>
      </c>
      <c r="Y4" s="16">
        <f t="shared" ref="Y4:Y8" si="4">SUM(J4,M4,O4,S4,U4)</f>
        <v>0.11398148148148149</v>
      </c>
      <c r="Z4" s="16">
        <f>ABS(TIMEVALUE("01:39:38")-Y4)</f>
        <v>4.4791666666666674E-2</v>
      </c>
    </row>
    <row r="5" spans="1:27" ht="13.8" customHeight="1" x14ac:dyDescent="0.3">
      <c r="A5" s="10" t="s">
        <v>11</v>
      </c>
      <c r="B5" s="11">
        <v>45557</v>
      </c>
      <c r="C5" s="10" t="s">
        <v>31</v>
      </c>
      <c r="D5" s="12" t="s">
        <v>34</v>
      </c>
      <c r="E5" s="13" t="s">
        <v>40</v>
      </c>
      <c r="F5" s="12">
        <v>311</v>
      </c>
      <c r="G5" s="12">
        <v>368</v>
      </c>
      <c r="H5" s="14">
        <f t="shared" si="0"/>
        <v>84.510869565217391</v>
      </c>
      <c r="I5" s="38">
        <v>0.75</v>
      </c>
      <c r="J5" s="15">
        <v>1.4479166666666666E-2</v>
      </c>
      <c r="K5" s="27">
        <f>J5/(I5*10)</f>
        <v>1.9305555555555556E-3</v>
      </c>
      <c r="L5" s="14">
        <v>307</v>
      </c>
      <c r="M5" s="24">
        <v>4.2361111111111115E-3</v>
      </c>
      <c r="N5" s="17">
        <v>20</v>
      </c>
      <c r="O5" s="15">
        <v>2.75E-2</v>
      </c>
      <c r="P5" s="17">
        <f t="shared" si="2"/>
        <v>30.303030303030301</v>
      </c>
      <c r="Q5" s="18" t="s">
        <v>41</v>
      </c>
      <c r="R5" s="19" t="s">
        <v>42</v>
      </c>
      <c r="S5" s="24">
        <v>1.8518518518518519E-3</v>
      </c>
      <c r="T5" s="17">
        <v>5</v>
      </c>
      <c r="U5" s="15">
        <v>1.9027777777777779E-2</v>
      </c>
      <c r="V5" s="27">
        <f t="shared" si="3"/>
        <v>3.8055555555555559E-3</v>
      </c>
      <c r="W5" s="20" t="s">
        <v>42</v>
      </c>
      <c r="X5" s="14">
        <v>276</v>
      </c>
      <c r="Y5" s="16">
        <f>SUM(J5,M5,O5,S5,U5)</f>
        <v>6.7094907407407409E-2</v>
      </c>
      <c r="Z5" s="16">
        <f>ABS(TIMEVALUE("00:57:34")-Y5)</f>
        <v>2.7118055555555555E-2</v>
      </c>
    </row>
    <row r="6" spans="1:27" ht="13.8" customHeight="1" x14ac:dyDescent="0.3">
      <c r="A6" s="10" t="s">
        <v>11</v>
      </c>
      <c r="B6" s="11">
        <v>45557</v>
      </c>
      <c r="C6" s="10" t="s">
        <v>29</v>
      </c>
      <c r="D6" s="12" t="s">
        <v>34</v>
      </c>
      <c r="E6" s="13" t="s">
        <v>43</v>
      </c>
      <c r="F6" s="12">
        <v>327</v>
      </c>
      <c r="G6" s="12">
        <v>368</v>
      </c>
      <c r="H6" s="14">
        <f t="shared" si="0"/>
        <v>88.858695652173907</v>
      </c>
      <c r="I6" s="38">
        <v>0.75</v>
      </c>
      <c r="J6" s="15">
        <v>1.480324074074074E-2</v>
      </c>
      <c r="K6" s="27">
        <f t="shared" si="1"/>
        <v>1.9737654320987653E-3</v>
      </c>
      <c r="L6" s="14">
        <v>318</v>
      </c>
      <c r="M6" s="24">
        <v>3.2638888888888891E-3</v>
      </c>
      <c r="N6" s="17">
        <v>20</v>
      </c>
      <c r="O6" s="15">
        <v>2.78125E-2</v>
      </c>
      <c r="P6" s="17">
        <f t="shared" si="2"/>
        <v>29.962546816479403</v>
      </c>
      <c r="Q6" s="18" t="s">
        <v>44</v>
      </c>
      <c r="R6" s="14">
        <v>299</v>
      </c>
      <c r="S6" s="24">
        <v>2.1527777777777778E-3</v>
      </c>
      <c r="T6" s="17">
        <v>5</v>
      </c>
      <c r="U6" s="15">
        <v>2.2037037037037036E-2</v>
      </c>
      <c r="V6" s="27">
        <f t="shared" si="3"/>
        <v>4.4074074074074068E-3</v>
      </c>
      <c r="W6" s="18" t="s">
        <v>45</v>
      </c>
      <c r="X6" s="14">
        <v>339</v>
      </c>
      <c r="Y6" s="16">
        <f t="shared" si="4"/>
        <v>7.0069444444444448E-2</v>
      </c>
      <c r="Z6" s="16">
        <f>ABS(TIMEVALUE("00:57:34")-Y6)</f>
        <v>3.0092592592592594E-2</v>
      </c>
    </row>
    <row r="7" spans="1:27" ht="13.8" customHeight="1" x14ac:dyDescent="0.3">
      <c r="A7" s="10" t="s">
        <v>11</v>
      </c>
      <c r="B7" s="11">
        <v>45557</v>
      </c>
      <c r="C7" s="10" t="s">
        <v>32</v>
      </c>
      <c r="D7" s="12" t="s">
        <v>54</v>
      </c>
      <c r="E7" s="13" t="s">
        <v>48</v>
      </c>
      <c r="F7" s="12">
        <v>23</v>
      </c>
      <c r="G7" s="12">
        <v>29</v>
      </c>
      <c r="H7" s="14">
        <f t="shared" si="0"/>
        <v>79.310344827586206</v>
      </c>
      <c r="I7" s="38">
        <v>0.75</v>
      </c>
      <c r="J7" s="15">
        <v>1.0868055555555556E-2</v>
      </c>
      <c r="K7" s="27">
        <f t="shared" si="1"/>
        <v>1.4490740740740742E-3</v>
      </c>
      <c r="L7" s="14">
        <v>13</v>
      </c>
      <c r="M7" s="24">
        <v>2.1990740740740742E-3</v>
      </c>
      <c r="N7" s="17">
        <v>20</v>
      </c>
      <c r="O7" s="15">
        <v>2.9027777777777777E-2</v>
      </c>
      <c r="P7" s="17">
        <f t="shared" si="2"/>
        <v>28.708133971291865</v>
      </c>
      <c r="Q7" s="18" t="s">
        <v>49</v>
      </c>
      <c r="R7" s="14">
        <v>27</v>
      </c>
      <c r="S7" s="24">
        <v>1.7592592592592592E-3</v>
      </c>
      <c r="T7" s="17">
        <v>5</v>
      </c>
      <c r="U7" s="15">
        <v>2.148148148148148E-2</v>
      </c>
      <c r="V7" s="27">
        <f t="shared" si="3"/>
        <v>4.2962962962962963E-3</v>
      </c>
      <c r="W7" s="18" t="s">
        <v>50</v>
      </c>
      <c r="X7" s="14">
        <v>24</v>
      </c>
      <c r="Y7" s="16">
        <f t="shared" si="4"/>
        <v>6.5335648148148143E-2</v>
      </c>
      <c r="Z7" s="16">
        <f>ABS(TIMEVALUE("01:01:50")-Y7)</f>
        <v>2.239583333333333E-2</v>
      </c>
    </row>
    <row r="8" spans="1:27" ht="13.8" customHeight="1" x14ac:dyDescent="0.3">
      <c r="A8" s="10" t="s">
        <v>11</v>
      </c>
      <c r="B8" s="11">
        <v>45557</v>
      </c>
      <c r="C8" s="10" t="s">
        <v>33</v>
      </c>
      <c r="D8" s="12" t="s">
        <v>34</v>
      </c>
      <c r="E8" s="13" t="s">
        <v>43</v>
      </c>
      <c r="F8" s="12">
        <v>336</v>
      </c>
      <c r="G8" s="12">
        <v>368</v>
      </c>
      <c r="H8" s="14">
        <f t="shared" si="0"/>
        <v>91.304347826086953</v>
      </c>
      <c r="I8" s="38">
        <v>0.75</v>
      </c>
      <c r="J8" s="15">
        <v>1.5347222222222222E-2</v>
      </c>
      <c r="K8" s="27">
        <f t="shared" si="1"/>
        <v>2.0462962962962965E-3</v>
      </c>
      <c r="L8" s="14">
        <v>335</v>
      </c>
      <c r="M8" s="24">
        <v>2.8124999999999999E-3</v>
      </c>
      <c r="N8" s="17">
        <v>20</v>
      </c>
      <c r="O8" s="15">
        <v>3.1539351851851853E-2</v>
      </c>
      <c r="P8" s="17">
        <f t="shared" si="2"/>
        <v>26.422018348623855</v>
      </c>
      <c r="Q8" s="18" t="s">
        <v>46</v>
      </c>
      <c r="R8" s="14">
        <v>345</v>
      </c>
      <c r="S8" s="24">
        <v>1.3310185185185185E-3</v>
      </c>
      <c r="T8" s="17">
        <v>5</v>
      </c>
      <c r="U8" s="15">
        <v>2.0891203703703703E-2</v>
      </c>
      <c r="V8" s="27">
        <f t="shared" si="3"/>
        <v>4.178240740740741E-3</v>
      </c>
      <c r="W8" s="18" t="s">
        <v>47</v>
      </c>
      <c r="X8" s="14">
        <v>320</v>
      </c>
      <c r="Y8" s="16">
        <f t="shared" si="4"/>
        <v>7.1921296296296289E-2</v>
      </c>
      <c r="Z8" s="16">
        <f t="shared" ref="Z8" si="5">ABS(TIMEVALUE("00:57:34")-Y8)</f>
        <v>3.1944444444444435E-2</v>
      </c>
    </row>
    <row r="9" spans="1:27" ht="13.8" customHeight="1" x14ac:dyDescent="0.3">
      <c r="A9" s="10" t="s">
        <v>56</v>
      </c>
      <c r="B9" s="11">
        <v>45451</v>
      </c>
      <c r="C9" s="10" t="s">
        <v>12</v>
      </c>
      <c r="D9" s="12" t="s">
        <v>55</v>
      </c>
      <c r="E9" s="13" t="s">
        <v>61</v>
      </c>
      <c r="F9" s="12">
        <v>143</v>
      </c>
      <c r="G9" s="12">
        <v>160</v>
      </c>
      <c r="H9" s="14">
        <f t="shared" si="0"/>
        <v>89.375</v>
      </c>
      <c r="I9" s="38">
        <v>0.4</v>
      </c>
      <c r="J9" s="15">
        <v>1.324074074074074E-2</v>
      </c>
      <c r="K9" s="27">
        <f t="shared" si="1"/>
        <v>3.3101851851851851E-3</v>
      </c>
      <c r="L9" s="19" t="s">
        <v>42</v>
      </c>
      <c r="M9" s="25" t="s">
        <v>42</v>
      </c>
      <c r="N9" s="17">
        <v>90</v>
      </c>
      <c r="O9" s="15">
        <v>0.23333333333333334</v>
      </c>
      <c r="P9" s="17">
        <f t="shared" si="2"/>
        <v>16.071428571428573</v>
      </c>
      <c r="Q9" s="20" t="s">
        <v>42</v>
      </c>
      <c r="R9" s="19" t="s">
        <v>42</v>
      </c>
      <c r="S9" s="25" t="s">
        <v>42</v>
      </c>
      <c r="T9" s="17">
        <v>17</v>
      </c>
      <c r="U9" s="15">
        <v>0.18890046296296295</v>
      </c>
      <c r="V9" s="27">
        <f t="shared" si="3"/>
        <v>1.111179193899782E-2</v>
      </c>
      <c r="W9" s="20" t="s">
        <v>42</v>
      </c>
      <c r="X9" s="19" t="s">
        <v>42</v>
      </c>
      <c r="Y9" s="16">
        <f>SUM(J9,M9,O9,S9,U9)</f>
        <v>0.43547453703703703</v>
      </c>
      <c r="Z9" s="16">
        <v>0.23265046296296296</v>
      </c>
      <c r="AA9" s="15"/>
    </row>
    <row r="10" spans="1:27" ht="13.8" customHeight="1" x14ac:dyDescent="0.3">
      <c r="A10" s="10" t="s">
        <v>56</v>
      </c>
      <c r="B10" s="11">
        <v>45451</v>
      </c>
      <c r="C10" s="10" t="s">
        <v>59</v>
      </c>
      <c r="D10" s="12" t="s">
        <v>53</v>
      </c>
      <c r="E10" s="13" t="s">
        <v>58</v>
      </c>
      <c r="F10" s="12">
        <v>9</v>
      </c>
      <c r="G10" s="12">
        <v>9</v>
      </c>
      <c r="H10" s="14">
        <f t="shared" si="0"/>
        <v>100</v>
      </c>
      <c r="I10" s="38">
        <v>0.4</v>
      </c>
      <c r="J10" s="15">
        <v>1.0138888888888888E-2</v>
      </c>
      <c r="K10" s="27">
        <f t="shared" si="1"/>
        <v>2.5347222222222221E-3</v>
      </c>
      <c r="L10" s="19" t="s">
        <v>42</v>
      </c>
      <c r="M10" s="25" t="s">
        <v>42</v>
      </c>
      <c r="N10" s="17">
        <v>47</v>
      </c>
      <c r="O10" s="15">
        <v>0.15307870370370372</v>
      </c>
      <c r="P10" s="17">
        <f t="shared" si="2"/>
        <v>12.792983517314379</v>
      </c>
      <c r="Q10" s="20" t="s">
        <v>42</v>
      </c>
      <c r="R10" s="19" t="s">
        <v>42</v>
      </c>
      <c r="S10" s="25" t="s">
        <v>42</v>
      </c>
      <c r="T10" s="17">
        <v>8.5</v>
      </c>
      <c r="U10" s="15">
        <v>6.1412037037037036E-2</v>
      </c>
      <c r="V10" s="27">
        <f t="shared" si="3"/>
        <v>7.2249455337690628E-3</v>
      </c>
      <c r="W10" s="20" t="s">
        <v>42</v>
      </c>
      <c r="X10" s="19" t="s">
        <v>42</v>
      </c>
      <c r="Y10" s="16">
        <f>SUM(J10,M10,O10,S10,U10)</f>
        <v>0.22462962962962965</v>
      </c>
      <c r="Z10" s="16">
        <v>9.6157407407407414E-2</v>
      </c>
    </row>
    <row r="11" spans="1:27" ht="13.8" customHeight="1" x14ac:dyDescent="0.3">
      <c r="A11" s="10" t="s">
        <v>56</v>
      </c>
      <c r="B11" s="11">
        <v>45451</v>
      </c>
      <c r="C11" s="10" t="s">
        <v>60</v>
      </c>
      <c r="D11" s="12" t="s">
        <v>17</v>
      </c>
      <c r="E11" s="13" t="s">
        <v>62</v>
      </c>
      <c r="F11" s="12">
        <v>127</v>
      </c>
      <c r="G11" s="12">
        <v>167</v>
      </c>
      <c r="H11" s="14">
        <f t="shared" si="0"/>
        <v>76.047904191616766</v>
      </c>
      <c r="I11" s="38">
        <v>0.4</v>
      </c>
      <c r="J11" s="15">
        <v>1.2199074074074074E-2</v>
      </c>
      <c r="K11" s="27">
        <f t="shared" si="1"/>
        <v>3.0497685185185185E-3</v>
      </c>
      <c r="L11" s="19" t="s">
        <v>42</v>
      </c>
      <c r="M11" s="25" t="s">
        <v>42</v>
      </c>
      <c r="N11" s="17">
        <v>47</v>
      </c>
      <c r="O11" s="15">
        <v>0.11179398148148148</v>
      </c>
      <c r="P11" s="17">
        <f t="shared" si="2"/>
        <v>17.517341339683195</v>
      </c>
      <c r="Q11" s="20" t="s">
        <v>42</v>
      </c>
      <c r="R11" s="19" t="s">
        <v>42</v>
      </c>
      <c r="S11" s="25" t="s">
        <v>42</v>
      </c>
      <c r="T11" s="17">
        <v>8.5</v>
      </c>
      <c r="U11" s="15">
        <v>8.5127314814814808E-2</v>
      </c>
      <c r="V11" s="27">
        <f t="shared" si="3"/>
        <v>1.0014978213507624E-2</v>
      </c>
      <c r="W11" s="20" t="s">
        <v>42</v>
      </c>
      <c r="X11" s="19" t="s">
        <v>42</v>
      </c>
      <c r="Y11" s="16">
        <f>SUM(J11,M11,O11,S11,U11)</f>
        <v>0.20912037037037035</v>
      </c>
      <c r="Z11" s="16">
        <v>8.459490740740741E-2</v>
      </c>
    </row>
    <row r="12" spans="1:27" ht="13.8" customHeight="1" x14ac:dyDescent="0.3">
      <c r="A12" s="10" t="s">
        <v>56</v>
      </c>
      <c r="B12" s="11">
        <v>45451</v>
      </c>
      <c r="C12" s="10" t="s">
        <v>29</v>
      </c>
      <c r="D12" s="12" t="s">
        <v>17</v>
      </c>
      <c r="E12" s="13" t="s">
        <v>63</v>
      </c>
      <c r="F12" s="12" t="s">
        <v>64</v>
      </c>
      <c r="G12" s="12">
        <v>167</v>
      </c>
      <c r="H12" s="14">
        <v>100</v>
      </c>
      <c r="I12" s="38">
        <v>0.4</v>
      </c>
      <c r="J12" s="15">
        <v>1.2812499999999999E-2</v>
      </c>
      <c r="K12" s="27">
        <f t="shared" ref="K12:K15" si="6">J12/(I12*10)</f>
        <v>3.2031249999999998E-3</v>
      </c>
      <c r="L12" s="19" t="s">
        <v>42</v>
      </c>
      <c r="M12" s="25" t="s">
        <v>42</v>
      </c>
      <c r="N12" s="17">
        <v>48</v>
      </c>
      <c r="O12" s="15">
        <v>0.21952546296296296</v>
      </c>
      <c r="P12" s="17">
        <f t="shared" ref="P12:P15" si="7">N12 / (O12 * 24)</f>
        <v>9.1105604470923183</v>
      </c>
      <c r="Q12" s="20" t="s">
        <v>42</v>
      </c>
      <c r="R12" s="19" t="s">
        <v>42</v>
      </c>
      <c r="S12" s="25" t="s">
        <v>42</v>
      </c>
      <c r="T12" s="17">
        <v>8.5</v>
      </c>
      <c r="U12" s="15" t="s">
        <v>64</v>
      </c>
      <c r="V12" s="27" t="s">
        <v>64</v>
      </c>
      <c r="W12" s="20" t="s">
        <v>42</v>
      </c>
      <c r="X12" s="19" t="s">
        <v>42</v>
      </c>
      <c r="Y12" s="16" t="s">
        <v>64</v>
      </c>
      <c r="Z12" s="16" t="s">
        <v>64</v>
      </c>
    </row>
    <row r="13" spans="1:27" ht="13.8" customHeight="1" x14ac:dyDescent="0.3">
      <c r="A13" s="10" t="s">
        <v>67</v>
      </c>
      <c r="B13" s="11">
        <v>45207</v>
      </c>
      <c r="C13" s="10" t="s">
        <v>60</v>
      </c>
      <c r="D13" s="12" t="s">
        <v>34</v>
      </c>
      <c r="E13" s="13" t="s">
        <v>74</v>
      </c>
      <c r="F13" s="12">
        <v>115</v>
      </c>
      <c r="G13" s="12">
        <v>244</v>
      </c>
      <c r="H13" s="14">
        <f t="shared" si="0"/>
        <v>47.131147540983612</v>
      </c>
      <c r="I13" s="38">
        <v>0.75</v>
      </c>
      <c r="J13" s="15">
        <v>1.5462962962962963E-2</v>
      </c>
      <c r="K13" s="27">
        <f t="shared" si="6"/>
        <v>2.0617283950617282E-3</v>
      </c>
      <c r="L13" s="14">
        <v>214</v>
      </c>
      <c r="M13" s="24">
        <v>7.1990740740740739E-3</v>
      </c>
      <c r="N13" s="17">
        <v>20</v>
      </c>
      <c r="O13" s="15">
        <v>2.2847222222222224E-2</v>
      </c>
      <c r="P13" s="17">
        <f t="shared" si="7"/>
        <v>36.474164133738604</v>
      </c>
      <c r="Q13" s="18" t="s">
        <v>69</v>
      </c>
      <c r="R13" s="14">
        <v>18</v>
      </c>
      <c r="S13" s="24">
        <v>2.8819444444444444E-3</v>
      </c>
      <c r="T13" s="17">
        <v>5</v>
      </c>
      <c r="U13" s="15">
        <v>2.2650462962962963E-2</v>
      </c>
      <c r="V13" s="27">
        <f t="shared" si="3"/>
        <v>4.5300925925925925E-3</v>
      </c>
      <c r="W13" s="18" t="s">
        <v>68</v>
      </c>
      <c r="X13" s="14">
        <v>138</v>
      </c>
      <c r="Y13" s="16">
        <f t="shared" ref="Y13:Y15" si="8">SUM(J13,M13,O13,S13,U13)</f>
        <v>7.104166666666667E-2</v>
      </c>
      <c r="Z13" s="16">
        <f>ABS(TIMEVALUE("01:14:10")-Y13)</f>
        <v>1.953703703703704E-2</v>
      </c>
    </row>
    <row r="14" spans="1:27" ht="13.8" customHeight="1" x14ac:dyDescent="0.3">
      <c r="A14" s="10" t="s">
        <v>67</v>
      </c>
      <c r="B14" s="11">
        <v>45207</v>
      </c>
      <c r="C14" s="10" t="s">
        <v>28</v>
      </c>
      <c r="D14" s="12" t="s">
        <v>34</v>
      </c>
      <c r="E14" s="13" t="s">
        <v>73</v>
      </c>
      <c r="F14" s="12">
        <v>119</v>
      </c>
      <c r="G14" s="12">
        <v>244</v>
      </c>
      <c r="H14" s="14">
        <f t="shared" si="0"/>
        <v>48.770491803278688</v>
      </c>
      <c r="I14" s="38">
        <v>0.75</v>
      </c>
      <c r="J14" s="15">
        <v>1.207175925925926E-2</v>
      </c>
      <c r="K14" s="27">
        <f t="shared" si="6"/>
        <v>1.609567901234568E-3</v>
      </c>
      <c r="L14" s="14">
        <v>52</v>
      </c>
      <c r="M14" s="24">
        <v>8.1018518518518514E-3</v>
      </c>
      <c r="N14" s="17">
        <v>20</v>
      </c>
      <c r="O14" s="15">
        <v>2.5509259259259259E-2</v>
      </c>
      <c r="P14" s="17">
        <f t="shared" si="7"/>
        <v>32.667876588021777</v>
      </c>
      <c r="Q14" s="18" t="s">
        <v>70</v>
      </c>
      <c r="R14" s="14">
        <v>81</v>
      </c>
      <c r="S14" s="24">
        <v>3.6689814814814814E-3</v>
      </c>
      <c r="T14" s="17">
        <v>5</v>
      </c>
      <c r="U14" s="15">
        <v>2.2199074074074072E-2</v>
      </c>
      <c r="V14" s="27">
        <f t="shared" si="3"/>
        <v>4.4398148148148148E-3</v>
      </c>
      <c r="W14" s="18" t="s">
        <v>71</v>
      </c>
      <c r="X14" s="14">
        <v>130</v>
      </c>
      <c r="Y14" s="16">
        <f t="shared" si="8"/>
        <v>7.1550925925925934E-2</v>
      </c>
      <c r="Z14" s="16">
        <f t="shared" ref="Z14:Z15" si="9">ABS(TIMEVALUE("01:14:10")-Y14)</f>
        <v>2.0046296296296305E-2</v>
      </c>
    </row>
    <row r="15" spans="1:27" ht="13.8" customHeight="1" x14ac:dyDescent="0.3">
      <c r="A15" s="10" t="s">
        <v>67</v>
      </c>
      <c r="B15" s="11">
        <v>45207</v>
      </c>
      <c r="C15" s="10" t="s">
        <v>66</v>
      </c>
      <c r="D15" s="12" t="s">
        <v>54</v>
      </c>
      <c r="E15" s="13" t="s">
        <v>72</v>
      </c>
      <c r="F15" s="12">
        <v>202</v>
      </c>
      <c r="G15" s="12">
        <v>244</v>
      </c>
      <c r="H15" s="14">
        <f t="shared" si="0"/>
        <v>82.786885245901644</v>
      </c>
      <c r="I15" s="38">
        <v>0.75</v>
      </c>
      <c r="J15" s="15">
        <v>1.758101851851852E-2</v>
      </c>
      <c r="K15" s="27">
        <f t="shared" si="6"/>
        <v>2.3441358024691361E-3</v>
      </c>
      <c r="L15" s="14">
        <v>242</v>
      </c>
      <c r="M15" s="24">
        <v>7.0254629629629634E-3</v>
      </c>
      <c r="N15" s="17">
        <v>20</v>
      </c>
      <c r="O15" s="15">
        <v>3.215277777777778E-2</v>
      </c>
      <c r="P15" s="17">
        <f t="shared" si="7"/>
        <v>25.91792656587473</v>
      </c>
      <c r="Q15" s="18" t="s">
        <v>75</v>
      </c>
      <c r="R15" s="14">
        <v>226</v>
      </c>
      <c r="S15" s="24">
        <v>2.7199074074074074E-3</v>
      </c>
      <c r="T15" s="17">
        <v>5</v>
      </c>
      <c r="U15" s="15">
        <v>2.34375E-2</v>
      </c>
      <c r="V15" s="27">
        <f t="shared" si="3"/>
        <v>4.6874999999999998E-3</v>
      </c>
      <c r="W15" s="18" t="s">
        <v>76</v>
      </c>
      <c r="X15" s="14">
        <v>159</v>
      </c>
      <c r="Y15" s="16">
        <f t="shared" si="8"/>
        <v>8.2916666666666666E-2</v>
      </c>
      <c r="Z15" s="16">
        <f t="shared" si="9"/>
        <v>3.1412037037037037E-2</v>
      </c>
    </row>
    <row r="16" spans="1:27" ht="13.8" customHeight="1" x14ac:dyDescent="0.3">
      <c r="A16" s="10" t="s">
        <v>115</v>
      </c>
      <c r="B16" s="11">
        <v>44836</v>
      </c>
      <c r="C16" s="10" t="s">
        <v>29</v>
      </c>
      <c r="D16" s="12" t="s">
        <v>116</v>
      </c>
      <c r="E16" s="13" t="s">
        <v>117</v>
      </c>
      <c r="F16" s="12">
        <v>120</v>
      </c>
      <c r="G16" s="12">
        <v>127</v>
      </c>
      <c r="H16" s="14">
        <f>F16/G16*100</f>
        <v>94.488188976377955</v>
      </c>
      <c r="I16" s="38">
        <v>0.375</v>
      </c>
      <c r="J16" s="15">
        <v>8.4606481481481477E-3</v>
      </c>
      <c r="K16" s="27">
        <f>J16/(I16*10)</f>
        <v>2.2561728395061728E-3</v>
      </c>
      <c r="L16" s="14">
        <v>119</v>
      </c>
      <c r="M16" s="24">
        <v>1.6435185185185185E-3</v>
      </c>
      <c r="N16" s="17">
        <v>10</v>
      </c>
      <c r="O16" s="15">
        <v>1.7048611111111112E-2</v>
      </c>
      <c r="P16" s="17">
        <f>N16 / (O16 * 24)</f>
        <v>24.439918533604889</v>
      </c>
      <c r="Q16" s="18" t="s">
        <v>42</v>
      </c>
      <c r="R16" s="14">
        <v>121</v>
      </c>
      <c r="S16" s="24">
        <v>9.837962962962962E-4</v>
      </c>
      <c r="T16" s="17">
        <v>2.5</v>
      </c>
      <c r="U16" s="15">
        <v>1.3425925925925926E-2</v>
      </c>
      <c r="V16" s="27">
        <f>U16/T16</f>
        <v>5.3703703703703708E-3</v>
      </c>
      <c r="W16" s="18" t="s">
        <v>42</v>
      </c>
      <c r="X16" s="14">
        <v>123</v>
      </c>
      <c r="Y16" s="16">
        <f>SUM(J16,M16,O16,S16,U16)</f>
        <v>4.1562499999999995E-2</v>
      </c>
      <c r="Z16" s="16">
        <v>1.907407407407407E-2</v>
      </c>
      <c r="AA16" s="15"/>
    </row>
    <row r="17" spans="1:28" ht="13.8" customHeight="1" x14ac:dyDescent="0.3">
      <c r="A17" s="10" t="s">
        <v>115</v>
      </c>
      <c r="B17" s="11">
        <v>44836</v>
      </c>
      <c r="C17" s="10" t="s">
        <v>28</v>
      </c>
      <c r="D17" s="12" t="s">
        <v>116</v>
      </c>
      <c r="E17" s="13" t="s">
        <v>118</v>
      </c>
      <c r="F17" s="12">
        <v>95</v>
      </c>
      <c r="G17" s="12">
        <v>127</v>
      </c>
      <c r="H17" s="14">
        <f>F17/G17*100</f>
        <v>74.803149606299215</v>
      </c>
      <c r="I17" s="38">
        <v>0.375</v>
      </c>
      <c r="J17" s="15">
        <v>6.5277777777777782E-3</v>
      </c>
      <c r="K17" s="27">
        <f>J17/(I17*10)</f>
        <v>1.7407407407407408E-3</v>
      </c>
      <c r="L17" s="14">
        <v>81</v>
      </c>
      <c r="M17" s="24">
        <v>1.8287037037037037E-3</v>
      </c>
      <c r="N17" s="17">
        <v>10</v>
      </c>
      <c r="O17" s="15">
        <v>1.5104166666666667E-2</v>
      </c>
      <c r="P17" s="17">
        <f>N17 / (O17 * 24)</f>
        <v>27.586206896551726</v>
      </c>
      <c r="Q17" s="18" t="s">
        <v>42</v>
      </c>
      <c r="R17" s="14">
        <v>107</v>
      </c>
      <c r="S17" s="24">
        <v>5.4398148148148144E-4</v>
      </c>
      <c r="T17" s="17">
        <v>2.5</v>
      </c>
      <c r="U17" s="15">
        <v>1.0520833333333333E-2</v>
      </c>
      <c r="V17" s="27">
        <f>U17/T17</f>
        <v>4.208333333333333E-3</v>
      </c>
      <c r="W17" s="18" t="s">
        <v>42</v>
      </c>
      <c r="X17" s="14">
        <v>85</v>
      </c>
      <c r="Y17" s="16">
        <f>SUM(J17,M17,O17,S17,U17)</f>
        <v>3.4525462962962966E-2</v>
      </c>
      <c r="Z17" s="16">
        <v>1.2037037037037041E-2</v>
      </c>
    </row>
    <row r="18" spans="1:28" ht="13.8" customHeight="1" x14ac:dyDescent="0.3">
      <c r="A18" s="10" t="s">
        <v>154</v>
      </c>
      <c r="B18" s="11">
        <v>45437</v>
      </c>
      <c r="C18" s="10" t="s">
        <v>29</v>
      </c>
      <c r="D18" s="12" t="s">
        <v>116</v>
      </c>
      <c r="E18" s="13" t="s">
        <v>43</v>
      </c>
      <c r="F18" s="12">
        <v>229</v>
      </c>
      <c r="G18" s="12">
        <v>281</v>
      </c>
      <c r="H18" s="14">
        <f t="shared" ref="H18:H25" si="10">F18/G18*100</f>
        <v>81.494661921708186</v>
      </c>
      <c r="I18" s="38">
        <v>0.47499999999999998</v>
      </c>
      <c r="J18" s="15">
        <v>8.3449074074074068E-3</v>
      </c>
      <c r="K18" s="27">
        <f t="shared" ref="K18:K25" si="11">J18/(I18*10)</f>
        <v>1.7568226120857698E-3</v>
      </c>
      <c r="L18" s="14" t="s">
        <v>42</v>
      </c>
      <c r="M18" s="24">
        <v>1.9212962962962964E-3</v>
      </c>
      <c r="N18" s="17">
        <v>10</v>
      </c>
      <c r="O18" s="15">
        <v>1.6701388888888891E-2</v>
      </c>
      <c r="P18" s="17">
        <f t="shared" ref="P18:P25" si="12">N18 / (O18 * 24)</f>
        <v>24.948024948024944</v>
      </c>
      <c r="Q18" s="18" t="s">
        <v>42</v>
      </c>
      <c r="R18" s="14" t="s">
        <v>42</v>
      </c>
      <c r="S18" s="24">
        <v>1.0532407407407407E-3</v>
      </c>
      <c r="T18" s="17">
        <v>2.5</v>
      </c>
      <c r="U18" s="15">
        <v>1.125E-2</v>
      </c>
      <c r="V18" s="27">
        <f t="shared" ref="V18" si="13">U18/T18</f>
        <v>4.4999999999999997E-3</v>
      </c>
      <c r="W18" s="48" t="s">
        <v>42</v>
      </c>
      <c r="X18" s="14" t="s">
        <v>42</v>
      </c>
      <c r="Y18" s="16">
        <f t="shared" ref="Y18" si="14">SUM(J18,M18,O18,S18,U18)</f>
        <v>3.9270833333333331E-2</v>
      </c>
      <c r="Z18" s="16">
        <v>1.7037037037037038E-2</v>
      </c>
    </row>
    <row r="19" spans="1:28" ht="13.8" customHeight="1" x14ac:dyDescent="0.3">
      <c r="A19" s="10" t="s">
        <v>154</v>
      </c>
      <c r="B19" s="11">
        <v>45437</v>
      </c>
      <c r="C19" s="10" t="s">
        <v>87</v>
      </c>
      <c r="D19" s="12" t="s">
        <v>116</v>
      </c>
      <c r="E19" s="13" t="s">
        <v>120</v>
      </c>
      <c r="F19" s="12">
        <v>263</v>
      </c>
      <c r="G19" s="12">
        <v>281</v>
      </c>
      <c r="H19" s="14">
        <f t="shared" si="10"/>
        <v>93.594306049822066</v>
      </c>
      <c r="I19" s="38">
        <v>0.47499999999999998</v>
      </c>
      <c r="J19" s="15">
        <v>9.0046296296296298E-3</v>
      </c>
      <c r="K19" s="27">
        <f t="shared" si="11"/>
        <v>1.8957115009746589E-3</v>
      </c>
      <c r="L19" s="14" t="s">
        <v>42</v>
      </c>
      <c r="M19" s="14" t="s">
        <v>42</v>
      </c>
      <c r="N19" s="17">
        <v>10</v>
      </c>
      <c r="O19" s="48" t="s">
        <v>42</v>
      </c>
      <c r="P19" s="48" t="s">
        <v>42</v>
      </c>
      <c r="Q19" s="18" t="s">
        <v>42</v>
      </c>
      <c r="R19" s="14" t="s">
        <v>42</v>
      </c>
      <c r="S19" s="14" t="s">
        <v>42</v>
      </c>
      <c r="T19" s="17">
        <v>2.5</v>
      </c>
      <c r="U19" s="48" t="s">
        <v>42</v>
      </c>
      <c r="V19" s="48" t="s">
        <v>42</v>
      </c>
      <c r="W19" s="48" t="s">
        <v>42</v>
      </c>
      <c r="X19" s="14" t="s">
        <v>42</v>
      </c>
      <c r="Y19" s="16">
        <v>4.3530092592592592E-2</v>
      </c>
      <c r="Z19" s="16">
        <v>2.1296296296296296E-2</v>
      </c>
    </row>
    <row r="20" spans="1:28" ht="13.8" customHeight="1" x14ac:dyDescent="0.3">
      <c r="A20" s="10" t="s">
        <v>11</v>
      </c>
      <c r="B20" s="11">
        <v>45200</v>
      </c>
      <c r="C20" s="10" t="s">
        <v>29</v>
      </c>
      <c r="D20" s="12" t="s">
        <v>34</v>
      </c>
      <c r="E20" s="13" t="s">
        <v>43</v>
      </c>
      <c r="F20" s="12">
        <v>377</v>
      </c>
      <c r="G20" s="12">
        <v>389</v>
      </c>
      <c r="H20" s="14">
        <f t="shared" si="10"/>
        <v>96.915167095115677</v>
      </c>
      <c r="I20" s="38">
        <v>0.75</v>
      </c>
      <c r="J20" s="15">
        <v>1.6180555555555556E-2</v>
      </c>
      <c r="K20" s="27">
        <f t="shared" si="11"/>
        <v>2.1574074074074074E-3</v>
      </c>
      <c r="L20" s="14">
        <v>366</v>
      </c>
      <c r="M20" s="24">
        <v>3.0787037037037037E-3</v>
      </c>
      <c r="N20" s="17">
        <v>20</v>
      </c>
      <c r="O20" s="15">
        <v>3.1585648148148147E-2</v>
      </c>
      <c r="P20" s="17">
        <f t="shared" si="12"/>
        <v>26.383290582631002</v>
      </c>
      <c r="Q20" s="18" t="s">
        <v>123</v>
      </c>
      <c r="R20" s="14">
        <v>380</v>
      </c>
      <c r="S20" s="24">
        <v>2.2337962962962962E-3</v>
      </c>
      <c r="T20" s="17">
        <v>5</v>
      </c>
      <c r="U20" s="15">
        <v>2.3009259259259261E-2</v>
      </c>
      <c r="V20" s="27">
        <f t="shared" ref="V20:V25" si="15">U20/T20</f>
        <v>4.6018518518518518E-3</v>
      </c>
      <c r="W20" s="18" t="s">
        <v>125</v>
      </c>
      <c r="X20" s="14">
        <v>366</v>
      </c>
      <c r="Y20" s="16">
        <f t="shared" ref="Y20:Y25" si="16">SUM(J20,M20,O20,S20,U20)</f>
        <v>7.6087962962962968E-2</v>
      </c>
      <c r="Z20" s="16">
        <v>3.589120370370371E-2</v>
      </c>
      <c r="AA20" s="39"/>
    </row>
    <row r="21" spans="1:28" ht="13.8" customHeight="1" x14ac:dyDescent="0.3">
      <c r="A21" s="10" t="s">
        <v>11</v>
      </c>
      <c r="B21" s="11">
        <v>45200</v>
      </c>
      <c r="C21" s="10" t="s">
        <v>60</v>
      </c>
      <c r="D21" s="12" t="s">
        <v>34</v>
      </c>
      <c r="E21" s="13" t="s">
        <v>121</v>
      </c>
      <c r="F21" s="12">
        <v>274</v>
      </c>
      <c r="G21" s="12">
        <v>389</v>
      </c>
      <c r="H21" s="14">
        <f t="shared" si="10"/>
        <v>70.437017994858607</v>
      </c>
      <c r="I21" s="38">
        <v>0.75</v>
      </c>
      <c r="J21" s="15">
        <v>1.5775462962962963E-2</v>
      </c>
      <c r="K21" s="27">
        <f t="shared" si="11"/>
        <v>2.1033950617283951E-3</v>
      </c>
      <c r="L21" s="14">
        <v>360</v>
      </c>
      <c r="M21" s="24">
        <v>3.0092592592592593E-3</v>
      </c>
      <c r="N21" s="17">
        <v>20</v>
      </c>
      <c r="O21" s="15">
        <v>2.224537037037037E-2</v>
      </c>
      <c r="P21" s="17">
        <f t="shared" si="12"/>
        <v>37.460978147762752</v>
      </c>
      <c r="Q21" s="18" t="s">
        <v>122</v>
      </c>
      <c r="R21" s="14">
        <v>67</v>
      </c>
      <c r="S21" s="24">
        <v>1.8287037037037037E-3</v>
      </c>
      <c r="T21" s="17">
        <v>5</v>
      </c>
      <c r="U21" s="15">
        <v>1.9282407407407408E-2</v>
      </c>
      <c r="V21" s="27">
        <f t="shared" si="15"/>
        <v>3.8564814814814816E-3</v>
      </c>
      <c r="W21" s="18" t="s">
        <v>124</v>
      </c>
      <c r="X21" s="14">
        <v>304</v>
      </c>
      <c r="Y21" s="16">
        <f t="shared" si="16"/>
        <v>6.2141203703703699E-2</v>
      </c>
      <c r="Z21" s="16">
        <v>2.194444444444444E-2</v>
      </c>
    </row>
    <row r="22" spans="1:28" ht="13.8" customHeight="1" x14ac:dyDescent="0.3">
      <c r="A22" s="10" t="s">
        <v>119</v>
      </c>
      <c r="B22" s="11">
        <v>44386</v>
      </c>
      <c r="C22" s="10" t="s">
        <v>60</v>
      </c>
      <c r="D22" s="12" t="s">
        <v>116</v>
      </c>
      <c r="E22" s="13" t="s">
        <v>136</v>
      </c>
      <c r="F22" s="12">
        <v>191</v>
      </c>
      <c r="G22" s="12">
        <v>280</v>
      </c>
      <c r="H22" s="14">
        <f t="shared" si="10"/>
        <v>68.214285714285722</v>
      </c>
      <c r="I22" s="38">
        <v>0.4</v>
      </c>
      <c r="J22" s="15">
        <v>7.743055555555556E-3</v>
      </c>
      <c r="K22" s="27">
        <f t="shared" si="11"/>
        <v>1.935763888888889E-3</v>
      </c>
      <c r="L22" s="14">
        <v>248</v>
      </c>
      <c r="M22" s="24">
        <v>1.6666666666666668E-3</v>
      </c>
      <c r="N22" s="17">
        <v>10.5</v>
      </c>
      <c r="O22" s="15">
        <v>1.6180555555555556E-2</v>
      </c>
      <c r="P22" s="17">
        <f t="shared" si="12"/>
        <v>27.038626609442062</v>
      </c>
      <c r="Q22" s="18" t="s">
        <v>42</v>
      </c>
      <c r="R22" s="14">
        <v>126</v>
      </c>
      <c r="S22" s="24">
        <v>1.25E-3</v>
      </c>
      <c r="T22" s="17">
        <v>2</v>
      </c>
      <c r="U22" s="15">
        <v>7.905092592592592E-3</v>
      </c>
      <c r="V22" s="27">
        <f t="shared" si="15"/>
        <v>3.952546296296296E-3</v>
      </c>
      <c r="W22" s="18" t="s">
        <v>42</v>
      </c>
      <c r="X22" s="14">
        <v>206</v>
      </c>
      <c r="Y22" s="16">
        <f t="shared" si="16"/>
        <v>3.4745370370370371E-2</v>
      </c>
      <c r="Z22" s="16">
        <v>1.3287037037037036E-2</v>
      </c>
      <c r="AA22" s="48"/>
    </row>
    <row r="23" spans="1:28" ht="13.8" customHeight="1" x14ac:dyDescent="0.3">
      <c r="A23" s="10" t="s">
        <v>119</v>
      </c>
      <c r="B23" s="11">
        <v>44386</v>
      </c>
      <c r="C23" s="10" t="s">
        <v>29</v>
      </c>
      <c r="D23" s="12" t="s">
        <v>116</v>
      </c>
      <c r="E23" s="13" t="s">
        <v>137</v>
      </c>
      <c r="F23" s="12">
        <v>261</v>
      </c>
      <c r="G23" s="12">
        <v>280</v>
      </c>
      <c r="H23" s="14">
        <f t="shared" si="10"/>
        <v>93.214285714285722</v>
      </c>
      <c r="I23" s="38">
        <v>0.4</v>
      </c>
      <c r="J23" s="15">
        <v>8.7615740740740744E-3</v>
      </c>
      <c r="K23" s="27">
        <f t="shared" si="11"/>
        <v>2.1903935185185186E-3</v>
      </c>
      <c r="L23" s="14">
        <v>267</v>
      </c>
      <c r="M23" s="24">
        <v>1.4583333333333334E-3</v>
      </c>
      <c r="N23" s="17">
        <v>10.5</v>
      </c>
      <c r="O23" s="15">
        <v>2.4699074074074075E-2</v>
      </c>
      <c r="P23" s="17">
        <f t="shared" si="12"/>
        <v>17.713214620431113</v>
      </c>
      <c r="Q23" s="18" t="s">
        <v>42</v>
      </c>
      <c r="R23" s="14">
        <v>255</v>
      </c>
      <c r="S23" s="24">
        <v>1.1921296296296296E-3</v>
      </c>
      <c r="T23" s="17">
        <v>2</v>
      </c>
      <c r="U23" s="15">
        <v>1.0474537037037037E-2</v>
      </c>
      <c r="V23" s="27">
        <f t="shared" si="15"/>
        <v>5.2372685185185187E-3</v>
      </c>
      <c r="W23" s="18" t="s">
        <v>42</v>
      </c>
      <c r="X23" s="14">
        <v>257</v>
      </c>
      <c r="Y23" s="16">
        <f t="shared" si="16"/>
        <v>4.6585648148148147E-2</v>
      </c>
      <c r="Z23" s="16">
        <v>2.5127314814814814E-2</v>
      </c>
    </row>
    <row r="24" spans="1:28" ht="13.8" customHeight="1" x14ac:dyDescent="0.3">
      <c r="A24" s="10" t="s">
        <v>119</v>
      </c>
      <c r="B24" s="11">
        <v>44386</v>
      </c>
      <c r="C24" s="10" t="s">
        <v>126</v>
      </c>
      <c r="D24" s="12" t="s">
        <v>53</v>
      </c>
      <c r="E24" s="13" t="s">
        <v>139</v>
      </c>
      <c r="F24" s="12">
        <v>5</v>
      </c>
      <c r="G24" s="12">
        <v>55</v>
      </c>
      <c r="H24" s="14">
        <f t="shared" si="10"/>
        <v>9.0909090909090917</v>
      </c>
      <c r="I24" s="38">
        <v>1</v>
      </c>
      <c r="J24" s="15">
        <v>1.3391203703703704E-2</v>
      </c>
      <c r="K24" s="27">
        <f t="shared" si="11"/>
        <v>1.3391203703703703E-3</v>
      </c>
      <c r="L24" s="14">
        <v>26</v>
      </c>
      <c r="M24" s="24">
        <v>9.6064814814814819E-4</v>
      </c>
      <c r="N24" s="17">
        <v>35</v>
      </c>
      <c r="O24" s="15">
        <v>3.9131944444444441E-2</v>
      </c>
      <c r="P24" s="17">
        <f t="shared" si="12"/>
        <v>37.267080745341616</v>
      </c>
      <c r="Q24" s="18" t="s">
        <v>42</v>
      </c>
      <c r="R24" s="14">
        <v>3</v>
      </c>
      <c r="S24" s="24">
        <v>6.018518518518519E-4</v>
      </c>
      <c r="T24" s="17">
        <v>7</v>
      </c>
      <c r="U24" s="15">
        <v>2.5335648148148149E-2</v>
      </c>
      <c r="V24" s="27">
        <f t="shared" si="15"/>
        <v>3.619378306878307E-3</v>
      </c>
      <c r="W24" s="18" t="s">
        <v>42</v>
      </c>
      <c r="X24" s="14">
        <v>25</v>
      </c>
      <c r="Y24" s="16">
        <f t="shared" si="16"/>
        <v>7.9421296296296295E-2</v>
      </c>
      <c r="Z24" s="16">
        <v>1.275462962962963E-2</v>
      </c>
    </row>
    <row r="25" spans="1:28" ht="13.8" customHeight="1" x14ac:dyDescent="0.3">
      <c r="A25" s="10" t="s">
        <v>119</v>
      </c>
      <c r="B25" s="11">
        <v>44386</v>
      </c>
      <c r="C25" s="10" t="s">
        <v>127</v>
      </c>
      <c r="D25" s="12" t="s">
        <v>53</v>
      </c>
      <c r="E25" s="13" t="s">
        <v>138</v>
      </c>
      <c r="F25" s="12">
        <v>48</v>
      </c>
      <c r="G25" s="12">
        <v>55</v>
      </c>
      <c r="H25" s="14">
        <f t="shared" si="10"/>
        <v>87.272727272727266</v>
      </c>
      <c r="I25" s="38">
        <v>1</v>
      </c>
      <c r="J25" s="15">
        <v>1.982638888888889E-2</v>
      </c>
      <c r="K25" s="27">
        <f t="shared" si="11"/>
        <v>1.9826388888888888E-3</v>
      </c>
      <c r="L25" s="14">
        <v>54</v>
      </c>
      <c r="M25" s="24">
        <v>9.3749999999999997E-4</v>
      </c>
      <c r="N25" s="17">
        <v>35</v>
      </c>
      <c r="O25" s="15">
        <v>4.8402777777777781E-2</v>
      </c>
      <c r="P25" s="17">
        <f t="shared" si="12"/>
        <v>30.129124820659971</v>
      </c>
      <c r="Q25" s="18" t="s">
        <v>42</v>
      </c>
      <c r="R25" s="14">
        <v>13</v>
      </c>
      <c r="S25" s="24">
        <v>8.2175925925925927E-4</v>
      </c>
      <c r="T25" s="17">
        <v>7</v>
      </c>
      <c r="U25" s="15">
        <v>3.6550925925925924E-2</v>
      </c>
      <c r="V25" s="27">
        <f t="shared" si="15"/>
        <v>5.2215608465608467E-3</v>
      </c>
      <c r="W25" s="18" t="s">
        <v>42</v>
      </c>
      <c r="X25" s="14">
        <v>52</v>
      </c>
      <c r="Y25" s="16">
        <f t="shared" si="16"/>
        <v>0.10653935185185184</v>
      </c>
      <c r="Z25" s="16">
        <v>3.9872685185185185E-2</v>
      </c>
    </row>
    <row r="26" spans="1:28" ht="13.8" customHeight="1" x14ac:dyDescent="0.3">
      <c r="A26" s="50" t="s">
        <v>114</v>
      </c>
      <c r="B26" s="28">
        <v>45171</v>
      </c>
      <c r="C26" s="29" t="s">
        <v>128</v>
      </c>
      <c r="D26" s="30" t="s">
        <v>131</v>
      </c>
      <c r="E26" s="31" t="s">
        <v>133</v>
      </c>
      <c r="F26" s="30">
        <v>24</v>
      </c>
      <c r="G26" s="30">
        <v>31</v>
      </c>
      <c r="H26" s="32">
        <f t="shared" ref="H26:H30" si="17">F26/G26*100</f>
        <v>77.41935483870968</v>
      </c>
      <c r="I26" s="40">
        <v>1.9</v>
      </c>
      <c r="J26" s="41">
        <v>2.5312500000000002E-2</v>
      </c>
      <c r="K26" s="33">
        <f t="shared" ref="K26:K30" si="18">J26/(I26*10)</f>
        <v>1.3322368421052632E-3</v>
      </c>
      <c r="L26" s="32">
        <v>21</v>
      </c>
      <c r="M26" s="42">
        <v>1.3888888888888889E-3</v>
      </c>
      <c r="N26" s="34">
        <v>89</v>
      </c>
      <c r="O26" s="41">
        <v>0.11562500000000001</v>
      </c>
      <c r="P26" s="34">
        <f t="shared" ref="P26:P30" si="19">N26 / (O26 * 24)</f>
        <v>32.072072072072068</v>
      </c>
      <c r="Q26" s="35" t="s">
        <v>42</v>
      </c>
      <c r="R26" s="32">
        <v>14</v>
      </c>
      <c r="S26" s="42">
        <v>6.9444444444444447E-4</v>
      </c>
      <c r="T26" s="34">
        <v>20.5</v>
      </c>
      <c r="U26" s="41">
        <v>9.0069444444444438E-2</v>
      </c>
      <c r="V26" s="33">
        <f t="shared" ref="V26:V30" si="20">U26/T26</f>
        <v>4.3936314363143625E-3</v>
      </c>
      <c r="W26" s="35" t="s">
        <v>42</v>
      </c>
      <c r="X26" s="32">
        <v>20</v>
      </c>
      <c r="Y26" s="36">
        <f t="shared" ref="Y26" si="21">SUM(J26,M26,O26,S26,U26)</f>
        <v>0.2330902777777778</v>
      </c>
      <c r="Z26" s="36">
        <v>5.8831018518518546E-2</v>
      </c>
      <c r="AA26" s="15"/>
    </row>
    <row r="27" spans="1:28" ht="13.8" customHeight="1" x14ac:dyDescent="0.3">
      <c r="A27" s="50" t="s">
        <v>114</v>
      </c>
      <c r="B27" s="28">
        <v>45172</v>
      </c>
      <c r="C27" s="29" t="s">
        <v>129</v>
      </c>
      <c r="D27" s="30" t="s">
        <v>54</v>
      </c>
      <c r="E27" s="31" t="s">
        <v>132</v>
      </c>
      <c r="F27" s="30">
        <v>54</v>
      </c>
      <c r="G27" s="30">
        <v>59</v>
      </c>
      <c r="H27" s="32">
        <f t="shared" si="17"/>
        <v>91.525423728813564</v>
      </c>
      <c r="I27" s="40">
        <v>0.75</v>
      </c>
      <c r="J27" s="41">
        <v>1.8703703703703705E-2</v>
      </c>
      <c r="K27" s="33">
        <f t="shared" si="18"/>
        <v>2.4938271604938275E-3</v>
      </c>
      <c r="L27" s="32">
        <v>59</v>
      </c>
      <c r="M27" s="42">
        <v>1.3888888888888889E-3</v>
      </c>
      <c r="N27" s="34">
        <v>19.5</v>
      </c>
      <c r="O27" s="41">
        <v>2.0150462962962964E-2</v>
      </c>
      <c r="P27" s="34">
        <f t="shared" si="19"/>
        <v>40.321654221711661</v>
      </c>
      <c r="Q27" s="35" t="s">
        <v>42</v>
      </c>
      <c r="R27" s="32">
        <v>10</v>
      </c>
      <c r="S27" s="42">
        <v>6.9444444444444447E-4</v>
      </c>
      <c r="T27" s="34">
        <v>5</v>
      </c>
      <c r="U27" s="41">
        <v>2.6203703703703705E-2</v>
      </c>
      <c r="V27" s="33">
        <f t="shared" si="20"/>
        <v>5.2407407407407411E-3</v>
      </c>
      <c r="W27" s="35" t="s">
        <v>42</v>
      </c>
      <c r="X27" s="32">
        <v>56</v>
      </c>
      <c r="Y27" s="36">
        <f t="shared" ref="Y27:Y30" si="22">SUM(J27,M27,O27,S27,U27)</f>
        <v>6.7141203703703703E-2</v>
      </c>
      <c r="Z27" s="36">
        <v>2.5509259259259259E-2</v>
      </c>
    </row>
    <row r="28" spans="1:28" ht="13.8" customHeight="1" x14ac:dyDescent="0.3">
      <c r="A28" s="50" t="s">
        <v>114</v>
      </c>
      <c r="B28" s="28">
        <v>45172</v>
      </c>
      <c r="C28" s="29" t="s">
        <v>130</v>
      </c>
      <c r="D28" s="30" t="s">
        <v>54</v>
      </c>
      <c r="E28" s="31" t="s">
        <v>133</v>
      </c>
      <c r="F28" s="30">
        <v>25</v>
      </c>
      <c r="G28" s="30">
        <v>59</v>
      </c>
      <c r="H28" s="32">
        <f t="shared" si="17"/>
        <v>42.372881355932201</v>
      </c>
      <c r="I28" s="40">
        <v>0.75</v>
      </c>
      <c r="J28" s="41">
        <v>9.9537037037037042E-3</v>
      </c>
      <c r="K28" s="33">
        <f t="shared" si="18"/>
        <v>1.3271604938271606E-3</v>
      </c>
      <c r="L28" s="32">
        <v>34</v>
      </c>
      <c r="M28" s="42">
        <v>1.3888888888888889E-3</v>
      </c>
      <c r="N28" s="34">
        <v>19.5</v>
      </c>
      <c r="O28" s="41">
        <v>2.0416666666666666E-2</v>
      </c>
      <c r="P28" s="34">
        <f t="shared" si="19"/>
        <v>39.795918367346943</v>
      </c>
      <c r="Q28" s="35" t="s">
        <v>42</v>
      </c>
      <c r="R28" s="32">
        <v>15</v>
      </c>
      <c r="S28" s="42">
        <v>6.9444444444444447E-4</v>
      </c>
      <c r="T28" s="34">
        <v>5</v>
      </c>
      <c r="U28" s="41">
        <v>1.8287037037037036E-2</v>
      </c>
      <c r="V28" s="33">
        <f t="shared" si="20"/>
        <v>3.657407407407407E-3</v>
      </c>
      <c r="W28" s="35" t="s">
        <v>42</v>
      </c>
      <c r="X28" s="32">
        <v>31</v>
      </c>
      <c r="Y28" s="36">
        <f t="shared" si="22"/>
        <v>5.0740740740740739E-2</v>
      </c>
      <c r="Z28" s="36">
        <v>9.1087962962962971E-3</v>
      </c>
    </row>
    <row r="29" spans="1:28" ht="13.8" customHeight="1" x14ac:dyDescent="0.3">
      <c r="A29" s="10" t="s">
        <v>115</v>
      </c>
      <c r="B29" s="11">
        <v>44479</v>
      </c>
      <c r="C29" s="10" t="s">
        <v>29</v>
      </c>
      <c r="D29" s="12" t="s">
        <v>116</v>
      </c>
      <c r="E29" s="13" t="s">
        <v>172</v>
      </c>
      <c r="F29" s="12">
        <v>114</v>
      </c>
      <c r="G29" s="12">
        <v>131</v>
      </c>
      <c r="H29" s="14">
        <f t="shared" si="17"/>
        <v>87.022900763358777</v>
      </c>
      <c r="I29" s="38">
        <v>0.375</v>
      </c>
      <c r="J29" s="15">
        <v>6.9560185185185185E-3</v>
      </c>
      <c r="K29" s="27">
        <f t="shared" si="18"/>
        <v>1.8549382716049382E-3</v>
      </c>
      <c r="L29" s="14">
        <v>114</v>
      </c>
      <c r="M29" s="24">
        <v>1.5393518518518519E-3</v>
      </c>
      <c r="N29" s="17">
        <v>10</v>
      </c>
      <c r="O29" s="15">
        <v>1.5196759259259259E-2</v>
      </c>
      <c r="P29" s="17">
        <f t="shared" si="19"/>
        <v>27.418126428027417</v>
      </c>
      <c r="Q29" s="18" t="s">
        <v>42</v>
      </c>
      <c r="R29" s="14">
        <v>109</v>
      </c>
      <c r="S29" s="24">
        <v>6.8287037037037036E-4</v>
      </c>
      <c r="T29" s="17">
        <v>2.5</v>
      </c>
      <c r="U29" s="15">
        <v>1.2812499999999999E-2</v>
      </c>
      <c r="V29" s="27">
        <f t="shared" si="20"/>
        <v>5.1249999999999993E-3</v>
      </c>
      <c r="W29" s="18" t="s">
        <v>42</v>
      </c>
      <c r="X29" s="14">
        <v>116</v>
      </c>
      <c r="Y29" s="16">
        <f t="shared" si="22"/>
        <v>3.7187499999999998E-2</v>
      </c>
      <c r="Z29" s="16">
        <v>1.6597222222222222E-2</v>
      </c>
      <c r="AA29" s="60"/>
      <c r="AB29" s="61"/>
    </row>
    <row r="30" spans="1:28" ht="13.8" customHeight="1" x14ac:dyDescent="0.3">
      <c r="A30" s="10" t="s">
        <v>115</v>
      </c>
      <c r="B30" s="11">
        <v>44836</v>
      </c>
      <c r="C30" s="10" t="s">
        <v>164</v>
      </c>
      <c r="D30" s="12" t="s">
        <v>54</v>
      </c>
      <c r="E30" s="13" t="s">
        <v>173</v>
      </c>
      <c r="F30" s="12">
        <v>8</v>
      </c>
      <c r="G30" s="12">
        <v>10</v>
      </c>
      <c r="H30" s="14">
        <f t="shared" si="17"/>
        <v>80</v>
      </c>
      <c r="I30" s="38">
        <v>0.75</v>
      </c>
      <c r="J30" s="15">
        <v>1.7662037037037039E-2</v>
      </c>
      <c r="K30" s="27">
        <f t="shared" si="18"/>
        <v>2.3549382716049386E-3</v>
      </c>
      <c r="L30" s="14">
        <v>10</v>
      </c>
      <c r="M30" s="24">
        <v>4.2824074074074075E-4</v>
      </c>
      <c r="N30" s="17">
        <v>20</v>
      </c>
      <c r="O30" s="15">
        <v>4.5335648148148146E-2</v>
      </c>
      <c r="P30" s="17">
        <f t="shared" si="19"/>
        <v>18.381414347715086</v>
      </c>
      <c r="Q30" s="18" t="s">
        <v>42</v>
      </c>
      <c r="R30" s="14">
        <v>8</v>
      </c>
      <c r="S30" s="24">
        <v>4.1666666666666669E-4</v>
      </c>
      <c r="T30" s="17">
        <v>5</v>
      </c>
      <c r="U30" s="15">
        <v>2.3310185185185184E-2</v>
      </c>
      <c r="V30" s="27">
        <f t="shared" si="20"/>
        <v>4.6620370370370366E-3</v>
      </c>
      <c r="W30" s="18" t="s">
        <v>42</v>
      </c>
      <c r="X30" s="14">
        <v>8</v>
      </c>
      <c r="Y30" s="16">
        <f t="shared" si="22"/>
        <v>8.7152777777777773E-2</v>
      </c>
      <c r="Z30" s="16">
        <v>3.1701388888888883E-2</v>
      </c>
      <c r="AA30" s="15"/>
    </row>
    <row r="31" spans="1:28" ht="13.8" customHeight="1" x14ac:dyDescent="0.3">
      <c r="A31" s="10" t="s">
        <v>160</v>
      </c>
      <c r="B31" s="11">
        <v>43716</v>
      </c>
      <c r="C31" s="10" t="s">
        <v>29</v>
      </c>
      <c r="D31" s="12" t="s">
        <v>116</v>
      </c>
      <c r="E31" s="13" t="s">
        <v>40</v>
      </c>
      <c r="F31" s="12">
        <v>129</v>
      </c>
      <c r="G31" s="12">
        <v>138</v>
      </c>
      <c r="H31" s="14">
        <f t="shared" ref="H31" si="23">F31/G31*100</f>
        <v>93.478260869565219</v>
      </c>
      <c r="I31" s="38">
        <v>0.4</v>
      </c>
      <c r="J31" s="15">
        <v>9.4560185185185181E-3</v>
      </c>
      <c r="K31" s="27">
        <f t="shared" ref="K31:K32" si="24">J31/(I31*10)</f>
        <v>2.3640046296296295E-3</v>
      </c>
      <c r="L31" s="14">
        <v>132</v>
      </c>
      <c r="M31" s="24">
        <v>1.2152777777777778E-3</v>
      </c>
      <c r="N31" s="17">
        <v>10</v>
      </c>
      <c r="O31" s="15">
        <v>1.9652777777777779E-2</v>
      </c>
      <c r="P31" s="17">
        <f t="shared" ref="P31:P32" si="25">N31 / (O31 * 24)</f>
        <v>21.201413427561835</v>
      </c>
      <c r="Q31" s="18" t="s">
        <v>170</v>
      </c>
      <c r="R31" s="14">
        <v>129</v>
      </c>
      <c r="S31" s="24">
        <v>4.3981481481481481E-4</v>
      </c>
      <c r="T31" s="17">
        <v>2.5</v>
      </c>
      <c r="U31" s="15">
        <v>1.4050925925925927E-2</v>
      </c>
      <c r="V31" s="27">
        <f t="shared" ref="V31:V32" si="26">U31/T31</f>
        <v>5.6203703703703711E-3</v>
      </c>
      <c r="W31" s="18" t="s">
        <v>125</v>
      </c>
      <c r="X31" s="14">
        <v>128</v>
      </c>
      <c r="Y31" s="16">
        <f t="shared" ref="Y31:Y32" si="27">SUM(J31,M31,O31,S31,U31)</f>
        <v>4.4814814814814821E-2</v>
      </c>
      <c r="Z31" s="16">
        <v>1.9143518518518525E-2</v>
      </c>
      <c r="AA31" s="15"/>
    </row>
    <row r="32" spans="1:28" ht="13.8" customHeight="1" x14ac:dyDescent="0.3">
      <c r="A32" s="10" t="s">
        <v>160</v>
      </c>
      <c r="B32" s="11">
        <v>43716</v>
      </c>
      <c r="C32" s="10" t="s">
        <v>161</v>
      </c>
      <c r="D32" s="12" t="s">
        <v>116</v>
      </c>
      <c r="E32" s="13" t="s">
        <v>162</v>
      </c>
      <c r="F32" s="12">
        <v>130</v>
      </c>
      <c r="G32" s="12">
        <v>138</v>
      </c>
      <c r="H32" s="14">
        <f t="shared" ref="H32:H34" si="28">F32/G32*100</f>
        <v>94.20289855072464</v>
      </c>
      <c r="I32" s="38">
        <v>0.4</v>
      </c>
      <c r="J32" s="15">
        <v>9.2129629629629627E-3</v>
      </c>
      <c r="K32" s="27">
        <f t="shared" si="24"/>
        <v>2.3032407407407407E-3</v>
      </c>
      <c r="L32" s="14">
        <v>125</v>
      </c>
      <c r="M32" s="24">
        <v>1.3425925925925925E-3</v>
      </c>
      <c r="N32" s="17">
        <v>10</v>
      </c>
      <c r="O32" s="15">
        <v>1.7951388888888888E-2</v>
      </c>
      <c r="P32" s="17">
        <f t="shared" si="25"/>
        <v>23.210831721470022</v>
      </c>
      <c r="Q32" s="18" t="s">
        <v>170</v>
      </c>
      <c r="R32" s="14">
        <v>123</v>
      </c>
      <c r="S32" s="24">
        <v>3.7037037037037035E-4</v>
      </c>
      <c r="T32" s="17">
        <v>2.5</v>
      </c>
      <c r="U32" s="15">
        <v>1.5949074074074074E-2</v>
      </c>
      <c r="V32" s="27">
        <f t="shared" si="26"/>
        <v>6.3796296296296292E-3</v>
      </c>
      <c r="W32" s="18" t="s">
        <v>171</v>
      </c>
      <c r="X32" s="14">
        <v>138</v>
      </c>
      <c r="Y32" s="16">
        <f t="shared" si="27"/>
        <v>4.4826388888888888E-2</v>
      </c>
      <c r="Z32" s="16">
        <v>1.9155092592592592E-2</v>
      </c>
    </row>
    <row r="33" spans="1:27" ht="13.8" customHeight="1" x14ac:dyDescent="0.3">
      <c r="A33" s="10" t="s">
        <v>67</v>
      </c>
      <c r="B33" s="11">
        <v>45571</v>
      </c>
      <c r="C33" s="10" t="s">
        <v>165</v>
      </c>
      <c r="D33" s="12" t="s">
        <v>53</v>
      </c>
      <c r="E33" s="13" t="s">
        <v>167</v>
      </c>
      <c r="F33" s="12">
        <v>74</v>
      </c>
      <c r="G33" s="12">
        <v>341</v>
      </c>
      <c r="H33" s="14">
        <f t="shared" si="28"/>
        <v>21.700879765395893</v>
      </c>
      <c r="I33" s="38">
        <v>1.2</v>
      </c>
      <c r="J33" s="15">
        <v>2.3969907407407409E-2</v>
      </c>
      <c r="K33" s="27">
        <f t="shared" ref="K33:K34" si="29">J33/(I33*10)</f>
        <v>1.9974922839506174E-3</v>
      </c>
      <c r="L33" s="14">
        <v>120</v>
      </c>
      <c r="M33" s="24">
        <v>5.5092592592592589E-3</v>
      </c>
      <c r="N33" s="17">
        <v>40</v>
      </c>
      <c r="O33" s="15">
        <v>4.4270833333333336E-2</v>
      </c>
      <c r="P33" s="17">
        <f t="shared" ref="P33:P34" si="30">N33 / (O33 * 24)</f>
        <v>37.647058823529413</v>
      </c>
      <c r="Q33" s="18" t="s">
        <v>168</v>
      </c>
      <c r="R33" s="14">
        <v>13</v>
      </c>
      <c r="S33" s="24">
        <v>2.0717592592592593E-3</v>
      </c>
      <c r="T33" s="17">
        <v>10</v>
      </c>
      <c r="U33" s="15">
        <v>3.9375E-2</v>
      </c>
      <c r="V33" s="27">
        <f t="shared" ref="V33:V34" si="31">U33/T33</f>
        <v>3.9375E-3</v>
      </c>
      <c r="W33" s="18" t="s">
        <v>169</v>
      </c>
      <c r="X33" s="14">
        <v>222</v>
      </c>
      <c r="Y33" s="16">
        <f t="shared" ref="Y33:Y34" si="32">SUM(J33,M33,O33,S33,U33)</f>
        <v>0.11519675925925926</v>
      </c>
      <c r="Z33" s="16">
        <v>2.25462962962963E-2</v>
      </c>
      <c r="AA33" s="15"/>
    </row>
    <row r="34" spans="1:27" ht="13.8" customHeight="1" x14ac:dyDescent="0.3">
      <c r="A34" s="10" t="s">
        <v>67</v>
      </c>
      <c r="B34" s="11">
        <v>45571</v>
      </c>
      <c r="C34" s="10" t="s">
        <v>166</v>
      </c>
      <c r="D34" s="12" t="s">
        <v>53</v>
      </c>
      <c r="E34" s="13" t="s">
        <v>72</v>
      </c>
      <c r="F34" s="12">
        <v>334</v>
      </c>
      <c r="G34" s="12">
        <v>341</v>
      </c>
      <c r="H34" s="14">
        <f t="shared" si="28"/>
        <v>97.94721407624634</v>
      </c>
      <c r="I34" s="38">
        <v>1.2</v>
      </c>
      <c r="J34" s="15">
        <v>4.4409722222222225E-2</v>
      </c>
      <c r="K34" s="27">
        <f t="shared" si="29"/>
        <v>3.7008101851851855E-3</v>
      </c>
      <c r="L34" s="14">
        <v>342</v>
      </c>
      <c r="M34" s="24">
        <v>8.9583333333333338E-3</v>
      </c>
      <c r="N34" s="17">
        <v>40</v>
      </c>
      <c r="O34" s="15">
        <v>7.2615740740740745E-2</v>
      </c>
      <c r="P34" s="17">
        <f t="shared" si="30"/>
        <v>22.951864839018167</v>
      </c>
      <c r="Q34" s="18" t="s">
        <v>125</v>
      </c>
      <c r="R34" s="14">
        <v>337</v>
      </c>
      <c r="S34" s="24">
        <v>1.8287037037037037E-3</v>
      </c>
      <c r="T34" s="17">
        <v>10</v>
      </c>
      <c r="U34" s="15">
        <v>4.6550925925925926E-2</v>
      </c>
      <c r="V34" s="27">
        <f t="shared" si="31"/>
        <v>4.6550925925925926E-3</v>
      </c>
      <c r="W34" s="18" t="s">
        <v>47</v>
      </c>
      <c r="X34" s="14">
        <v>297</v>
      </c>
      <c r="Y34" s="16">
        <f t="shared" si="32"/>
        <v>0.17436342592592591</v>
      </c>
      <c r="Z34" s="16">
        <v>8.1701388888888865E-2</v>
      </c>
      <c r="AA34" s="15"/>
    </row>
    <row r="35" spans="1:27" ht="13.8" customHeight="1" x14ac:dyDescent="0.3">
      <c r="A35" s="50" t="s">
        <v>113</v>
      </c>
      <c r="B35" s="51">
        <v>43660</v>
      </c>
      <c r="C35" s="50" t="s">
        <v>155</v>
      </c>
      <c r="D35" s="52" t="s">
        <v>54</v>
      </c>
      <c r="E35" s="53" t="s">
        <v>42</v>
      </c>
      <c r="F35" s="54" t="s">
        <v>42</v>
      </c>
      <c r="G35" s="53" t="s">
        <v>42</v>
      </c>
      <c r="H35" s="53" t="s">
        <v>42</v>
      </c>
      <c r="I35" s="55">
        <v>0.75</v>
      </c>
      <c r="J35" s="41"/>
      <c r="K35" s="56"/>
      <c r="L35" s="53" t="s">
        <v>42</v>
      </c>
      <c r="M35" s="54" t="s">
        <v>42</v>
      </c>
      <c r="N35" s="57">
        <v>22</v>
      </c>
      <c r="O35" s="41"/>
      <c r="P35" s="58"/>
      <c r="Q35" s="53" t="s">
        <v>42</v>
      </c>
      <c r="R35" s="53" t="s">
        <v>42</v>
      </c>
      <c r="S35" s="54" t="s">
        <v>42</v>
      </c>
      <c r="T35" s="57">
        <v>5</v>
      </c>
      <c r="U35" s="41"/>
      <c r="V35" s="56"/>
      <c r="W35" s="53" t="s">
        <v>42</v>
      </c>
      <c r="X35" s="53" t="s">
        <v>42</v>
      </c>
      <c r="Y35" s="59"/>
      <c r="Z35" s="59" t="s">
        <v>42</v>
      </c>
    </row>
  </sheetData>
  <autoFilter ref="A1:Z15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34A7-12CE-45D6-AA68-793FCAB9CC6B}">
  <dimension ref="A1:L22"/>
  <sheetViews>
    <sheetView workbookViewId="0">
      <selection activeCell="F20" sqref="F20"/>
    </sheetView>
  </sheetViews>
  <sheetFormatPr baseColWidth="10" defaultRowHeight="14.4" x14ac:dyDescent="0.3"/>
  <cols>
    <col min="1" max="1" width="9.77734375" style="44" bestFit="1" customWidth="1"/>
    <col min="2" max="2" width="21.77734375" style="44" bestFit="1" customWidth="1"/>
    <col min="3" max="3" width="4.77734375" style="44" bestFit="1" customWidth="1"/>
    <col min="4" max="4" width="48.44140625" style="44" bestFit="1" customWidth="1"/>
    <col min="5" max="5" width="12.44140625" style="44" bestFit="1" customWidth="1"/>
    <col min="6" max="6" width="60.6640625" style="44" customWidth="1"/>
    <col min="7" max="16384" width="11.5546875" style="21"/>
  </cols>
  <sheetData>
    <row r="1" spans="1:6" s="22" customFormat="1" x14ac:dyDescent="0.3">
      <c r="A1" s="43" t="s">
        <v>77</v>
      </c>
      <c r="B1" s="43" t="s">
        <v>79</v>
      </c>
      <c r="C1" s="43" t="s">
        <v>105</v>
      </c>
      <c r="D1" s="43" t="s">
        <v>78</v>
      </c>
      <c r="E1" s="43" t="s">
        <v>80</v>
      </c>
      <c r="F1" s="43" t="s">
        <v>81</v>
      </c>
    </row>
    <row r="2" spans="1:6" x14ac:dyDescent="0.3">
      <c r="A2" s="44" t="s">
        <v>12</v>
      </c>
      <c r="B2" s="44" t="s">
        <v>83</v>
      </c>
      <c r="C2" s="44" t="s">
        <v>106</v>
      </c>
      <c r="D2" s="44" t="s">
        <v>148</v>
      </c>
      <c r="E2" s="44" t="s">
        <v>82</v>
      </c>
      <c r="F2" s="46" t="s">
        <v>140</v>
      </c>
    </row>
    <row r="3" spans="1:6" x14ac:dyDescent="0.3">
      <c r="A3" s="44" t="s">
        <v>84</v>
      </c>
      <c r="B3" s="44" t="s">
        <v>108</v>
      </c>
      <c r="C3" s="44" t="s">
        <v>106</v>
      </c>
      <c r="D3" s="44" t="s">
        <v>108</v>
      </c>
      <c r="E3" s="44" t="s">
        <v>92</v>
      </c>
      <c r="F3" s="46" t="s">
        <v>141</v>
      </c>
    </row>
    <row r="4" spans="1:6" x14ac:dyDescent="0.3">
      <c r="A4" s="44" t="s">
        <v>85</v>
      </c>
      <c r="B4" s="44" t="s">
        <v>108</v>
      </c>
      <c r="C4" s="44" t="s">
        <v>106</v>
      </c>
      <c r="D4" s="44" t="s">
        <v>108</v>
      </c>
      <c r="E4" s="44" t="s">
        <v>93</v>
      </c>
      <c r="F4" s="49" t="s">
        <v>42</v>
      </c>
    </row>
    <row r="5" spans="1:6" x14ac:dyDescent="0.3">
      <c r="A5" s="44" t="s">
        <v>60</v>
      </c>
      <c r="B5" s="44" t="s">
        <v>109</v>
      </c>
      <c r="C5" s="44" t="s">
        <v>106</v>
      </c>
      <c r="D5" s="44" t="s">
        <v>153</v>
      </c>
      <c r="E5" s="44" t="s">
        <v>94</v>
      </c>
      <c r="F5" s="46" t="s">
        <v>142</v>
      </c>
    </row>
    <row r="6" spans="1:6" x14ac:dyDescent="0.3">
      <c r="A6" s="44" t="s">
        <v>86</v>
      </c>
      <c r="B6" s="44" t="s">
        <v>108</v>
      </c>
      <c r="C6" s="44" t="s">
        <v>106</v>
      </c>
      <c r="D6" s="44" t="s">
        <v>108</v>
      </c>
      <c r="E6" s="44" t="s">
        <v>95</v>
      </c>
      <c r="F6" s="49" t="s">
        <v>42</v>
      </c>
    </row>
    <row r="7" spans="1:6" x14ac:dyDescent="0.3">
      <c r="A7" s="44" t="s">
        <v>33</v>
      </c>
      <c r="B7" s="44" t="s">
        <v>108</v>
      </c>
      <c r="C7" s="44" t="s">
        <v>106</v>
      </c>
      <c r="D7" s="44" t="s">
        <v>108</v>
      </c>
      <c r="E7" s="44" t="s">
        <v>96</v>
      </c>
      <c r="F7" s="46" t="s">
        <v>143</v>
      </c>
    </row>
    <row r="8" spans="1:6" x14ac:dyDescent="0.3">
      <c r="A8" s="44" t="s">
        <v>31</v>
      </c>
      <c r="B8" s="44" t="s">
        <v>110</v>
      </c>
      <c r="C8" s="44" t="s">
        <v>106</v>
      </c>
      <c r="D8" s="44" t="s">
        <v>159</v>
      </c>
      <c r="E8" s="44" t="s">
        <v>97</v>
      </c>
      <c r="F8" s="46" t="s">
        <v>144</v>
      </c>
    </row>
    <row r="9" spans="1:6" x14ac:dyDescent="0.3">
      <c r="A9" s="44" t="s">
        <v>29</v>
      </c>
      <c r="B9" s="44" t="s">
        <v>111</v>
      </c>
      <c r="C9" s="44" t="s">
        <v>106</v>
      </c>
      <c r="D9" s="44" t="s">
        <v>108</v>
      </c>
      <c r="E9" s="44" t="s">
        <v>98</v>
      </c>
      <c r="F9" s="46" t="s">
        <v>145</v>
      </c>
    </row>
    <row r="10" spans="1:6" x14ac:dyDescent="0.3">
      <c r="A10" s="44" t="s">
        <v>28</v>
      </c>
      <c r="B10" s="44" t="s">
        <v>108</v>
      </c>
      <c r="C10" s="44" t="s">
        <v>106</v>
      </c>
      <c r="D10" s="44" t="s">
        <v>108</v>
      </c>
      <c r="E10" s="44" t="s">
        <v>99</v>
      </c>
      <c r="F10" s="46" t="s">
        <v>146</v>
      </c>
    </row>
    <row r="11" spans="1:6" x14ac:dyDescent="0.3">
      <c r="A11" s="44" t="s">
        <v>87</v>
      </c>
      <c r="B11" s="44" t="s">
        <v>108</v>
      </c>
      <c r="C11" s="44" t="s">
        <v>106</v>
      </c>
      <c r="D11" s="44" t="s">
        <v>108</v>
      </c>
      <c r="E11" s="44" t="s">
        <v>100</v>
      </c>
      <c r="F11" s="46" t="s">
        <v>147</v>
      </c>
    </row>
    <row r="12" spans="1:6" x14ac:dyDescent="0.3">
      <c r="A12" s="44" t="s">
        <v>88</v>
      </c>
      <c r="B12" s="44" t="s">
        <v>112</v>
      </c>
      <c r="C12" s="44" t="s">
        <v>106</v>
      </c>
      <c r="D12" s="44" t="s">
        <v>108</v>
      </c>
      <c r="E12" s="44" t="s">
        <v>101</v>
      </c>
      <c r="F12" s="49" t="s">
        <v>42</v>
      </c>
    </row>
    <row r="13" spans="1:6" x14ac:dyDescent="0.3">
      <c r="A13" s="44" t="s">
        <v>89</v>
      </c>
      <c r="B13" s="44" t="s">
        <v>108</v>
      </c>
      <c r="C13" s="44" t="s">
        <v>107</v>
      </c>
      <c r="D13" s="44" t="s">
        <v>108</v>
      </c>
      <c r="E13" s="44" t="s">
        <v>102</v>
      </c>
      <c r="F13" s="49" t="s">
        <v>42</v>
      </c>
    </row>
    <row r="14" spans="1:6" x14ac:dyDescent="0.3">
      <c r="A14" s="44" t="s">
        <v>90</v>
      </c>
      <c r="B14" s="44" t="s">
        <v>108</v>
      </c>
      <c r="C14" s="44" t="s">
        <v>107</v>
      </c>
      <c r="D14" s="44" t="s">
        <v>108</v>
      </c>
      <c r="E14" s="44" t="s">
        <v>103</v>
      </c>
      <c r="F14" s="49" t="s">
        <v>42</v>
      </c>
    </row>
    <row r="15" spans="1:6" x14ac:dyDescent="0.3">
      <c r="A15" s="44" t="s">
        <v>91</v>
      </c>
      <c r="B15" s="44" t="s">
        <v>108</v>
      </c>
      <c r="C15" s="44" t="s">
        <v>107</v>
      </c>
      <c r="D15" s="44" t="s">
        <v>108</v>
      </c>
      <c r="E15" s="44" t="s">
        <v>104</v>
      </c>
      <c r="F15" s="49" t="s">
        <v>42</v>
      </c>
    </row>
    <row r="16" spans="1:6" x14ac:dyDescent="0.3">
      <c r="A16" s="44" t="s">
        <v>134</v>
      </c>
      <c r="B16" s="44" t="s">
        <v>108</v>
      </c>
      <c r="C16" s="44" t="s">
        <v>106</v>
      </c>
      <c r="D16" s="44" t="s">
        <v>108</v>
      </c>
      <c r="E16" s="44" t="s">
        <v>135</v>
      </c>
      <c r="F16" s="49" t="s">
        <v>42</v>
      </c>
    </row>
    <row r="17" spans="1:12" x14ac:dyDescent="0.3">
      <c r="A17" s="44" t="s">
        <v>149</v>
      </c>
      <c r="B17" s="44" t="s">
        <v>108</v>
      </c>
      <c r="C17" s="44" t="s">
        <v>107</v>
      </c>
      <c r="D17" s="44" t="s">
        <v>108</v>
      </c>
      <c r="E17" s="44" t="s">
        <v>151</v>
      </c>
      <c r="F17" s="49" t="s">
        <v>42</v>
      </c>
    </row>
    <row r="18" spans="1:12" x14ac:dyDescent="0.3">
      <c r="A18" s="44" t="s">
        <v>150</v>
      </c>
      <c r="B18" s="44" t="s">
        <v>108</v>
      </c>
      <c r="C18" s="44" t="s">
        <v>107</v>
      </c>
      <c r="D18" s="44" t="s">
        <v>108</v>
      </c>
      <c r="E18" s="44" t="s">
        <v>152</v>
      </c>
      <c r="F18" s="49" t="s">
        <v>42</v>
      </c>
      <c r="G18" s="44"/>
      <c r="H18" s="44"/>
      <c r="I18" s="44"/>
      <c r="J18" s="44"/>
      <c r="K18" s="44"/>
      <c r="L18" s="46"/>
    </row>
    <row r="19" spans="1:12" x14ac:dyDescent="0.3">
      <c r="A19" s="44" t="s">
        <v>156</v>
      </c>
      <c r="B19" s="44" t="s">
        <v>108</v>
      </c>
      <c r="C19" s="44" t="s">
        <v>106</v>
      </c>
      <c r="D19" s="44" t="s">
        <v>108</v>
      </c>
      <c r="E19" s="44" t="s">
        <v>157</v>
      </c>
      <c r="F19" s="46" t="s">
        <v>158</v>
      </c>
      <c r="G19" s="44"/>
      <c r="H19" s="44"/>
      <c r="I19" s="44"/>
      <c r="J19" s="44"/>
      <c r="K19" s="44"/>
      <c r="L19" s="46"/>
    </row>
    <row r="20" spans="1:12" x14ac:dyDescent="0.3">
      <c r="A20" s="44" t="s">
        <v>161</v>
      </c>
      <c r="B20" s="44" t="s">
        <v>108</v>
      </c>
      <c r="C20" s="44" t="s">
        <v>106</v>
      </c>
      <c r="D20" s="44" t="s">
        <v>108</v>
      </c>
      <c r="E20" s="44" t="s">
        <v>163</v>
      </c>
      <c r="F20" s="49" t="s">
        <v>42</v>
      </c>
      <c r="G20" s="44"/>
      <c r="H20" s="44"/>
      <c r="I20" s="44"/>
      <c r="J20" s="44"/>
      <c r="K20" s="44"/>
      <c r="L20" s="46"/>
    </row>
    <row r="21" spans="1:12" x14ac:dyDescent="0.3">
      <c r="A21" s="45"/>
      <c r="B21" s="45"/>
      <c r="C21" s="45"/>
      <c r="D21" s="45"/>
      <c r="E21" s="45"/>
      <c r="F21" s="47"/>
    </row>
    <row r="22" spans="1:12" x14ac:dyDescent="0.3">
      <c r="F22" s="46"/>
    </row>
  </sheetData>
  <hyperlinks>
    <hyperlink ref="F19" r:id="rId1" xr:uid="{716931D0-4D77-44AF-A8E8-426C4A07C08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V N F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G F T R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0 V Z K I p H u A 4 A A A A R A A A A E w A c A E Z v c m 1 1 b G F z L 1 N l Y 3 R p b 2 4 x L m 0 g o h g A K K A U A A A A A A A A A A A A A A A A A A A A A A A A A A A A K 0 5 N L s n M z 1 M I h t C G 1 g B Q S w E C L Q A U A A I A C A B h U 0 V Z a M O c n K U A A A D 1 A A A A E g A A A A A A A A A A A A A A A A A A A A A A Q 2 9 u Z m l n L 1 B h Y 2 t h Z 2 U u e G 1 s U E s B A i 0 A F A A C A A g A Y V N F W Q / K 6 a u k A A A A 6 Q A A A B M A A A A A A A A A A A A A A A A A 8 Q A A A F t D b 2 5 0 Z W 5 0 X 1 R 5 c G V z X S 5 4 b W x Q S w E C L Q A U A A I A C A B h U 0 V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n q r 2 z 0 E U K K P 5 j D C F D A S w A A A A A C A A A A A A A Q Z g A A A A E A A C A A A A B m D N E r 5 u G 7 + i M d V D 8 3 0 B U F 1 i Q 4 b 6 k k S u + c X 7 r D H w J Y J g A A A A A O g A A A A A I A A C A A A A B v O u y I 9 F O r r 8 A y 4 L n 7 c 5 d U G L m + J 2 4 S R V P w 8 X T 6 X D 2 l 0 V A A A A C D g K K b 1 1 t t b 4 N X S S k U M q 1 N B K R g S u U 6 I 2 R U c O K x T i 8 K Q q U a a p K 3 C g n M c I L R u 4 b Z S i z S x u s l B S Z 4 f U r 2 k I f N a u e b T R W 3 O W c i 3 S A 1 N m b r P 3 L o k k A A A A C k i X P 0 z 8 i G T N 7 N S e 9 a p D N i x B s l H y z g x v t 6 q p 9 8 2 t D N M h O G s p G z R 9 7 Y i i f g x w v V 6 2 D L f + y n z D N F b V C 6 v K G b x T f 7 < / D a t a M a s h u p > 
</file>

<file path=customXml/itemProps1.xml><?xml version="1.0" encoding="utf-8"?>
<ds:datastoreItem xmlns:ds="http://schemas.openxmlformats.org/officeDocument/2006/customXml" ds:itemID="{40F3CE8C-241F-44F0-8079-3A45D29708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Bellier</dc:creator>
  <cp:lastModifiedBy>Benjamin Bellier</cp:lastModifiedBy>
  <dcterms:created xsi:type="dcterms:W3CDTF">2015-06-05T18:19:34Z</dcterms:created>
  <dcterms:modified xsi:type="dcterms:W3CDTF">2024-10-06T19:21:40Z</dcterms:modified>
</cp:coreProperties>
</file>