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repos\k64f_coro\"/>
    </mc:Choice>
  </mc:AlternateContent>
  <bookViews>
    <workbookView xWindow="0" yWindow="0" windowWidth="28800" windowHeight="121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2" l="1"/>
  <c r="N12" i="2"/>
  <c r="N10" i="2" l="1"/>
  <c r="N6" i="2"/>
  <c r="N9" i="2"/>
  <c r="N19" i="2"/>
  <c r="N20" i="2"/>
  <c r="N21" i="2"/>
  <c r="N22" i="2"/>
  <c r="N23" i="2"/>
  <c r="N5" i="2"/>
  <c r="P9" i="1"/>
  <c r="U6" i="1"/>
  <c r="U5" i="1"/>
  <c r="S6" i="1"/>
  <c r="S5" i="1"/>
  <c r="R6" i="1"/>
  <c r="R5" i="1"/>
  <c r="AP28" i="1"/>
  <c r="AP29" i="1"/>
  <c r="AP30" i="1"/>
  <c r="AP31" i="1"/>
  <c r="AP27" i="1"/>
  <c r="P6" i="1"/>
  <c r="AA16" i="1"/>
  <c r="AA15" i="1"/>
  <c r="AA13" i="1"/>
  <c r="AA4" i="1"/>
  <c r="AD3" i="1"/>
  <c r="AD2" i="1"/>
  <c r="AB3" i="1"/>
  <c r="AA2" i="1"/>
  <c r="AB2" i="1" s="1"/>
  <c r="M7" i="1"/>
  <c r="AB10" i="1"/>
  <c r="AD10" i="1" s="1"/>
  <c r="AB9" i="1"/>
  <c r="AB7" i="1"/>
  <c r="AD9" i="1" s="1"/>
  <c r="AB8" i="1"/>
  <c r="AD8" i="1" s="1"/>
  <c r="P5" i="1"/>
  <c r="M5" i="1"/>
  <c r="I6" i="1"/>
  <c r="J6" i="1" s="1"/>
  <c r="I5" i="1"/>
  <c r="J5" i="1" s="1"/>
  <c r="AC10" i="1" l="1"/>
  <c r="AC9" i="1"/>
  <c r="AC8" i="1"/>
  <c r="E7" i="1"/>
  <c r="I7" i="1" s="1"/>
  <c r="J7" i="1" s="1"/>
</calcChain>
</file>

<file path=xl/sharedStrings.xml><?xml version="1.0" encoding="utf-8"?>
<sst xmlns="http://schemas.openxmlformats.org/spreadsheetml/2006/main" count="82" uniqueCount="49">
  <si>
    <t>Version</t>
  </si>
  <si>
    <t>k22ptmin</t>
  </si>
  <si>
    <t>UpTime</t>
  </si>
  <si>
    <t>DownTime</t>
  </si>
  <si>
    <t>PeriodTime</t>
  </si>
  <si>
    <t>k22awaitmin</t>
  </si>
  <si>
    <t>k22await1</t>
  </si>
  <si>
    <t>await</t>
  </si>
  <si>
    <t>k22awaitmin_ns</t>
  </si>
  <si>
    <t>scheduler</t>
  </si>
  <si>
    <t>microsecs</t>
  </si>
  <si>
    <t>Switches/s</t>
  </si>
  <si>
    <t>Cycles/s</t>
  </si>
  <si>
    <t>Version 0</t>
  </si>
  <si>
    <t>Switch/s</t>
  </si>
  <si>
    <t>Version 2</t>
  </si>
  <si>
    <t>Cost us</t>
  </si>
  <si>
    <t>Version 2 history</t>
  </si>
  <si>
    <t>Start</t>
  </si>
  <si>
    <t>getNextTask return index; remove call to getTaskindex()</t>
  </si>
  <si>
    <t>-O1</t>
  </si>
  <si>
    <t>Remove array&lt;&gt;</t>
  </si>
  <si>
    <t>Replace getters</t>
  </si>
  <si>
    <t>Incremental</t>
  </si>
  <si>
    <t>Version 1 (includes Term1)</t>
  </si>
  <si>
    <t>Tight loop</t>
  </si>
  <si>
    <t>Tiny pt</t>
  </si>
  <si>
    <t>Initial ratio</t>
  </si>
  <si>
    <t>Current ratio</t>
  </si>
  <si>
    <t>Idle count</t>
  </si>
  <si>
    <t>Version 3 - remove idle</t>
  </si>
  <si>
    <t>k22ptmin_ns</t>
  </si>
  <si>
    <t>protothreads</t>
  </si>
  <si>
    <t>k22ptmin_loop</t>
  </si>
  <si>
    <t>Tasks per second</t>
  </si>
  <si>
    <r>
      <t>Mean time per task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</si>
  <si>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Results</t>
  </si>
  <si>
    <t>Characteristics</t>
  </si>
  <si>
    <t>task count</t>
  </si>
  <si>
    <t>Unused tasks</t>
  </si>
  <si>
    <t>Optimisation</t>
  </si>
  <si>
    <t>?</t>
  </si>
  <si>
    <t>-O3</t>
  </si>
  <si>
    <t>Results using on-board timer</t>
  </si>
  <si>
    <t>Tasks</t>
  </si>
  <si>
    <t>Build</t>
  </si>
  <si>
    <t>S/W timer</t>
  </si>
  <si>
    <t>-O0</t>
  </si>
  <si>
    <t>Only change - each task's priority is set to 10. WHY?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</si>
</sst>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</cellStyleXfs>
  <cellXfs count="20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9" fontId="0" fillId="0" borderId="0" xfId="1" applyFont="1"/>
    <xf numFmtId="0" fontId="0" fillId="0" borderId="0" xfId="0" applyAlignment="1">
      <alignment textRotation="45"/>
    </xf>
    <xf numFmtId="0" fontId="4" fillId="3" borderId="2" xfId="4"/>
    <xf numFmtId="0" fontId="0" fillId="0" borderId="0" xfId="0" quotePrefix="1" applyAlignment="1">
      <alignment horizontal="right"/>
    </xf>
    <xf numFmtId="0" fontId="3" fillId="2" borderId="0" xfId="3" applyBorder="1" applyAlignment="1">
      <alignment horizontal="center"/>
    </xf>
    <xf numFmtId="0" fontId="6" fillId="0" borderId="0" xfId="0" applyFont="1"/>
    <xf numFmtId="0" fontId="2" fillId="0" borderId="0" xfId="2"/>
    <xf numFmtId="0" fontId="0" fillId="0" borderId="0" xfId="0" applyAlignment="1">
      <alignment horizontal="right"/>
    </xf>
    <xf numFmtId="0" fontId="4" fillId="3" borderId="2" xfId="4" applyAlignment="1">
      <alignment horizontal="center"/>
    </xf>
    <xf numFmtId="0" fontId="3" fillId="2" borderId="4" xfId="3" applyBorder="1" applyAlignment="1">
      <alignment horizontal="center"/>
    </xf>
    <xf numFmtId="0" fontId="3" fillId="2" borderId="5" xfId="3" applyBorder="1" applyAlignment="1">
      <alignment horizontal="center"/>
    </xf>
    <xf numFmtId="0" fontId="3" fillId="2" borderId="6" xfId="3" applyBorder="1" applyAlignment="1">
      <alignment horizontal="center"/>
    </xf>
    <xf numFmtId="0" fontId="3" fillId="4" borderId="7" xfId="5" applyFont="1" applyBorder="1" applyAlignment="1">
      <alignment horizontal="center"/>
    </xf>
    <xf numFmtId="0" fontId="3" fillId="4" borderId="8" xfId="5" applyFont="1" applyBorder="1" applyAlignment="1">
      <alignment horizontal="center"/>
    </xf>
    <xf numFmtId="0" fontId="3" fillId="2" borderId="9" xfId="3" applyBorder="1" applyAlignment="1">
      <alignment horizontal="center"/>
    </xf>
    <xf numFmtId="0" fontId="3" fillId="2" borderId="0" xfId="3" applyBorder="1" applyAlignment="1">
      <alignment horizontal="center"/>
    </xf>
  </cellXfs>
  <cellStyles count="6">
    <cellStyle name="Input" xfId="3" builtinId="20"/>
    <cellStyle name="Normal" xfId="0" builtinId="0"/>
    <cellStyle name="Note" xfId="5" builtinId="10"/>
    <cellStyle name="Output" xfId="4" builtinId="21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31"/>
  <sheetViews>
    <sheetView topLeftCell="G1" workbookViewId="0">
      <selection activeCell="Z16" sqref="Z16"/>
    </sheetView>
  </sheetViews>
  <sheetFormatPr defaultRowHeight="15" x14ac:dyDescent="0.25"/>
  <cols>
    <col min="2" max="2" width="19.7109375" customWidth="1"/>
    <col min="3" max="4" width="14.140625" customWidth="1"/>
    <col min="5" max="5" width="11.28515625" bestFit="1" customWidth="1"/>
    <col min="9" max="10" width="11.5703125" bestFit="1" customWidth="1"/>
    <col min="26" max="26" width="32.7109375" customWidth="1"/>
    <col min="27" max="27" width="9.5703125" bestFit="1" customWidth="1"/>
  </cols>
  <sheetData>
    <row r="1" spans="2:30" x14ac:dyDescent="0.25">
      <c r="AC1" t="s">
        <v>23</v>
      </c>
    </row>
    <row r="2" spans="2:30" x14ac:dyDescent="0.25">
      <c r="Z2" t="s">
        <v>25</v>
      </c>
      <c r="AA2" s="2">
        <f>L7</f>
        <v>464810</v>
      </c>
      <c r="AB2">
        <f>10^6/AA2</f>
        <v>2.1514167079021536</v>
      </c>
      <c r="AD2" s="4">
        <f>AB2/AB$7</f>
        <v>1.9192788451195111E-2</v>
      </c>
    </row>
    <row r="3" spans="2:30" x14ac:dyDescent="0.25">
      <c r="E3" t="s">
        <v>10</v>
      </c>
      <c r="I3" t="s">
        <v>13</v>
      </c>
      <c r="L3" t="s">
        <v>24</v>
      </c>
      <c r="O3" t="s">
        <v>15</v>
      </c>
      <c r="T3" t="s">
        <v>30</v>
      </c>
      <c r="Z3" t="s">
        <v>26</v>
      </c>
      <c r="AA3" s="2">
        <v>166000</v>
      </c>
      <c r="AB3">
        <f>10^6/AA3</f>
        <v>6.024096385542169</v>
      </c>
      <c r="AD3" s="4">
        <f>AB3/AB$7</f>
        <v>5.3740963855421688E-2</v>
      </c>
    </row>
    <row r="4" spans="2:30" x14ac:dyDescent="0.25">
      <c r="B4" t="s">
        <v>0</v>
      </c>
      <c r="C4" t="s">
        <v>7</v>
      </c>
      <c r="D4" t="s">
        <v>9</v>
      </c>
      <c r="E4" t="s">
        <v>4</v>
      </c>
      <c r="F4" t="s">
        <v>2</v>
      </c>
      <c r="G4" t="s">
        <v>3</v>
      </c>
      <c r="I4" t="s">
        <v>12</v>
      </c>
      <c r="J4" t="s">
        <v>11</v>
      </c>
      <c r="L4" t="s">
        <v>14</v>
      </c>
      <c r="M4" t="s">
        <v>16</v>
      </c>
      <c r="O4" t="s">
        <v>14</v>
      </c>
      <c r="P4" t="s">
        <v>16</v>
      </c>
      <c r="Q4" t="s">
        <v>29</v>
      </c>
      <c r="AA4" s="2">
        <f>AA2/AA3</f>
        <v>2.8000602409638553</v>
      </c>
      <c r="AD4" s="4"/>
    </row>
    <row r="5" spans="2:30" x14ac:dyDescent="0.25">
      <c r="B5" t="s">
        <v>1</v>
      </c>
      <c r="C5" t="b">
        <v>0</v>
      </c>
      <c r="D5" t="b">
        <v>1</v>
      </c>
      <c r="E5">
        <v>221.68</v>
      </c>
      <c r="F5">
        <v>76.599999999999994</v>
      </c>
      <c r="G5">
        <v>145.4</v>
      </c>
      <c r="I5" s="2">
        <f>10^6/E5</f>
        <v>4511.0068567304224</v>
      </c>
      <c r="J5" s="2">
        <f>I5*2</f>
        <v>9022.0137134608449</v>
      </c>
      <c r="L5">
        <v>8921</v>
      </c>
      <c r="M5">
        <f>10^6/L5</f>
        <v>112.09505660800359</v>
      </c>
      <c r="O5">
        <v>37964</v>
      </c>
      <c r="P5">
        <f>10^6/O5</f>
        <v>26.340743862606679</v>
      </c>
      <c r="Q5">
        <v>18676</v>
      </c>
      <c r="R5">
        <f>O5+Q5</f>
        <v>56640</v>
      </c>
      <c r="S5">
        <f>10^6/R5</f>
        <v>17.655367231638419</v>
      </c>
      <c r="T5">
        <v>66736</v>
      </c>
      <c r="U5">
        <f>10^6/T5</f>
        <v>14.984416207144569</v>
      </c>
    </row>
    <row r="6" spans="2:30" x14ac:dyDescent="0.25">
      <c r="B6" t="s">
        <v>5</v>
      </c>
      <c r="C6" t="b">
        <v>1</v>
      </c>
      <c r="D6" t="b">
        <v>1</v>
      </c>
      <c r="E6">
        <v>260</v>
      </c>
      <c r="F6">
        <v>171.2</v>
      </c>
      <c r="G6">
        <v>88.8</v>
      </c>
      <c r="I6" s="2">
        <f t="shared" ref="I6:I7" si="0">10^6/E6</f>
        <v>3846.1538461538462</v>
      </c>
      <c r="J6" s="2">
        <f t="shared" ref="J6:J7" si="1">I6*2</f>
        <v>7692.3076923076924</v>
      </c>
      <c r="O6">
        <v>27078</v>
      </c>
      <c r="P6">
        <f>10^6/O6</f>
        <v>36.930349361104959</v>
      </c>
      <c r="Q6">
        <v>13570</v>
      </c>
      <c r="R6">
        <f>O6+Q6</f>
        <v>40648</v>
      </c>
      <c r="S6">
        <f>10^6/R6</f>
        <v>24.601456406219249</v>
      </c>
      <c r="T6">
        <v>45707</v>
      </c>
      <c r="U6">
        <f>10^6/T6</f>
        <v>21.878486883847113</v>
      </c>
      <c r="AA6" t="s">
        <v>17</v>
      </c>
    </row>
    <row r="7" spans="2:30" x14ac:dyDescent="0.25">
      <c r="B7" t="s">
        <v>8</v>
      </c>
      <c r="C7" t="b">
        <v>0</v>
      </c>
      <c r="D7" t="b">
        <v>0</v>
      </c>
      <c r="E7">
        <f>F7+G7</f>
        <v>3.59</v>
      </c>
      <c r="F7">
        <v>1.81</v>
      </c>
      <c r="G7">
        <v>1.78</v>
      </c>
      <c r="I7" s="2">
        <f t="shared" si="0"/>
        <v>278551.53203342622</v>
      </c>
      <c r="J7" s="2">
        <f t="shared" si="1"/>
        <v>557103.06406685244</v>
      </c>
      <c r="L7">
        <v>464810</v>
      </c>
      <c r="M7">
        <f>10^6/L7</f>
        <v>2.1514167079021536</v>
      </c>
      <c r="Z7" t="s">
        <v>18</v>
      </c>
      <c r="AA7">
        <v>8921</v>
      </c>
      <c r="AB7">
        <f>10^6/AA7</f>
        <v>112.09505660800359</v>
      </c>
    </row>
    <row r="8" spans="2:30" x14ac:dyDescent="0.25">
      <c r="B8" t="s">
        <v>6</v>
      </c>
      <c r="C8" t="b">
        <v>1</v>
      </c>
      <c r="D8" t="b">
        <v>1</v>
      </c>
      <c r="Z8" t="s">
        <v>19</v>
      </c>
      <c r="AA8">
        <v>14736</v>
      </c>
      <c r="AB8">
        <f>10^6/AA8</f>
        <v>67.861020629750271</v>
      </c>
      <c r="AC8" s="4">
        <f>(AB7-AB8)/AB7</f>
        <v>0.39461183496199781</v>
      </c>
      <c r="AD8" s="4">
        <f>AB8/$AB$7</f>
        <v>0.60538816503800219</v>
      </c>
    </row>
    <row r="9" spans="2:30" x14ac:dyDescent="0.25">
      <c r="B9" t="s">
        <v>31</v>
      </c>
      <c r="C9" t="b">
        <v>0</v>
      </c>
      <c r="D9" t="b">
        <v>0</v>
      </c>
      <c r="O9" s="2">
        <v>166000</v>
      </c>
      <c r="P9">
        <f>10^6/O9</f>
        <v>6.024096385542169</v>
      </c>
      <c r="Z9" s="3" t="s">
        <v>20</v>
      </c>
      <c r="AA9">
        <v>33256</v>
      </c>
      <c r="AB9">
        <f>10^6/AA9</f>
        <v>30.069761847486166</v>
      </c>
      <c r="AC9" s="4">
        <f t="shared" ref="AC9:AC10" si="2">(AB8-AB9)/AB8</f>
        <v>0.55689198941544393</v>
      </c>
      <c r="AD9" s="4">
        <f t="shared" ref="AD9:AD10" si="3">AB9/$AB$7</f>
        <v>0.26825234544142407</v>
      </c>
    </row>
    <row r="10" spans="2:30" x14ac:dyDescent="0.25">
      <c r="Z10" t="s">
        <v>21</v>
      </c>
      <c r="AA10">
        <v>37964</v>
      </c>
      <c r="AB10">
        <f>10^6/AA10</f>
        <v>26.340743862606679</v>
      </c>
      <c r="AC10" s="4">
        <f t="shared" si="2"/>
        <v>0.12401222210515223</v>
      </c>
      <c r="AD10" s="4">
        <f t="shared" si="3"/>
        <v>0.23498577599831419</v>
      </c>
    </row>
    <row r="11" spans="2:30" x14ac:dyDescent="0.25">
      <c r="Z11" t="s">
        <v>22</v>
      </c>
    </row>
    <row r="13" spans="2:30" x14ac:dyDescent="0.25">
      <c r="AA13">
        <f>AA10/AA7</f>
        <v>4.2555767290662478</v>
      </c>
    </row>
    <row r="15" spans="2:30" x14ac:dyDescent="0.25">
      <c r="Z15" t="s">
        <v>27</v>
      </c>
      <c r="AA15">
        <f>AA2/AA7</f>
        <v>52.102903261966148</v>
      </c>
    </row>
    <row r="16" spans="2:30" x14ac:dyDescent="0.25">
      <c r="Z16" t="s">
        <v>28</v>
      </c>
      <c r="AA16">
        <f>AA3/AA10</f>
        <v>4.3725634811927092</v>
      </c>
    </row>
    <row r="26" spans="41:42" x14ac:dyDescent="0.25">
      <c r="AO26">
        <v>37436</v>
      </c>
    </row>
    <row r="27" spans="41:42" x14ac:dyDescent="0.25">
      <c r="AO27">
        <v>56112</v>
      </c>
      <c r="AP27">
        <f>AO27-AO26</f>
        <v>18676</v>
      </c>
    </row>
    <row r="28" spans="41:42" x14ac:dyDescent="0.25">
      <c r="AO28">
        <v>74790</v>
      </c>
      <c r="AP28">
        <f t="shared" ref="AP28:AP31" si="4">AO28-AO27</f>
        <v>18678</v>
      </c>
    </row>
    <row r="29" spans="41:42" x14ac:dyDescent="0.25">
      <c r="AO29">
        <v>93468</v>
      </c>
      <c r="AP29">
        <f t="shared" si="4"/>
        <v>18678</v>
      </c>
    </row>
    <row r="30" spans="41:42" x14ac:dyDescent="0.25">
      <c r="AO30">
        <v>112145</v>
      </c>
      <c r="AP30">
        <f t="shared" si="4"/>
        <v>18677</v>
      </c>
    </row>
    <row r="31" spans="41:42" x14ac:dyDescent="0.25">
      <c r="AO31">
        <v>130820</v>
      </c>
      <c r="AP31">
        <f t="shared" si="4"/>
        <v>18675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tabSelected="1" workbookViewId="0">
      <selection activeCell="P11" sqref="P11"/>
    </sheetView>
  </sheetViews>
  <sheetFormatPr defaultRowHeight="15" x14ac:dyDescent="0.25"/>
  <cols>
    <col min="1" max="1" width="2.85546875" customWidth="1"/>
    <col min="2" max="2" width="15.42578125" bestFit="1" customWidth="1"/>
    <col min="3" max="3" width="11.5703125" customWidth="1"/>
    <col min="4" max="4" width="11.28515625" customWidth="1"/>
    <col min="5" max="9" width="12" customWidth="1"/>
    <col min="10" max="10" width="12" hidden="1" customWidth="1"/>
    <col min="11" max="11" width="9.5703125" hidden="1" customWidth="1"/>
    <col min="12" max="12" width="9.140625" hidden="1" customWidth="1"/>
    <col min="13" max="13" width="14.28515625" customWidth="1"/>
    <col min="14" max="14" width="12.140625" customWidth="1"/>
  </cols>
  <sheetData>
    <row r="1" spans="2:16" ht="23.25" x14ac:dyDescent="0.35">
      <c r="B1" s="10" t="s">
        <v>43</v>
      </c>
    </row>
    <row r="3" spans="2:16" ht="19.5" customHeight="1" x14ac:dyDescent="0.25">
      <c r="B3" s="6" t="s">
        <v>0</v>
      </c>
      <c r="C3" s="13" t="s">
        <v>37</v>
      </c>
      <c r="D3" s="14"/>
      <c r="E3" s="15"/>
      <c r="F3" s="16" t="s">
        <v>44</v>
      </c>
      <c r="G3" s="17"/>
      <c r="H3" s="18" t="s">
        <v>45</v>
      </c>
      <c r="I3" s="19"/>
      <c r="J3" s="8"/>
      <c r="K3" s="8"/>
      <c r="M3" s="12" t="s">
        <v>36</v>
      </c>
      <c r="N3" s="12"/>
    </row>
    <row r="4" spans="2:16" ht="93" customHeight="1" x14ac:dyDescent="0.25">
      <c r="C4" s="5" t="s">
        <v>7</v>
      </c>
      <c r="D4" s="5" t="s">
        <v>9</v>
      </c>
      <c r="E4" s="5" t="s">
        <v>32</v>
      </c>
      <c r="F4" s="5" t="s">
        <v>38</v>
      </c>
      <c r="G4" s="5" t="s">
        <v>39</v>
      </c>
      <c r="H4" s="5" t="s">
        <v>46</v>
      </c>
      <c r="I4" s="5" t="s">
        <v>40</v>
      </c>
      <c r="J4" s="5"/>
      <c r="K4" s="5"/>
      <c r="M4" s="5" t="s">
        <v>34</v>
      </c>
      <c r="N4" s="5" t="s">
        <v>35</v>
      </c>
    </row>
    <row r="5" spans="2:16" x14ac:dyDescent="0.25">
      <c r="B5" t="s">
        <v>33</v>
      </c>
      <c r="C5" t="b">
        <v>0</v>
      </c>
      <c r="D5" t="b">
        <v>0</v>
      </c>
      <c r="E5" t="b">
        <v>0</v>
      </c>
      <c r="F5">
        <v>2</v>
      </c>
      <c r="H5" t="b">
        <v>1</v>
      </c>
      <c r="I5" s="11" t="s">
        <v>41</v>
      </c>
      <c r="M5">
        <v>464810</v>
      </c>
      <c r="N5" s="1">
        <f>10^6/M5</f>
        <v>2.1514167079021536</v>
      </c>
    </row>
    <row r="6" spans="2:16" x14ac:dyDescent="0.25">
      <c r="B6" t="s">
        <v>31</v>
      </c>
      <c r="C6" t="b">
        <v>0</v>
      </c>
      <c r="D6" t="b">
        <v>0</v>
      </c>
      <c r="E6" t="b">
        <v>1</v>
      </c>
      <c r="F6">
        <v>2</v>
      </c>
      <c r="H6" t="b">
        <v>1</v>
      </c>
      <c r="I6" s="7" t="s">
        <v>47</v>
      </c>
      <c r="M6" s="2">
        <v>166000</v>
      </c>
      <c r="N6" s="1">
        <f t="shared" ref="N6:N23" si="0">10^6/M6</f>
        <v>6.024096385542169</v>
      </c>
    </row>
    <row r="7" spans="2:16" x14ac:dyDescent="0.25">
      <c r="B7" t="s">
        <v>31</v>
      </c>
      <c r="C7" t="b">
        <v>0</v>
      </c>
      <c r="D7" t="b">
        <v>0</v>
      </c>
      <c r="E7" t="b">
        <v>1</v>
      </c>
      <c r="F7">
        <v>2</v>
      </c>
      <c r="H7" t="b">
        <v>1</v>
      </c>
      <c r="I7" s="7" t="s">
        <v>20</v>
      </c>
      <c r="M7" s="2"/>
      <c r="N7" s="1"/>
    </row>
    <row r="8" spans="2:16" x14ac:dyDescent="0.25">
      <c r="B8" t="s">
        <v>31</v>
      </c>
      <c r="C8" t="b">
        <v>0</v>
      </c>
      <c r="D8" t="b">
        <v>0</v>
      </c>
      <c r="E8" t="b">
        <v>1</v>
      </c>
      <c r="F8">
        <v>2</v>
      </c>
      <c r="H8" t="b">
        <v>1</v>
      </c>
      <c r="I8" s="7" t="s">
        <v>42</v>
      </c>
      <c r="M8" s="2"/>
      <c r="N8" s="1"/>
    </row>
    <row r="9" spans="2:16" x14ac:dyDescent="0.25">
      <c r="B9" t="s">
        <v>1</v>
      </c>
      <c r="C9" t="b">
        <v>0</v>
      </c>
      <c r="D9" t="b">
        <v>1</v>
      </c>
      <c r="E9" t="b">
        <v>1</v>
      </c>
      <c r="F9">
        <v>2</v>
      </c>
      <c r="G9">
        <v>0</v>
      </c>
      <c r="H9" t="b">
        <v>1</v>
      </c>
      <c r="I9" s="7" t="s">
        <v>20</v>
      </c>
      <c r="M9">
        <v>66736</v>
      </c>
      <c r="N9" s="1">
        <f t="shared" si="0"/>
        <v>14.984416207144569</v>
      </c>
    </row>
    <row r="10" spans="2:16" x14ac:dyDescent="0.25">
      <c r="B10" t="s">
        <v>1</v>
      </c>
      <c r="C10" t="b">
        <v>0</v>
      </c>
      <c r="D10" t="b">
        <v>1</v>
      </c>
      <c r="E10" t="b">
        <v>1</v>
      </c>
      <c r="F10">
        <v>2</v>
      </c>
      <c r="G10">
        <v>0</v>
      </c>
      <c r="H10" t="b">
        <v>1</v>
      </c>
      <c r="I10" s="7" t="s">
        <v>42</v>
      </c>
      <c r="M10" s="2">
        <v>143063</v>
      </c>
      <c r="N10" s="1">
        <f t="shared" si="0"/>
        <v>6.9899275144516748</v>
      </c>
    </row>
    <row r="11" spans="2:16" x14ac:dyDescent="0.25">
      <c r="B11" t="s">
        <v>1</v>
      </c>
      <c r="C11" t="b">
        <v>0</v>
      </c>
      <c r="D11" t="b">
        <v>1</v>
      </c>
      <c r="E11" t="b">
        <v>1</v>
      </c>
      <c r="F11">
        <v>2</v>
      </c>
      <c r="G11">
        <v>0</v>
      </c>
      <c r="H11" t="b">
        <v>1</v>
      </c>
      <c r="I11" s="7" t="s">
        <v>42</v>
      </c>
      <c r="M11" s="2">
        <v>138326</v>
      </c>
      <c r="N11" s="1">
        <f t="shared" si="0"/>
        <v>7.2292989025924266</v>
      </c>
      <c r="P11" t="s">
        <v>48</v>
      </c>
    </row>
    <row r="12" spans="2:16" x14ac:dyDescent="0.25">
      <c r="B12" t="s">
        <v>1</v>
      </c>
      <c r="C12" t="b">
        <v>0</v>
      </c>
      <c r="D12" t="b">
        <v>1</v>
      </c>
      <c r="E12" t="b">
        <v>1</v>
      </c>
      <c r="F12">
        <v>2</v>
      </c>
      <c r="G12">
        <v>1</v>
      </c>
      <c r="H12" t="b">
        <v>1</v>
      </c>
      <c r="I12" s="7" t="s">
        <v>42</v>
      </c>
      <c r="M12" s="2">
        <v>122148</v>
      </c>
      <c r="N12" s="1">
        <f t="shared" si="0"/>
        <v>8.1867897959851987</v>
      </c>
    </row>
    <row r="13" spans="2:16" x14ac:dyDescent="0.25">
      <c r="B13" t="s">
        <v>1</v>
      </c>
      <c r="C13" t="b">
        <v>0</v>
      </c>
      <c r="D13" t="b">
        <v>1</v>
      </c>
      <c r="E13" t="b">
        <v>1</v>
      </c>
      <c r="F13">
        <v>2</v>
      </c>
      <c r="G13">
        <v>4</v>
      </c>
      <c r="I13" s="7"/>
      <c r="N13" s="1"/>
    </row>
    <row r="14" spans="2:16" x14ac:dyDescent="0.25">
      <c r="B14" t="s">
        <v>1</v>
      </c>
      <c r="C14" t="b">
        <v>0</v>
      </c>
      <c r="D14" t="b">
        <v>1</v>
      </c>
      <c r="E14" t="b">
        <v>1</v>
      </c>
      <c r="F14">
        <v>2</v>
      </c>
      <c r="G14">
        <v>0</v>
      </c>
      <c r="I14" s="7"/>
      <c r="N14" s="1"/>
    </row>
    <row r="15" spans="2:16" x14ac:dyDescent="0.25">
      <c r="B15" t="s">
        <v>1</v>
      </c>
      <c r="C15" t="b">
        <v>0</v>
      </c>
      <c r="D15" t="b">
        <v>1</v>
      </c>
      <c r="E15" t="b">
        <v>1</v>
      </c>
      <c r="F15">
        <v>1</v>
      </c>
      <c r="G15">
        <v>0</v>
      </c>
      <c r="I15" s="7"/>
      <c r="N15" s="1"/>
    </row>
    <row r="16" spans="2:16" x14ac:dyDescent="0.25">
      <c r="B16" t="s">
        <v>1</v>
      </c>
      <c r="C16" t="b">
        <v>0</v>
      </c>
      <c r="D16" t="b">
        <v>1</v>
      </c>
      <c r="E16" t="b">
        <v>1</v>
      </c>
      <c r="F16">
        <v>1</v>
      </c>
      <c r="G16">
        <v>4</v>
      </c>
      <c r="I16" s="7"/>
      <c r="N16" s="1"/>
    </row>
    <row r="17" spans="2:14" x14ac:dyDescent="0.25">
      <c r="B17" t="s">
        <v>1</v>
      </c>
      <c r="C17" t="b">
        <v>0</v>
      </c>
      <c r="D17" t="b">
        <v>1</v>
      </c>
      <c r="E17" t="b">
        <v>1</v>
      </c>
      <c r="F17">
        <v>1</v>
      </c>
      <c r="G17">
        <v>4</v>
      </c>
      <c r="I17" s="7"/>
      <c r="N17" s="1"/>
    </row>
    <row r="18" spans="2:14" x14ac:dyDescent="0.25">
      <c r="B18" t="s">
        <v>1</v>
      </c>
      <c r="C18" t="b">
        <v>0</v>
      </c>
      <c r="D18" t="b">
        <v>1</v>
      </c>
      <c r="E18" t="b">
        <v>1</v>
      </c>
      <c r="F18">
        <v>1</v>
      </c>
      <c r="G18">
        <v>4</v>
      </c>
      <c r="I18" s="7"/>
      <c r="N18" s="1"/>
    </row>
    <row r="19" spans="2:14" x14ac:dyDescent="0.25">
      <c r="B19" t="s">
        <v>5</v>
      </c>
      <c r="C19" t="b">
        <v>1</v>
      </c>
      <c r="D19" t="b">
        <v>1</v>
      </c>
      <c r="E19" t="b">
        <v>0</v>
      </c>
      <c r="F19">
        <v>2</v>
      </c>
      <c r="G19">
        <v>0</v>
      </c>
      <c r="H19" t="b">
        <v>1</v>
      </c>
      <c r="I19" s="7" t="s">
        <v>20</v>
      </c>
      <c r="M19">
        <v>45707</v>
      </c>
      <c r="N19" s="1">
        <f t="shared" si="0"/>
        <v>21.878486883847113</v>
      </c>
    </row>
    <row r="20" spans="2:14" x14ac:dyDescent="0.25">
      <c r="B20" t="s">
        <v>5</v>
      </c>
      <c r="C20" t="b">
        <v>1</v>
      </c>
      <c r="D20" t="b">
        <v>1</v>
      </c>
      <c r="E20" t="b">
        <v>0</v>
      </c>
      <c r="F20">
        <v>1</v>
      </c>
      <c r="G20">
        <v>0</v>
      </c>
      <c r="H20" t="b">
        <v>1</v>
      </c>
      <c r="I20" s="7" t="s">
        <v>20</v>
      </c>
      <c r="M20">
        <v>53560</v>
      </c>
      <c r="N20" s="1">
        <f t="shared" si="0"/>
        <v>18.670649738610905</v>
      </c>
    </row>
    <row r="21" spans="2:14" x14ac:dyDescent="0.25">
      <c r="B21" t="s">
        <v>5</v>
      </c>
      <c r="C21" t="b">
        <v>1</v>
      </c>
      <c r="D21" t="b">
        <v>1</v>
      </c>
      <c r="E21" t="b">
        <v>0</v>
      </c>
      <c r="F21" s="7">
        <v>1</v>
      </c>
      <c r="G21" s="7">
        <v>2</v>
      </c>
      <c r="H21" t="b">
        <v>1</v>
      </c>
      <c r="I21" s="7" t="s">
        <v>20</v>
      </c>
      <c r="J21" s="7"/>
      <c r="K21" s="7"/>
      <c r="M21" s="9">
        <v>39118</v>
      </c>
      <c r="N21" s="1">
        <f t="shared" si="0"/>
        <v>25.563679124699625</v>
      </c>
    </row>
    <row r="22" spans="2:14" x14ac:dyDescent="0.25">
      <c r="B22" t="s">
        <v>5</v>
      </c>
      <c r="C22" t="b">
        <v>1</v>
      </c>
      <c r="D22" t="b">
        <v>1</v>
      </c>
      <c r="E22" t="b">
        <v>0</v>
      </c>
      <c r="F22">
        <v>2</v>
      </c>
      <c r="G22">
        <v>1</v>
      </c>
      <c r="H22" t="b">
        <v>1</v>
      </c>
      <c r="I22" s="7" t="s">
        <v>20</v>
      </c>
      <c r="M22" s="9">
        <v>39450</v>
      </c>
      <c r="N22" s="1">
        <f t="shared" si="0"/>
        <v>25.34854245880862</v>
      </c>
    </row>
    <row r="23" spans="2:14" x14ac:dyDescent="0.25">
      <c r="B23" t="s">
        <v>5</v>
      </c>
      <c r="C23" t="b">
        <v>1</v>
      </c>
      <c r="D23" t="b">
        <v>1</v>
      </c>
      <c r="E23" t="b">
        <v>0</v>
      </c>
      <c r="F23">
        <v>2</v>
      </c>
      <c r="G23">
        <v>0</v>
      </c>
      <c r="H23" t="b">
        <v>1</v>
      </c>
      <c r="I23" s="7" t="s">
        <v>42</v>
      </c>
      <c r="M23">
        <v>138323</v>
      </c>
      <c r="N23" s="1">
        <f t="shared" si="0"/>
        <v>7.2294556942807775</v>
      </c>
    </row>
  </sheetData>
  <mergeCells count="4">
    <mergeCell ref="M3:N3"/>
    <mergeCell ref="C3:E3"/>
    <mergeCell ref="F3:G3"/>
    <mergeCell ref="H3:I3"/>
  </mergeCell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On The Buses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Belson</dc:creator>
  <cp:lastModifiedBy>Bruce Belson</cp:lastModifiedBy>
  <cp:lastPrinted>2019-03-26T23:02:57Z</cp:lastPrinted>
  <dcterms:created xsi:type="dcterms:W3CDTF">2019-03-13T04:14:50Z</dcterms:created>
  <dcterms:modified xsi:type="dcterms:W3CDTF">2019-03-28T05:45:34Z</dcterms:modified>
</cp:coreProperties>
</file>