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xr:revisionPtr revIDLastSave="0" documentId="13_ncr:1_{E8A0719A-1D74-49D1-924C-951147A5425B}" xr6:coauthVersionLast="45" xr6:coauthVersionMax="45" xr10:uidLastSave="{00000000-0000-0000-0000-000000000000}"/>
  <bookViews>
    <workbookView xWindow="28680" yWindow="-120" windowWidth="29040" windowHeight="15840" tabRatio="642" firstSheet="1" activeTab="1" xr2:uid="{00000000-000D-0000-FFFF-FFFF00000000}"/>
  </bookViews>
  <sheets>
    <sheet name="Switch test (1)" sheetId="2" r:id="rId1"/>
    <sheet name="Switch test (2)" sheetId="5" r:id="rId2"/>
    <sheet name="microbenchmark-times-coro-in-c" sheetId="7" r:id="rId3"/>
    <sheet name="Charts (Switch test)" sheetId="6" r:id="rId4"/>
    <sheet name="Sheet4" sheetId="4" r:id="rId5"/>
    <sheet name="Sheet1" sheetId="1" r:id="rId6"/>
    <sheet name="Sheet3" sheetId="3" r:id="rId7"/>
    <sheet name="In cleaned code" sheetId="8" r:id="rId8"/>
    <sheet name="SLOC" sheetId="9" r:id="rId9"/>
    <sheet name="fsm task_adc.h" sheetId="10" r:id="rId10"/>
    <sheet name="fsm task_adc.cpp" sheetId="11" r:id="rId11"/>
    <sheet name="fsm task_i2c.h" sheetId="12" r:id="rId12"/>
    <sheet name="fsm task_i2c.cpp" sheetId="13" r:id="rId13"/>
    <sheet name="Coro api_adc.h" sheetId="14" r:id="rId14"/>
    <sheet name="Coro api_adc.cpp" sheetId="15" r:id="rId15"/>
    <sheet name="Coro task_adc.cpp" sheetId="16" r:id="rId16"/>
    <sheet name="Coro api_i2c.h" sheetId="17" r:id="rId17"/>
    <sheet name="Coro api_i2c.cpp" sheetId="18" r:id="rId18"/>
    <sheet name="Coro task_i2c.cpp" sheetId="19" r:id="rId19"/>
  </sheets>
  <definedNames>
    <definedName name="_xlnm._FilterDatabase" localSheetId="1" hidden="1">'Switch test (2)'!$A$5:$AA$33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2" i="5" l="1"/>
  <c r="O42" i="5" s="1"/>
  <c r="P42" i="5" s="1"/>
  <c r="M55" i="5"/>
  <c r="N42" i="5"/>
  <c r="C8" i="6"/>
  <c r="P41" i="5"/>
  <c r="O41" i="5"/>
  <c r="N41" i="5"/>
  <c r="M41" i="5"/>
  <c r="H11" i="9" l="1"/>
  <c r="H22" i="9" s="1"/>
  <c r="M2" i="19"/>
  <c r="N2" i="19" s="1"/>
  <c r="P2" i="19" s="1"/>
  <c r="M3" i="19"/>
  <c r="N3" i="19"/>
  <c r="P3" i="19" s="1"/>
  <c r="M4" i="19"/>
  <c r="N4" i="19"/>
  <c r="P4" i="19" s="1"/>
  <c r="M5" i="19"/>
  <c r="N5" i="19" s="1"/>
  <c r="P5" i="19" s="1"/>
  <c r="M6" i="19"/>
  <c r="N6" i="19" s="1"/>
  <c r="P6" i="19" s="1"/>
  <c r="M7" i="19"/>
  <c r="N7" i="19" s="1"/>
  <c r="P7" i="19" s="1"/>
  <c r="M8" i="19"/>
  <c r="N8" i="19"/>
  <c r="P8" i="19"/>
  <c r="M9" i="19"/>
  <c r="N9" i="19"/>
  <c r="P9" i="19"/>
  <c r="M10" i="19"/>
  <c r="N10" i="19" s="1"/>
  <c r="P10" i="19" s="1"/>
  <c r="M11" i="19"/>
  <c r="N11" i="19"/>
  <c r="P11" i="19" s="1"/>
  <c r="M12" i="19"/>
  <c r="N12" i="19"/>
  <c r="P12" i="19" s="1"/>
  <c r="M13" i="19"/>
  <c r="N13" i="19" s="1"/>
  <c r="P13" i="19" s="1"/>
  <c r="M14" i="19"/>
  <c r="N14" i="19" s="1"/>
  <c r="P14" i="19" s="1"/>
  <c r="M15" i="19"/>
  <c r="N15" i="19" s="1"/>
  <c r="P15" i="19" s="1"/>
  <c r="M16" i="19"/>
  <c r="N16" i="19"/>
  <c r="P16" i="19"/>
  <c r="M17" i="19"/>
  <c r="N17" i="19"/>
  <c r="P17" i="19"/>
  <c r="M18" i="19"/>
  <c r="N18" i="19" s="1"/>
  <c r="P18" i="19" s="1"/>
  <c r="M19" i="19"/>
  <c r="N19" i="19"/>
  <c r="P19" i="19" s="1"/>
  <c r="M20" i="19"/>
  <c r="N20" i="19"/>
  <c r="P20" i="19" s="1"/>
  <c r="M21" i="19"/>
  <c r="N21" i="19"/>
  <c r="P21" i="19"/>
  <c r="M22" i="19"/>
  <c r="N22" i="19" s="1"/>
  <c r="P22" i="19" s="1"/>
  <c r="M23" i="19"/>
  <c r="N23" i="19" s="1"/>
  <c r="P23" i="19" s="1"/>
  <c r="M24" i="19"/>
  <c r="N24" i="19"/>
  <c r="P24" i="19" s="1"/>
  <c r="M25" i="19"/>
  <c r="N25" i="19"/>
  <c r="P25" i="19"/>
  <c r="M26" i="19"/>
  <c r="N26" i="19" s="1"/>
  <c r="P26" i="19" s="1"/>
  <c r="M27" i="19"/>
  <c r="N27" i="19" s="1"/>
  <c r="P27" i="19" s="1"/>
  <c r="M28" i="19"/>
  <c r="N28" i="19"/>
  <c r="P28" i="19" s="1"/>
  <c r="M29" i="19"/>
  <c r="N29" i="19"/>
  <c r="P29" i="19"/>
  <c r="M30" i="19"/>
  <c r="N30" i="19" s="1"/>
  <c r="P30" i="19" s="1"/>
  <c r="M31" i="19"/>
  <c r="N31" i="19" s="1"/>
  <c r="P31" i="19" s="1"/>
  <c r="M32" i="19"/>
  <c r="N32" i="19"/>
  <c r="P32" i="19" s="1"/>
  <c r="M33" i="19"/>
  <c r="N33" i="19"/>
  <c r="P33" i="19"/>
  <c r="M34" i="19"/>
  <c r="N34" i="19" s="1"/>
  <c r="P34" i="19" s="1"/>
  <c r="M35" i="19"/>
  <c r="N35" i="19" s="1"/>
  <c r="P35" i="19" s="1"/>
  <c r="M36" i="19"/>
  <c r="N36" i="19"/>
  <c r="P36" i="19" s="1"/>
  <c r="M37" i="19"/>
  <c r="N37" i="19"/>
  <c r="P37" i="19"/>
  <c r="M38" i="19"/>
  <c r="N38" i="19" s="1"/>
  <c r="P38" i="19" s="1"/>
  <c r="M39" i="19"/>
  <c r="N39" i="19" s="1"/>
  <c r="P39" i="19" s="1"/>
  <c r="M40" i="19"/>
  <c r="N40" i="19"/>
  <c r="P40" i="19" s="1"/>
  <c r="M41" i="19"/>
  <c r="N41" i="19"/>
  <c r="P41" i="19"/>
  <c r="M42" i="19"/>
  <c r="N42" i="19" s="1"/>
  <c r="P42" i="19" s="1"/>
  <c r="M43" i="19"/>
  <c r="N43" i="19" s="1"/>
  <c r="P43" i="19" s="1"/>
  <c r="M44" i="19"/>
  <c r="N44" i="19"/>
  <c r="P44" i="19" s="1"/>
  <c r="M45" i="19"/>
  <c r="N45" i="19"/>
  <c r="P45" i="19"/>
  <c r="M46" i="19"/>
  <c r="N46" i="19" s="1"/>
  <c r="P46" i="19" s="1"/>
  <c r="M47" i="19"/>
  <c r="N47" i="19" s="1"/>
  <c r="P47" i="19" s="1"/>
  <c r="M48" i="19"/>
  <c r="N48" i="19"/>
  <c r="P48" i="19" s="1"/>
  <c r="M49" i="19"/>
  <c r="N49" i="19"/>
  <c r="P49" i="19"/>
  <c r="M50" i="19"/>
  <c r="N50" i="19" s="1"/>
  <c r="P50" i="19" s="1"/>
  <c r="M51" i="19"/>
  <c r="N51" i="19" s="1"/>
  <c r="P51" i="19" s="1"/>
  <c r="M52" i="19"/>
  <c r="N52" i="19"/>
  <c r="P52" i="19" s="1"/>
  <c r="M53" i="19"/>
  <c r="N53" i="19"/>
  <c r="P53" i="19"/>
  <c r="M54" i="19"/>
  <c r="N54" i="19" s="1"/>
  <c r="P54" i="19" s="1"/>
  <c r="M55" i="19"/>
  <c r="N55" i="19" s="1"/>
  <c r="P55" i="19" s="1"/>
  <c r="M56" i="19"/>
  <c r="N56" i="19"/>
  <c r="P56" i="19"/>
  <c r="M57" i="19"/>
  <c r="N57" i="19"/>
  <c r="P57" i="19"/>
  <c r="M58" i="19"/>
  <c r="N58" i="19" s="1"/>
  <c r="P58" i="19" s="1"/>
  <c r="M59" i="19"/>
  <c r="N59" i="19" s="1"/>
  <c r="P59" i="19" s="1"/>
  <c r="M60" i="19"/>
  <c r="N60" i="19"/>
  <c r="P60" i="19" s="1"/>
  <c r="M61" i="19"/>
  <c r="N61" i="19"/>
  <c r="P61" i="19"/>
  <c r="M62" i="19"/>
  <c r="N62" i="19" s="1"/>
  <c r="P62" i="19" s="1"/>
  <c r="M63" i="19"/>
  <c r="N63" i="19" s="1"/>
  <c r="P63" i="19" s="1"/>
  <c r="M64" i="19"/>
  <c r="N64" i="19"/>
  <c r="P64" i="19"/>
  <c r="M65" i="19"/>
  <c r="N65" i="19"/>
  <c r="P65" i="19"/>
  <c r="M66" i="19"/>
  <c r="N66" i="19" s="1"/>
  <c r="P66" i="19" s="1"/>
  <c r="M67" i="19"/>
  <c r="N67" i="19"/>
  <c r="P67" i="19" s="1"/>
  <c r="M68" i="19"/>
  <c r="N68" i="19"/>
  <c r="P68" i="19" s="1"/>
  <c r="M1" i="19"/>
  <c r="N1" i="19" s="1"/>
  <c r="P1" i="19" s="1"/>
  <c r="H21" i="9"/>
  <c r="H10" i="9"/>
  <c r="P195" i="18"/>
  <c r="M2" i="18"/>
  <c r="N2" i="18" s="1"/>
  <c r="P2" i="18" s="1"/>
  <c r="M3" i="18"/>
  <c r="N3" i="18"/>
  <c r="P3" i="18" s="1"/>
  <c r="M4" i="18"/>
  <c r="N4" i="18" s="1"/>
  <c r="P4" i="18" s="1"/>
  <c r="M5" i="18"/>
  <c r="N5" i="18" s="1"/>
  <c r="P5" i="18" s="1"/>
  <c r="M6" i="18"/>
  <c r="N6" i="18" s="1"/>
  <c r="P6" i="18" s="1"/>
  <c r="M7" i="18"/>
  <c r="N7" i="18" s="1"/>
  <c r="P7" i="18" s="1"/>
  <c r="M8" i="18"/>
  <c r="N8" i="18"/>
  <c r="P8" i="18"/>
  <c r="M9" i="18"/>
  <c r="N9" i="18"/>
  <c r="P9" i="18" s="1"/>
  <c r="M10" i="18"/>
  <c r="N10" i="18" s="1"/>
  <c r="P10" i="18" s="1"/>
  <c r="M11" i="18"/>
  <c r="N11" i="18"/>
  <c r="P11" i="18" s="1"/>
  <c r="M12" i="18"/>
  <c r="N12" i="18" s="1"/>
  <c r="P12" i="18" s="1"/>
  <c r="M13" i="18"/>
  <c r="N13" i="18"/>
  <c r="P13" i="18"/>
  <c r="M14" i="18"/>
  <c r="N14" i="18" s="1"/>
  <c r="P14" i="18" s="1"/>
  <c r="M15" i="18"/>
  <c r="N15" i="18" s="1"/>
  <c r="P15" i="18" s="1"/>
  <c r="M16" i="18"/>
  <c r="N16" i="18"/>
  <c r="P16" i="18"/>
  <c r="M17" i="18"/>
  <c r="N17" i="18"/>
  <c r="P17" i="18" s="1"/>
  <c r="M18" i="18"/>
  <c r="N18" i="18" s="1"/>
  <c r="P18" i="18" s="1"/>
  <c r="M19" i="18"/>
  <c r="N19" i="18"/>
  <c r="P19" i="18" s="1"/>
  <c r="M20" i="18"/>
  <c r="N20" i="18" s="1"/>
  <c r="P20" i="18" s="1"/>
  <c r="M21" i="18"/>
  <c r="N21" i="18"/>
  <c r="P21" i="18"/>
  <c r="M22" i="18"/>
  <c r="N22" i="18" s="1"/>
  <c r="P22" i="18" s="1"/>
  <c r="M23" i="18"/>
  <c r="N23" i="18" s="1"/>
  <c r="P23" i="18" s="1"/>
  <c r="M24" i="18"/>
  <c r="N24" i="18"/>
  <c r="P24" i="18"/>
  <c r="M25" i="18"/>
  <c r="N25" i="18"/>
  <c r="P25" i="18" s="1"/>
  <c r="M26" i="18"/>
  <c r="N26" i="18" s="1"/>
  <c r="P26" i="18" s="1"/>
  <c r="M27" i="18"/>
  <c r="N27" i="18"/>
  <c r="P27" i="18" s="1"/>
  <c r="M28" i="18"/>
  <c r="N28" i="18" s="1"/>
  <c r="P28" i="18" s="1"/>
  <c r="M29" i="18"/>
  <c r="N29" i="18"/>
  <c r="P29" i="18"/>
  <c r="M30" i="18"/>
  <c r="N30" i="18" s="1"/>
  <c r="P30" i="18" s="1"/>
  <c r="M31" i="18"/>
  <c r="N31" i="18" s="1"/>
  <c r="P31" i="18" s="1"/>
  <c r="M32" i="18"/>
  <c r="N32" i="18"/>
  <c r="P32" i="18"/>
  <c r="M33" i="18"/>
  <c r="N33" i="18"/>
  <c r="P33" i="18" s="1"/>
  <c r="M34" i="18"/>
  <c r="N34" i="18" s="1"/>
  <c r="P34" i="18" s="1"/>
  <c r="M35" i="18"/>
  <c r="N35" i="18"/>
  <c r="P35" i="18" s="1"/>
  <c r="M36" i="18"/>
  <c r="N36" i="18" s="1"/>
  <c r="P36" i="18" s="1"/>
  <c r="M37" i="18"/>
  <c r="N37" i="18"/>
  <c r="P37" i="18"/>
  <c r="M38" i="18"/>
  <c r="N38" i="18" s="1"/>
  <c r="P38" i="18" s="1"/>
  <c r="M39" i="18"/>
  <c r="N39" i="18" s="1"/>
  <c r="P39" i="18" s="1"/>
  <c r="M40" i="18"/>
  <c r="N40" i="18"/>
  <c r="P40" i="18"/>
  <c r="M41" i="18"/>
  <c r="N41" i="18"/>
  <c r="P41" i="18" s="1"/>
  <c r="M42" i="18"/>
  <c r="N42" i="18" s="1"/>
  <c r="P42" i="18" s="1"/>
  <c r="M43" i="18"/>
  <c r="N43" i="18"/>
  <c r="P43" i="18" s="1"/>
  <c r="M44" i="18"/>
  <c r="N44" i="18" s="1"/>
  <c r="P44" i="18" s="1"/>
  <c r="M45" i="18"/>
  <c r="N45" i="18"/>
  <c r="P45" i="18"/>
  <c r="M46" i="18"/>
  <c r="N46" i="18" s="1"/>
  <c r="P46" i="18" s="1"/>
  <c r="M47" i="18"/>
  <c r="N47" i="18" s="1"/>
  <c r="P47" i="18" s="1"/>
  <c r="M48" i="18"/>
  <c r="N48" i="18"/>
  <c r="P48" i="18"/>
  <c r="M49" i="18"/>
  <c r="N49" i="18"/>
  <c r="P49" i="18" s="1"/>
  <c r="M50" i="18"/>
  <c r="N50" i="18"/>
  <c r="P50" i="18"/>
  <c r="M51" i="18"/>
  <c r="N51" i="18"/>
  <c r="P51" i="18" s="1"/>
  <c r="M52" i="18"/>
  <c r="N52" i="18" s="1"/>
  <c r="P52" i="18" s="1"/>
  <c r="M53" i="18"/>
  <c r="N53" i="18"/>
  <c r="P53" i="18"/>
  <c r="M54" i="18"/>
  <c r="N54" i="18" s="1"/>
  <c r="P54" i="18" s="1"/>
  <c r="M55" i="18"/>
  <c r="N55" i="18" s="1"/>
  <c r="P55" i="18" s="1"/>
  <c r="M56" i="18"/>
  <c r="N56" i="18"/>
  <c r="P56" i="18"/>
  <c r="M57" i="18"/>
  <c r="N57" i="18"/>
  <c r="P57" i="18" s="1"/>
  <c r="M58" i="18"/>
  <c r="N58" i="18"/>
  <c r="P58" i="18"/>
  <c r="M59" i="18"/>
  <c r="N59" i="18"/>
  <c r="P59" i="18" s="1"/>
  <c r="M60" i="18"/>
  <c r="N60" i="18" s="1"/>
  <c r="P60" i="18" s="1"/>
  <c r="M61" i="18"/>
  <c r="N61" i="18"/>
  <c r="P61" i="18"/>
  <c r="M62" i="18"/>
  <c r="N62" i="18" s="1"/>
  <c r="P62" i="18" s="1"/>
  <c r="M63" i="18"/>
  <c r="N63" i="18" s="1"/>
  <c r="P63" i="18" s="1"/>
  <c r="M64" i="18"/>
  <c r="N64" i="18"/>
  <c r="P64" i="18"/>
  <c r="M65" i="18"/>
  <c r="N65" i="18"/>
  <c r="P65" i="18" s="1"/>
  <c r="M66" i="18"/>
  <c r="N66" i="18"/>
  <c r="P66" i="18"/>
  <c r="M67" i="18"/>
  <c r="N67" i="18"/>
  <c r="P67" i="18" s="1"/>
  <c r="M68" i="18"/>
  <c r="N68" i="18" s="1"/>
  <c r="P68" i="18" s="1"/>
  <c r="M69" i="18"/>
  <c r="N69" i="18"/>
  <c r="P69" i="18"/>
  <c r="M70" i="18"/>
  <c r="N70" i="18" s="1"/>
  <c r="P70" i="18" s="1"/>
  <c r="M71" i="18"/>
  <c r="N71" i="18" s="1"/>
  <c r="P71" i="18" s="1"/>
  <c r="M72" i="18"/>
  <c r="N72" i="18"/>
  <c r="P72" i="18"/>
  <c r="M73" i="18"/>
  <c r="N73" i="18"/>
  <c r="P73" i="18" s="1"/>
  <c r="M74" i="18"/>
  <c r="N74" i="18"/>
  <c r="P74" i="18"/>
  <c r="M75" i="18"/>
  <c r="N75" i="18"/>
  <c r="P75" i="18" s="1"/>
  <c r="M76" i="18"/>
  <c r="N76" i="18" s="1"/>
  <c r="P76" i="18" s="1"/>
  <c r="M77" i="18"/>
  <c r="N77" i="18"/>
  <c r="P77" i="18"/>
  <c r="M78" i="18"/>
  <c r="N78" i="18" s="1"/>
  <c r="P78" i="18" s="1"/>
  <c r="M79" i="18"/>
  <c r="N79" i="18" s="1"/>
  <c r="P79" i="18" s="1"/>
  <c r="M80" i="18"/>
  <c r="N80" i="18"/>
  <c r="P80" i="18"/>
  <c r="M81" i="18"/>
  <c r="N81" i="18"/>
  <c r="P81" i="18" s="1"/>
  <c r="M82" i="18"/>
  <c r="N82" i="18"/>
  <c r="P82" i="18"/>
  <c r="M83" i="18"/>
  <c r="N83" i="18"/>
  <c r="P83" i="18" s="1"/>
  <c r="M84" i="18"/>
  <c r="N84" i="18" s="1"/>
  <c r="P84" i="18" s="1"/>
  <c r="M85" i="18"/>
  <c r="N85" i="18"/>
  <c r="P85" i="18"/>
  <c r="M86" i="18"/>
  <c r="N86" i="18" s="1"/>
  <c r="P86" i="18" s="1"/>
  <c r="M87" i="18"/>
  <c r="N87" i="18" s="1"/>
  <c r="P87" i="18" s="1"/>
  <c r="M88" i="18"/>
  <c r="N88" i="18"/>
  <c r="P88" i="18"/>
  <c r="M89" i="18"/>
  <c r="N89" i="18"/>
  <c r="P89" i="18" s="1"/>
  <c r="M90" i="18"/>
  <c r="N90" i="18"/>
  <c r="P90" i="18"/>
  <c r="M91" i="18"/>
  <c r="N91" i="18"/>
  <c r="P91" i="18" s="1"/>
  <c r="M92" i="18"/>
  <c r="N92" i="18" s="1"/>
  <c r="P92" i="18" s="1"/>
  <c r="M93" i="18"/>
  <c r="N93" i="18"/>
  <c r="P93" i="18"/>
  <c r="M94" i="18"/>
  <c r="N94" i="18" s="1"/>
  <c r="P94" i="18" s="1"/>
  <c r="M95" i="18"/>
  <c r="N95" i="18" s="1"/>
  <c r="P95" i="18" s="1"/>
  <c r="M96" i="18"/>
  <c r="N96" i="18"/>
  <c r="P96" i="18"/>
  <c r="M97" i="18"/>
  <c r="N97" i="18"/>
  <c r="P97" i="18" s="1"/>
  <c r="M98" i="18"/>
  <c r="N98" i="18"/>
  <c r="P98" i="18"/>
  <c r="M99" i="18"/>
  <c r="N99" i="18"/>
  <c r="P99" i="18" s="1"/>
  <c r="M100" i="18"/>
  <c r="N100" i="18" s="1"/>
  <c r="P100" i="18" s="1"/>
  <c r="M101" i="18"/>
  <c r="N101" i="18"/>
  <c r="P101" i="18"/>
  <c r="M102" i="18"/>
  <c r="N102" i="18" s="1"/>
  <c r="P102" i="18" s="1"/>
  <c r="M103" i="18"/>
  <c r="N103" i="18" s="1"/>
  <c r="P103" i="18" s="1"/>
  <c r="M104" i="18"/>
  <c r="N104" i="18"/>
  <c r="P104" i="18"/>
  <c r="M105" i="18"/>
  <c r="N105" i="18"/>
  <c r="P105" i="18"/>
  <c r="M106" i="18"/>
  <c r="N106" i="18"/>
  <c r="P106" i="18"/>
  <c r="M107" i="18"/>
  <c r="N107" i="18"/>
  <c r="P107" i="18" s="1"/>
  <c r="M108" i="18"/>
  <c r="N108" i="18" s="1"/>
  <c r="P108" i="18" s="1"/>
  <c r="M109" i="18"/>
  <c r="N109" i="18"/>
  <c r="P109" i="18"/>
  <c r="M110" i="18"/>
  <c r="N110" i="18" s="1"/>
  <c r="P110" i="18" s="1"/>
  <c r="M111" i="18"/>
  <c r="N111" i="18" s="1"/>
  <c r="P111" i="18" s="1"/>
  <c r="M112" i="18"/>
  <c r="N112" i="18"/>
  <c r="P112" i="18"/>
  <c r="M113" i="18"/>
  <c r="N113" i="18"/>
  <c r="P113" i="18"/>
  <c r="M114" i="18"/>
  <c r="N114" i="18"/>
  <c r="P114" i="18"/>
  <c r="M115" i="18"/>
  <c r="N115" i="18"/>
  <c r="P115" i="18" s="1"/>
  <c r="M116" i="18"/>
  <c r="N116" i="18"/>
  <c r="P116" i="18" s="1"/>
  <c r="M117" i="18"/>
  <c r="N117" i="18"/>
  <c r="P117" i="18"/>
  <c r="M118" i="18"/>
  <c r="N118" i="18" s="1"/>
  <c r="P118" i="18" s="1"/>
  <c r="M119" i="18"/>
  <c r="N119" i="18" s="1"/>
  <c r="P119" i="18" s="1"/>
  <c r="M120" i="18"/>
  <c r="N120" i="18"/>
  <c r="P120" i="18"/>
  <c r="M121" i="18"/>
  <c r="N121" i="18"/>
  <c r="P121" i="18"/>
  <c r="M122" i="18"/>
  <c r="N122" i="18"/>
  <c r="P122" i="18"/>
  <c r="M123" i="18"/>
  <c r="N123" i="18"/>
  <c r="P123" i="18" s="1"/>
  <c r="M124" i="18"/>
  <c r="N124" i="18"/>
  <c r="P124" i="18" s="1"/>
  <c r="M125" i="18"/>
  <c r="N125" i="18"/>
  <c r="P125" i="18"/>
  <c r="M126" i="18"/>
  <c r="N126" i="18" s="1"/>
  <c r="P126" i="18" s="1"/>
  <c r="M127" i="18"/>
  <c r="N127" i="18" s="1"/>
  <c r="P127" i="18" s="1"/>
  <c r="M128" i="18"/>
  <c r="N128" i="18"/>
  <c r="P128" i="18"/>
  <c r="M129" i="18"/>
  <c r="N129" i="18"/>
  <c r="P129" i="18"/>
  <c r="M130" i="18"/>
  <c r="N130" i="18"/>
  <c r="P130" i="18"/>
  <c r="M131" i="18"/>
  <c r="N131" i="18"/>
  <c r="P131" i="18" s="1"/>
  <c r="M132" i="18"/>
  <c r="N132" i="18"/>
  <c r="P132" i="18" s="1"/>
  <c r="M133" i="18"/>
  <c r="N133" i="18"/>
  <c r="P133" i="18"/>
  <c r="M134" i="18"/>
  <c r="N134" i="18" s="1"/>
  <c r="P134" i="18" s="1"/>
  <c r="M135" i="18"/>
  <c r="N135" i="18" s="1"/>
  <c r="P135" i="18" s="1"/>
  <c r="M136" i="18"/>
  <c r="N136" i="18"/>
  <c r="P136" i="18"/>
  <c r="M137" i="18"/>
  <c r="N137" i="18"/>
  <c r="P137" i="18"/>
  <c r="M138" i="18"/>
  <c r="N138" i="18"/>
  <c r="P138" i="18"/>
  <c r="M139" i="18"/>
  <c r="N139" i="18"/>
  <c r="P139" i="18" s="1"/>
  <c r="M140" i="18"/>
  <c r="N140" i="18"/>
  <c r="P140" i="18" s="1"/>
  <c r="M141" i="18"/>
  <c r="N141" i="18"/>
  <c r="P141" i="18"/>
  <c r="M142" i="18"/>
  <c r="N142" i="18" s="1"/>
  <c r="P142" i="18" s="1"/>
  <c r="M143" i="18"/>
  <c r="N143" i="18" s="1"/>
  <c r="P143" i="18" s="1"/>
  <c r="M144" i="18"/>
  <c r="N144" i="18"/>
  <c r="P144" i="18"/>
  <c r="M145" i="18"/>
  <c r="N145" i="18"/>
  <c r="P145" i="18"/>
  <c r="M146" i="18"/>
  <c r="N146" i="18"/>
  <c r="P146" i="18"/>
  <c r="M147" i="18"/>
  <c r="N147" i="18"/>
  <c r="P147" i="18" s="1"/>
  <c r="M148" i="18"/>
  <c r="N148" i="18"/>
  <c r="P148" i="18" s="1"/>
  <c r="M149" i="18"/>
  <c r="N149" i="18"/>
  <c r="P149" i="18"/>
  <c r="M150" i="18"/>
  <c r="N150" i="18" s="1"/>
  <c r="P150" i="18" s="1"/>
  <c r="M151" i="18"/>
  <c r="N151" i="18" s="1"/>
  <c r="P151" i="18" s="1"/>
  <c r="M152" i="18"/>
  <c r="N152" i="18"/>
  <c r="P152" i="18"/>
  <c r="M153" i="18"/>
  <c r="N153" i="18"/>
  <c r="P153" i="18"/>
  <c r="M154" i="18"/>
  <c r="N154" i="18"/>
  <c r="P154" i="18"/>
  <c r="M155" i="18"/>
  <c r="N155" i="18"/>
  <c r="P155" i="18" s="1"/>
  <c r="M156" i="18"/>
  <c r="N156" i="18"/>
  <c r="P156" i="18" s="1"/>
  <c r="M157" i="18"/>
  <c r="N157" i="18"/>
  <c r="P157" i="18"/>
  <c r="M158" i="18"/>
  <c r="N158" i="18" s="1"/>
  <c r="P158" i="18" s="1"/>
  <c r="M159" i="18"/>
  <c r="N159" i="18" s="1"/>
  <c r="P159" i="18" s="1"/>
  <c r="M160" i="18"/>
  <c r="N160" i="18"/>
  <c r="P160" i="18"/>
  <c r="M161" i="18"/>
  <c r="N161" i="18"/>
  <c r="P161" i="18"/>
  <c r="M162" i="18"/>
  <c r="N162" i="18"/>
  <c r="P162" i="18"/>
  <c r="M163" i="18"/>
  <c r="N163" i="18"/>
  <c r="P163" i="18" s="1"/>
  <c r="M164" i="18"/>
  <c r="N164" i="18"/>
  <c r="P164" i="18" s="1"/>
  <c r="M165" i="18"/>
  <c r="N165" i="18"/>
  <c r="P165" i="18"/>
  <c r="M166" i="18"/>
  <c r="N166" i="18" s="1"/>
  <c r="P166" i="18" s="1"/>
  <c r="M167" i="18"/>
  <c r="N167" i="18" s="1"/>
  <c r="P167" i="18" s="1"/>
  <c r="M168" i="18"/>
  <c r="N168" i="18"/>
  <c r="P168" i="18"/>
  <c r="M169" i="18"/>
  <c r="N169" i="18"/>
  <c r="P169" i="18"/>
  <c r="M170" i="18"/>
  <c r="N170" i="18"/>
  <c r="P170" i="18"/>
  <c r="M171" i="18"/>
  <c r="N171" i="18"/>
  <c r="P171" i="18" s="1"/>
  <c r="M172" i="18"/>
  <c r="N172" i="18"/>
  <c r="P172" i="18" s="1"/>
  <c r="M173" i="18"/>
  <c r="N173" i="18"/>
  <c r="P173" i="18"/>
  <c r="M174" i="18"/>
  <c r="N174" i="18" s="1"/>
  <c r="P174" i="18" s="1"/>
  <c r="M175" i="18"/>
  <c r="N175" i="18" s="1"/>
  <c r="P175" i="18" s="1"/>
  <c r="M176" i="18"/>
  <c r="N176" i="18"/>
  <c r="P176" i="18"/>
  <c r="M177" i="18"/>
  <c r="N177" i="18"/>
  <c r="P177" i="18"/>
  <c r="M178" i="18"/>
  <c r="N178" i="18"/>
  <c r="P178" i="18"/>
  <c r="M179" i="18"/>
  <c r="N179" i="18"/>
  <c r="P179" i="18" s="1"/>
  <c r="M180" i="18"/>
  <c r="N180" i="18"/>
  <c r="P180" i="18" s="1"/>
  <c r="M181" i="18"/>
  <c r="N181" i="18"/>
  <c r="P181" i="18"/>
  <c r="M182" i="18"/>
  <c r="N182" i="18" s="1"/>
  <c r="P182" i="18" s="1"/>
  <c r="M183" i="18"/>
  <c r="N183" i="18" s="1"/>
  <c r="P183" i="18" s="1"/>
  <c r="M184" i="18"/>
  <c r="N184" i="18"/>
  <c r="P184" i="18"/>
  <c r="M185" i="18"/>
  <c r="N185" i="18"/>
  <c r="P185" i="18"/>
  <c r="M186" i="18"/>
  <c r="N186" i="18"/>
  <c r="P186" i="18"/>
  <c r="M187" i="18"/>
  <c r="N187" i="18"/>
  <c r="P187" i="18" s="1"/>
  <c r="M188" i="18"/>
  <c r="N188" i="18"/>
  <c r="P188" i="18" s="1"/>
  <c r="M189" i="18"/>
  <c r="N189" i="18"/>
  <c r="P189" i="18"/>
  <c r="M190" i="18"/>
  <c r="N190" i="18" s="1"/>
  <c r="P190" i="18" s="1"/>
  <c r="M191" i="18"/>
  <c r="N191" i="18" s="1"/>
  <c r="P191" i="18" s="1"/>
  <c r="M192" i="18"/>
  <c r="N192" i="18"/>
  <c r="P192" i="18"/>
  <c r="M193" i="18"/>
  <c r="N193" i="18"/>
  <c r="P193" i="18"/>
  <c r="M194" i="18"/>
  <c r="N194" i="18"/>
  <c r="P194" i="18"/>
  <c r="M1" i="18"/>
  <c r="N1" i="18" s="1"/>
  <c r="P1" i="18" s="1"/>
  <c r="H9" i="9"/>
  <c r="M2" i="17"/>
  <c r="N2" i="17" s="1"/>
  <c r="P2" i="17" s="1"/>
  <c r="M3" i="17"/>
  <c r="N3" i="17" s="1"/>
  <c r="P3" i="17" s="1"/>
  <c r="M4" i="17"/>
  <c r="N4" i="17"/>
  <c r="P4" i="17" s="1"/>
  <c r="M5" i="17"/>
  <c r="N5" i="17" s="1"/>
  <c r="P5" i="17" s="1"/>
  <c r="M6" i="17"/>
  <c r="N6" i="17" s="1"/>
  <c r="P6" i="17" s="1"/>
  <c r="M7" i="17"/>
  <c r="N7" i="17" s="1"/>
  <c r="P7" i="17" s="1"/>
  <c r="M8" i="17"/>
  <c r="N8" i="17"/>
  <c r="P8" i="17" s="1"/>
  <c r="M9" i="17"/>
  <c r="N9" i="17"/>
  <c r="P9" i="17"/>
  <c r="M10" i="17"/>
  <c r="N10" i="17" s="1"/>
  <c r="P10" i="17" s="1"/>
  <c r="M11" i="17"/>
  <c r="N11" i="17" s="1"/>
  <c r="P11" i="17" s="1"/>
  <c r="M12" i="17"/>
  <c r="N12" i="17"/>
  <c r="P12" i="17" s="1"/>
  <c r="M13" i="17"/>
  <c r="N13" i="17" s="1"/>
  <c r="P13" i="17" s="1"/>
  <c r="M14" i="17"/>
  <c r="N14" i="17"/>
  <c r="P14" i="17"/>
  <c r="M15" i="17"/>
  <c r="N15" i="17" s="1"/>
  <c r="P15" i="17" s="1"/>
  <c r="M16" i="17"/>
  <c r="N16" i="17"/>
  <c r="P16" i="17" s="1"/>
  <c r="M17" i="17"/>
  <c r="N17" i="17"/>
  <c r="P17" i="17"/>
  <c r="M18" i="17"/>
  <c r="N18" i="17" s="1"/>
  <c r="P18" i="17" s="1"/>
  <c r="M19" i="17"/>
  <c r="N19" i="17" s="1"/>
  <c r="P19" i="17" s="1"/>
  <c r="M20" i="17"/>
  <c r="N20" i="17"/>
  <c r="P20" i="17" s="1"/>
  <c r="M21" i="17"/>
  <c r="N21" i="17" s="1"/>
  <c r="P21" i="17" s="1"/>
  <c r="M22" i="17"/>
  <c r="N22" i="17"/>
  <c r="P22" i="17"/>
  <c r="M23" i="17"/>
  <c r="N23" i="17" s="1"/>
  <c r="P23" i="17" s="1"/>
  <c r="M24" i="17"/>
  <c r="N24" i="17"/>
  <c r="P24" i="17" s="1"/>
  <c r="M25" i="17"/>
  <c r="N25" i="17"/>
  <c r="P25" i="17"/>
  <c r="M26" i="17"/>
  <c r="N26" i="17" s="1"/>
  <c r="P26" i="17" s="1"/>
  <c r="M27" i="17"/>
  <c r="N27" i="17" s="1"/>
  <c r="P27" i="17" s="1"/>
  <c r="M28" i="17"/>
  <c r="N28" i="17"/>
  <c r="P28" i="17" s="1"/>
  <c r="M29" i="17"/>
  <c r="N29" i="17" s="1"/>
  <c r="P29" i="17" s="1"/>
  <c r="M30" i="17"/>
  <c r="N30" i="17"/>
  <c r="P30" i="17"/>
  <c r="M31" i="17"/>
  <c r="N31" i="17" s="1"/>
  <c r="P31" i="17" s="1"/>
  <c r="M32" i="17"/>
  <c r="N32" i="17"/>
  <c r="P32" i="17" s="1"/>
  <c r="M33" i="17"/>
  <c r="N33" i="17"/>
  <c r="P33" i="17"/>
  <c r="M34" i="17"/>
  <c r="N34" i="17" s="1"/>
  <c r="P34" i="17" s="1"/>
  <c r="M35" i="17"/>
  <c r="N35" i="17" s="1"/>
  <c r="P35" i="17" s="1"/>
  <c r="M36" i="17"/>
  <c r="N36" i="17"/>
  <c r="P36" i="17" s="1"/>
  <c r="M37" i="17"/>
  <c r="N37" i="17" s="1"/>
  <c r="P37" i="17" s="1"/>
  <c r="M38" i="17"/>
  <c r="N38" i="17"/>
  <c r="P38" i="17"/>
  <c r="M39" i="17"/>
  <c r="N39" i="17" s="1"/>
  <c r="P39" i="17" s="1"/>
  <c r="M40" i="17"/>
  <c r="N40" i="17"/>
  <c r="P40" i="17" s="1"/>
  <c r="M41" i="17"/>
  <c r="N41" i="17"/>
  <c r="P41" i="17"/>
  <c r="M42" i="17"/>
  <c r="N42" i="17" s="1"/>
  <c r="P42" i="17" s="1"/>
  <c r="M43" i="17"/>
  <c r="N43" i="17" s="1"/>
  <c r="P43" i="17" s="1"/>
  <c r="N1" i="17"/>
  <c r="P1" i="17" s="1"/>
  <c r="M1" i="17"/>
  <c r="D19" i="9"/>
  <c r="B19" i="9"/>
  <c r="H8" i="9"/>
  <c r="H7" i="9"/>
  <c r="H6" i="9"/>
  <c r="H5" i="9"/>
  <c r="H4" i="9"/>
  <c r="H3" i="9"/>
  <c r="H2" i="9"/>
  <c r="H20" i="9" s="1"/>
  <c r="P45" i="16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2" i="10"/>
  <c r="P3" i="10"/>
  <c r="P4" i="10"/>
  <c r="P5" i="10"/>
  <c r="P6" i="10"/>
  <c r="P7" i="10"/>
  <c r="P21" i="10" s="1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1" i="11"/>
  <c r="P1" i="10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1" i="13"/>
  <c r="P2" i="12"/>
  <c r="P22" i="12" s="1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1" i="12"/>
  <c r="M2" i="16"/>
  <c r="N2" i="16" s="1"/>
  <c r="P2" i="16" s="1"/>
  <c r="M3" i="16"/>
  <c r="N3" i="16" s="1"/>
  <c r="P3" i="16" s="1"/>
  <c r="M4" i="16"/>
  <c r="N4" i="16"/>
  <c r="P4" i="16" s="1"/>
  <c r="M5" i="16"/>
  <c r="N5" i="16" s="1"/>
  <c r="P5" i="16" s="1"/>
  <c r="M6" i="16"/>
  <c r="N6" i="16"/>
  <c r="P6" i="16"/>
  <c r="M7" i="16"/>
  <c r="N7" i="16" s="1"/>
  <c r="P7" i="16" s="1"/>
  <c r="M8" i="16"/>
  <c r="N8" i="16"/>
  <c r="P8" i="16"/>
  <c r="M9" i="16"/>
  <c r="N9" i="16"/>
  <c r="P9" i="16"/>
  <c r="M10" i="16"/>
  <c r="N10" i="16" s="1"/>
  <c r="P10" i="16" s="1"/>
  <c r="M11" i="16"/>
  <c r="N11" i="16"/>
  <c r="P11" i="16"/>
  <c r="M12" i="16"/>
  <c r="N12" i="16"/>
  <c r="P12" i="16" s="1"/>
  <c r="M13" i="16"/>
  <c r="N13" i="16" s="1"/>
  <c r="P13" i="16" s="1"/>
  <c r="M14" i="16"/>
  <c r="N14" i="16"/>
  <c r="P14" i="16"/>
  <c r="M15" i="16"/>
  <c r="N15" i="16" s="1"/>
  <c r="P15" i="16" s="1"/>
  <c r="M16" i="16"/>
  <c r="N16" i="16"/>
  <c r="P16" i="16"/>
  <c r="M17" i="16"/>
  <c r="N17" i="16" s="1"/>
  <c r="P17" i="16" s="1"/>
  <c r="M18" i="16"/>
  <c r="N18" i="16" s="1"/>
  <c r="P18" i="16" s="1"/>
  <c r="M19" i="16"/>
  <c r="N19" i="16"/>
  <c r="P19" i="16"/>
  <c r="M20" i="16"/>
  <c r="N20" i="16"/>
  <c r="P20" i="16" s="1"/>
  <c r="M21" i="16"/>
  <c r="N21" i="16" s="1"/>
  <c r="P21" i="16" s="1"/>
  <c r="M22" i="16"/>
  <c r="N22" i="16"/>
  <c r="P22" i="16"/>
  <c r="M23" i="16"/>
  <c r="N23" i="16" s="1"/>
  <c r="P23" i="16" s="1"/>
  <c r="M24" i="16"/>
  <c r="N24" i="16"/>
  <c r="P24" i="16"/>
  <c r="M25" i="16"/>
  <c r="N25" i="16"/>
  <c r="P25" i="16"/>
  <c r="M26" i="16"/>
  <c r="N26" i="16" s="1"/>
  <c r="P26" i="16" s="1"/>
  <c r="M27" i="16"/>
  <c r="N27" i="16"/>
  <c r="P27" i="16"/>
  <c r="M28" i="16"/>
  <c r="N28" i="16"/>
  <c r="P28" i="16" s="1"/>
  <c r="M29" i="16"/>
  <c r="N29" i="16"/>
  <c r="P29" i="16" s="1"/>
  <c r="M30" i="16"/>
  <c r="N30" i="16"/>
  <c r="P30" i="16"/>
  <c r="M31" i="16"/>
  <c r="N31" i="16" s="1"/>
  <c r="P31" i="16" s="1"/>
  <c r="M32" i="16"/>
  <c r="N32" i="16" s="1"/>
  <c r="P32" i="16" s="1"/>
  <c r="M33" i="16"/>
  <c r="N33" i="16"/>
  <c r="P33" i="16"/>
  <c r="M34" i="16"/>
  <c r="N34" i="16"/>
  <c r="P34" i="16"/>
  <c r="M35" i="16"/>
  <c r="N35" i="16"/>
  <c r="P35" i="16"/>
  <c r="M36" i="16"/>
  <c r="N36" i="16"/>
  <c r="P36" i="16" s="1"/>
  <c r="M37" i="16"/>
  <c r="N37" i="16"/>
  <c r="P37" i="16" s="1"/>
  <c r="M38" i="16"/>
  <c r="N38" i="16"/>
  <c r="P38" i="16"/>
  <c r="M39" i="16"/>
  <c r="N39" i="16" s="1"/>
  <c r="P39" i="16" s="1"/>
  <c r="M40" i="16"/>
  <c r="N40" i="16" s="1"/>
  <c r="P40" i="16" s="1"/>
  <c r="M41" i="16"/>
  <c r="N41" i="16"/>
  <c r="P41" i="16"/>
  <c r="M42" i="16"/>
  <c r="N42" i="16"/>
  <c r="P42" i="16"/>
  <c r="M43" i="16"/>
  <c r="N43" i="16"/>
  <c r="P43" i="16"/>
  <c r="M44" i="16"/>
  <c r="N44" i="16"/>
  <c r="P44" i="16" s="1"/>
  <c r="N1" i="16"/>
  <c r="P1" i="16" s="1"/>
  <c r="M1" i="16"/>
  <c r="P230" i="15"/>
  <c r="M2" i="15"/>
  <c r="N2" i="15" s="1"/>
  <c r="P2" i="15" s="1"/>
  <c r="M3" i="15"/>
  <c r="N3" i="15" s="1"/>
  <c r="P3" i="15" s="1"/>
  <c r="M4" i="15"/>
  <c r="N4" i="15" s="1"/>
  <c r="P4" i="15" s="1"/>
  <c r="M5" i="15"/>
  <c r="N5" i="15" s="1"/>
  <c r="P5" i="15" s="1"/>
  <c r="M6" i="15"/>
  <c r="N6" i="15" s="1"/>
  <c r="P6" i="15" s="1"/>
  <c r="M7" i="15"/>
  <c r="N7" i="15"/>
  <c r="P7" i="15"/>
  <c r="M8" i="15"/>
  <c r="N8" i="15"/>
  <c r="P8" i="15" s="1"/>
  <c r="M9" i="15"/>
  <c r="N9" i="15"/>
  <c r="P9" i="15" s="1"/>
  <c r="M10" i="15"/>
  <c r="N10" i="15" s="1"/>
  <c r="P10" i="15" s="1"/>
  <c r="M11" i="15"/>
  <c r="N11" i="15" s="1"/>
  <c r="P11" i="15" s="1"/>
  <c r="M12" i="15"/>
  <c r="N12" i="15" s="1"/>
  <c r="P12" i="15" s="1"/>
  <c r="M13" i="15"/>
  <c r="N13" i="15" s="1"/>
  <c r="P13" i="15" s="1"/>
  <c r="M14" i="15"/>
  <c r="N14" i="15" s="1"/>
  <c r="P14" i="15" s="1"/>
  <c r="M15" i="15"/>
  <c r="N15" i="15"/>
  <c r="P15" i="15"/>
  <c r="M16" i="15"/>
  <c r="N16" i="15"/>
  <c r="P16" i="15" s="1"/>
  <c r="M17" i="15"/>
  <c r="N17" i="15"/>
  <c r="P17" i="15" s="1"/>
  <c r="M18" i="15"/>
  <c r="N18" i="15" s="1"/>
  <c r="P18" i="15" s="1"/>
  <c r="M19" i="15"/>
  <c r="N19" i="15" s="1"/>
  <c r="P19" i="15" s="1"/>
  <c r="M20" i="15"/>
  <c r="N20" i="15" s="1"/>
  <c r="P20" i="15" s="1"/>
  <c r="M21" i="15"/>
  <c r="N21" i="15" s="1"/>
  <c r="P21" i="15" s="1"/>
  <c r="M22" i="15"/>
  <c r="N22" i="15" s="1"/>
  <c r="P22" i="15" s="1"/>
  <c r="M23" i="15"/>
  <c r="N23" i="15"/>
  <c r="P23" i="15"/>
  <c r="M24" i="15"/>
  <c r="N24" i="15"/>
  <c r="P24" i="15" s="1"/>
  <c r="M25" i="15"/>
  <c r="N25" i="15"/>
  <c r="P25" i="15" s="1"/>
  <c r="M26" i="15"/>
  <c r="N26" i="15" s="1"/>
  <c r="P26" i="15" s="1"/>
  <c r="M27" i="15"/>
  <c r="N27" i="15" s="1"/>
  <c r="P27" i="15" s="1"/>
  <c r="M28" i="15"/>
  <c r="N28" i="15" s="1"/>
  <c r="P28" i="15" s="1"/>
  <c r="M29" i="15"/>
  <c r="N29" i="15" s="1"/>
  <c r="P29" i="15" s="1"/>
  <c r="M30" i="15"/>
  <c r="N30" i="15" s="1"/>
  <c r="P30" i="15" s="1"/>
  <c r="M31" i="15"/>
  <c r="N31" i="15"/>
  <c r="P31" i="15"/>
  <c r="M32" i="15"/>
  <c r="N32" i="15"/>
  <c r="P32" i="15" s="1"/>
  <c r="M33" i="15"/>
  <c r="N33" i="15"/>
  <c r="P33" i="15" s="1"/>
  <c r="M34" i="15"/>
  <c r="N34" i="15" s="1"/>
  <c r="P34" i="15" s="1"/>
  <c r="M35" i="15"/>
  <c r="N35" i="15" s="1"/>
  <c r="P35" i="15" s="1"/>
  <c r="M36" i="15"/>
  <c r="N36" i="15" s="1"/>
  <c r="P36" i="15" s="1"/>
  <c r="M37" i="15"/>
  <c r="N37" i="15" s="1"/>
  <c r="P37" i="15" s="1"/>
  <c r="M38" i="15"/>
  <c r="N38" i="15" s="1"/>
  <c r="P38" i="15" s="1"/>
  <c r="M39" i="15"/>
  <c r="N39" i="15"/>
  <c r="P39" i="15"/>
  <c r="M40" i="15"/>
  <c r="N40" i="15"/>
  <c r="P40" i="15" s="1"/>
  <c r="M41" i="15"/>
  <c r="N41" i="15"/>
  <c r="P41" i="15" s="1"/>
  <c r="M42" i="15"/>
  <c r="N42" i="15"/>
  <c r="P42" i="15" s="1"/>
  <c r="M43" i="15"/>
  <c r="N43" i="15" s="1"/>
  <c r="P43" i="15" s="1"/>
  <c r="M44" i="15"/>
  <c r="N44" i="15" s="1"/>
  <c r="P44" i="15" s="1"/>
  <c r="M45" i="15"/>
  <c r="N45" i="15" s="1"/>
  <c r="P45" i="15" s="1"/>
  <c r="M46" i="15"/>
  <c r="N46" i="15" s="1"/>
  <c r="P46" i="15" s="1"/>
  <c r="M47" i="15"/>
  <c r="N47" i="15"/>
  <c r="P47" i="15"/>
  <c r="M48" i="15"/>
  <c r="N48" i="15"/>
  <c r="P48" i="15" s="1"/>
  <c r="M49" i="15"/>
  <c r="N49" i="15"/>
  <c r="P49" i="15" s="1"/>
  <c r="M50" i="15"/>
  <c r="N50" i="15"/>
  <c r="P50" i="15" s="1"/>
  <c r="M51" i="15"/>
  <c r="N51" i="15" s="1"/>
  <c r="P51" i="15" s="1"/>
  <c r="M52" i="15"/>
  <c r="N52" i="15" s="1"/>
  <c r="P52" i="15" s="1"/>
  <c r="M53" i="15"/>
  <c r="N53" i="15" s="1"/>
  <c r="P53" i="15" s="1"/>
  <c r="M54" i="15"/>
  <c r="N54" i="15" s="1"/>
  <c r="P54" i="15" s="1"/>
  <c r="M55" i="15"/>
  <c r="N55" i="15"/>
  <c r="P55" i="15"/>
  <c r="M56" i="15"/>
  <c r="N56" i="15"/>
  <c r="P56" i="15" s="1"/>
  <c r="M57" i="15"/>
  <c r="N57" i="15"/>
  <c r="P57" i="15" s="1"/>
  <c r="M58" i="15"/>
  <c r="N58" i="15"/>
  <c r="P58" i="15" s="1"/>
  <c r="M59" i="15"/>
  <c r="N59" i="15" s="1"/>
  <c r="P59" i="15" s="1"/>
  <c r="M60" i="15"/>
  <c r="N60" i="15" s="1"/>
  <c r="P60" i="15" s="1"/>
  <c r="M61" i="15"/>
  <c r="N61" i="15" s="1"/>
  <c r="P61" i="15" s="1"/>
  <c r="M62" i="15"/>
  <c r="N62" i="15" s="1"/>
  <c r="P62" i="15" s="1"/>
  <c r="M63" i="15"/>
  <c r="N63" i="15"/>
  <c r="P63" i="15"/>
  <c r="M64" i="15"/>
  <c r="N64" i="15"/>
  <c r="P64" i="15" s="1"/>
  <c r="M65" i="15"/>
  <c r="N65" i="15"/>
  <c r="P65" i="15" s="1"/>
  <c r="M66" i="15"/>
  <c r="N66" i="15"/>
  <c r="P66" i="15" s="1"/>
  <c r="M67" i="15"/>
  <c r="N67" i="15" s="1"/>
  <c r="P67" i="15" s="1"/>
  <c r="M68" i="15"/>
  <c r="N68" i="15" s="1"/>
  <c r="P68" i="15" s="1"/>
  <c r="M69" i="15"/>
  <c r="N69" i="15" s="1"/>
  <c r="P69" i="15" s="1"/>
  <c r="M70" i="15"/>
  <c r="N70" i="15" s="1"/>
  <c r="P70" i="15" s="1"/>
  <c r="M71" i="15"/>
  <c r="N71" i="15"/>
  <c r="P71" i="15"/>
  <c r="M72" i="15"/>
  <c r="N72" i="15"/>
  <c r="P72" i="15" s="1"/>
  <c r="M73" i="15"/>
  <c r="N73" i="15"/>
  <c r="P73" i="15" s="1"/>
  <c r="M74" i="15"/>
  <c r="N74" i="15"/>
  <c r="P74" i="15" s="1"/>
  <c r="M75" i="15"/>
  <c r="N75" i="15" s="1"/>
  <c r="P75" i="15" s="1"/>
  <c r="M76" i="15"/>
  <c r="N76" i="15" s="1"/>
  <c r="P76" i="15" s="1"/>
  <c r="M77" i="15"/>
  <c r="N77" i="15" s="1"/>
  <c r="P77" i="15" s="1"/>
  <c r="M78" i="15"/>
  <c r="N78" i="15" s="1"/>
  <c r="P78" i="15" s="1"/>
  <c r="M79" i="15"/>
  <c r="N79" i="15"/>
  <c r="P79" i="15"/>
  <c r="M80" i="15"/>
  <c r="N80" i="15"/>
  <c r="P80" i="15" s="1"/>
  <c r="M81" i="15"/>
  <c r="N81" i="15"/>
  <c r="P81" i="15" s="1"/>
  <c r="M82" i="15"/>
  <c r="N82" i="15"/>
  <c r="P82" i="15" s="1"/>
  <c r="M83" i="15"/>
  <c r="N83" i="15" s="1"/>
  <c r="P83" i="15" s="1"/>
  <c r="M84" i="15"/>
  <c r="N84" i="15" s="1"/>
  <c r="P84" i="15" s="1"/>
  <c r="M85" i="15"/>
  <c r="N85" i="15" s="1"/>
  <c r="P85" i="15" s="1"/>
  <c r="M86" i="15"/>
  <c r="N86" i="15" s="1"/>
  <c r="P86" i="15" s="1"/>
  <c r="M87" i="15"/>
  <c r="N87" i="15"/>
  <c r="P87" i="15"/>
  <c r="M88" i="15"/>
  <c r="N88" i="15"/>
  <c r="P88" i="15" s="1"/>
  <c r="M89" i="15"/>
  <c r="N89" i="15"/>
  <c r="P89" i="15" s="1"/>
  <c r="M90" i="15"/>
  <c r="N90" i="15"/>
  <c r="P90" i="15" s="1"/>
  <c r="M91" i="15"/>
  <c r="N91" i="15" s="1"/>
  <c r="P91" i="15" s="1"/>
  <c r="M92" i="15"/>
  <c r="N92" i="15" s="1"/>
  <c r="P92" i="15" s="1"/>
  <c r="M93" i="15"/>
  <c r="N93" i="15" s="1"/>
  <c r="P93" i="15" s="1"/>
  <c r="M94" i="15"/>
  <c r="N94" i="15" s="1"/>
  <c r="P94" i="15" s="1"/>
  <c r="M95" i="15"/>
  <c r="N95" i="15"/>
  <c r="P95" i="15"/>
  <c r="M96" i="15"/>
  <c r="N96" i="15"/>
  <c r="P96" i="15" s="1"/>
  <c r="M97" i="15"/>
  <c r="N97" i="15"/>
  <c r="P97" i="15" s="1"/>
  <c r="M98" i="15"/>
  <c r="N98" i="15"/>
  <c r="P98" i="15" s="1"/>
  <c r="M99" i="15"/>
  <c r="N99" i="15" s="1"/>
  <c r="P99" i="15" s="1"/>
  <c r="M100" i="15"/>
  <c r="N100" i="15" s="1"/>
  <c r="P100" i="15" s="1"/>
  <c r="M101" i="15"/>
  <c r="N101" i="15" s="1"/>
  <c r="P101" i="15" s="1"/>
  <c r="M102" i="15"/>
  <c r="N102" i="15" s="1"/>
  <c r="P102" i="15" s="1"/>
  <c r="M103" i="15"/>
  <c r="N103" i="15"/>
  <c r="P103" i="15"/>
  <c r="M104" i="15"/>
  <c r="N104" i="15"/>
  <c r="P104" i="15" s="1"/>
  <c r="M105" i="15"/>
  <c r="N105" i="15"/>
  <c r="P105" i="15" s="1"/>
  <c r="M106" i="15"/>
  <c r="N106" i="15"/>
  <c r="P106" i="15" s="1"/>
  <c r="M107" i="15"/>
  <c r="N107" i="15" s="1"/>
  <c r="P107" i="15" s="1"/>
  <c r="M108" i="15"/>
  <c r="N108" i="15" s="1"/>
  <c r="P108" i="15" s="1"/>
  <c r="M109" i="15"/>
  <c r="N109" i="15" s="1"/>
  <c r="P109" i="15" s="1"/>
  <c r="M110" i="15"/>
  <c r="N110" i="15"/>
  <c r="P110" i="15"/>
  <c r="M111" i="15"/>
  <c r="N111" i="15"/>
  <c r="P111" i="15"/>
  <c r="M112" i="15"/>
  <c r="N112" i="15"/>
  <c r="P112" i="15" s="1"/>
  <c r="M113" i="15"/>
  <c r="N113" i="15"/>
  <c r="P113" i="15" s="1"/>
  <c r="M114" i="15"/>
  <c r="N114" i="15"/>
  <c r="P114" i="15" s="1"/>
  <c r="M115" i="15"/>
  <c r="N115" i="15" s="1"/>
  <c r="P115" i="15" s="1"/>
  <c r="M116" i="15"/>
  <c r="N116" i="15" s="1"/>
  <c r="P116" i="15" s="1"/>
  <c r="M117" i="15"/>
  <c r="N117" i="15" s="1"/>
  <c r="P117" i="15" s="1"/>
  <c r="M118" i="15"/>
  <c r="N118" i="15"/>
  <c r="P118" i="15"/>
  <c r="M119" i="15"/>
  <c r="N119" i="15"/>
  <c r="P119" i="15"/>
  <c r="M120" i="15"/>
  <c r="N120" i="15"/>
  <c r="P120" i="15" s="1"/>
  <c r="M121" i="15"/>
  <c r="N121" i="15" s="1"/>
  <c r="P121" i="15" s="1"/>
  <c r="M122" i="15"/>
  <c r="N122" i="15"/>
  <c r="P122" i="15" s="1"/>
  <c r="M123" i="15"/>
  <c r="N123" i="15" s="1"/>
  <c r="P123" i="15" s="1"/>
  <c r="M124" i="15"/>
  <c r="N124" i="15" s="1"/>
  <c r="P124" i="15" s="1"/>
  <c r="M125" i="15"/>
  <c r="N125" i="15" s="1"/>
  <c r="P125" i="15" s="1"/>
  <c r="M126" i="15"/>
  <c r="N126" i="15"/>
  <c r="P126" i="15"/>
  <c r="M127" i="15"/>
  <c r="N127" i="15"/>
  <c r="P127" i="15"/>
  <c r="M128" i="15"/>
  <c r="N128" i="15"/>
  <c r="P128" i="15" s="1"/>
  <c r="M129" i="15"/>
  <c r="N129" i="15" s="1"/>
  <c r="P129" i="15" s="1"/>
  <c r="M130" i="15"/>
  <c r="N130" i="15"/>
  <c r="P130" i="15" s="1"/>
  <c r="M131" i="15"/>
  <c r="N131" i="15" s="1"/>
  <c r="P131" i="15" s="1"/>
  <c r="M132" i="15"/>
  <c r="N132" i="15" s="1"/>
  <c r="P132" i="15" s="1"/>
  <c r="M133" i="15"/>
  <c r="N133" i="15" s="1"/>
  <c r="P133" i="15" s="1"/>
  <c r="M134" i="15"/>
  <c r="N134" i="15"/>
  <c r="P134" i="15"/>
  <c r="M135" i="15"/>
  <c r="N135" i="15"/>
  <c r="P135" i="15"/>
  <c r="M136" i="15"/>
  <c r="N136" i="15"/>
  <c r="P136" i="15" s="1"/>
  <c r="M137" i="15"/>
  <c r="N137" i="15" s="1"/>
  <c r="P137" i="15" s="1"/>
  <c r="M138" i="15"/>
  <c r="N138" i="15"/>
  <c r="P138" i="15" s="1"/>
  <c r="M139" i="15"/>
  <c r="N139" i="15" s="1"/>
  <c r="P139" i="15" s="1"/>
  <c r="M140" i="15"/>
  <c r="N140" i="15" s="1"/>
  <c r="P140" i="15" s="1"/>
  <c r="M141" i="15"/>
  <c r="N141" i="15" s="1"/>
  <c r="P141" i="15" s="1"/>
  <c r="M142" i="15"/>
  <c r="N142" i="15"/>
  <c r="P142" i="15" s="1"/>
  <c r="M143" i="15"/>
  <c r="N143" i="15"/>
  <c r="P143" i="15"/>
  <c r="M144" i="15"/>
  <c r="N144" i="15"/>
  <c r="P144" i="15" s="1"/>
  <c r="M145" i="15"/>
  <c r="N145" i="15" s="1"/>
  <c r="P145" i="15" s="1"/>
  <c r="M146" i="15"/>
  <c r="N146" i="15"/>
  <c r="P146" i="15" s="1"/>
  <c r="M147" i="15"/>
  <c r="N147" i="15" s="1"/>
  <c r="P147" i="15" s="1"/>
  <c r="M148" i="15"/>
  <c r="N148" i="15" s="1"/>
  <c r="P148" i="15" s="1"/>
  <c r="M149" i="15"/>
  <c r="N149" i="15" s="1"/>
  <c r="P149" i="15" s="1"/>
  <c r="M150" i="15"/>
  <c r="N150" i="15"/>
  <c r="P150" i="15" s="1"/>
  <c r="M151" i="15"/>
  <c r="N151" i="15"/>
  <c r="P151" i="15"/>
  <c r="M152" i="15"/>
  <c r="N152" i="15"/>
  <c r="P152" i="15" s="1"/>
  <c r="M153" i="15"/>
  <c r="N153" i="15" s="1"/>
  <c r="P153" i="15" s="1"/>
  <c r="M154" i="15"/>
  <c r="N154" i="15"/>
  <c r="P154" i="15" s="1"/>
  <c r="M155" i="15"/>
  <c r="N155" i="15" s="1"/>
  <c r="P155" i="15" s="1"/>
  <c r="M156" i="15"/>
  <c r="N156" i="15" s="1"/>
  <c r="P156" i="15" s="1"/>
  <c r="M157" i="15"/>
  <c r="N157" i="15" s="1"/>
  <c r="P157" i="15" s="1"/>
  <c r="M158" i="15"/>
  <c r="N158" i="15"/>
  <c r="P158" i="15" s="1"/>
  <c r="M159" i="15"/>
  <c r="N159" i="15"/>
  <c r="P159" i="15"/>
  <c r="M160" i="15"/>
  <c r="N160" i="15"/>
  <c r="P160" i="15" s="1"/>
  <c r="M161" i="15"/>
  <c r="N161" i="15" s="1"/>
  <c r="P161" i="15" s="1"/>
  <c r="M162" i="15"/>
  <c r="N162" i="15"/>
  <c r="P162" i="15" s="1"/>
  <c r="M163" i="15"/>
  <c r="N163" i="15" s="1"/>
  <c r="P163" i="15" s="1"/>
  <c r="M164" i="15"/>
  <c r="N164" i="15" s="1"/>
  <c r="P164" i="15" s="1"/>
  <c r="M165" i="15"/>
  <c r="N165" i="15" s="1"/>
  <c r="P165" i="15" s="1"/>
  <c r="M166" i="15"/>
  <c r="N166" i="15"/>
  <c r="P166" i="15" s="1"/>
  <c r="M167" i="15"/>
  <c r="N167" i="15"/>
  <c r="P167" i="15"/>
  <c r="M168" i="15"/>
  <c r="N168" i="15"/>
  <c r="P168" i="15" s="1"/>
  <c r="M169" i="15"/>
  <c r="N169" i="15" s="1"/>
  <c r="P169" i="15" s="1"/>
  <c r="M170" i="15"/>
  <c r="N170" i="15"/>
  <c r="P170" i="15" s="1"/>
  <c r="M171" i="15"/>
  <c r="N171" i="15" s="1"/>
  <c r="P171" i="15" s="1"/>
  <c r="M172" i="15"/>
  <c r="N172" i="15" s="1"/>
  <c r="P172" i="15" s="1"/>
  <c r="M173" i="15"/>
  <c r="N173" i="15" s="1"/>
  <c r="P173" i="15" s="1"/>
  <c r="M174" i="15"/>
  <c r="N174" i="15"/>
  <c r="P174" i="15" s="1"/>
  <c r="M175" i="15"/>
  <c r="N175" i="15"/>
  <c r="P175" i="15"/>
  <c r="M176" i="15"/>
  <c r="N176" i="15"/>
  <c r="P176" i="15" s="1"/>
  <c r="M177" i="15"/>
  <c r="N177" i="15" s="1"/>
  <c r="P177" i="15" s="1"/>
  <c r="M178" i="15"/>
  <c r="N178" i="15"/>
  <c r="P178" i="15" s="1"/>
  <c r="M179" i="15"/>
  <c r="N179" i="15" s="1"/>
  <c r="P179" i="15" s="1"/>
  <c r="M180" i="15"/>
  <c r="N180" i="15" s="1"/>
  <c r="P180" i="15" s="1"/>
  <c r="M181" i="15"/>
  <c r="N181" i="15" s="1"/>
  <c r="P181" i="15" s="1"/>
  <c r="M182" i="15"/>
  <c r="N182" i="15"/>
  <c r="P182" i="15" s="1"/>
  <c r="M183" i="15"/>
  <c r="N183" i="15"/>
  <c r="P183" i="15"/>
  <c r="M184" i="15"/>
  <c r="N184" i="15"/>
  <c r="P184" i="15" s="1"/>
  <c r="M185" i="15"/>
  <c r="N185" i="15" s="1"/>
  <c r="P185" i="15" s="1"/>
  <c r="M186" i="15"/>
  <c r="N186" i="15"/>
  <c r="P186" i="15" s="1"/>
  <c r="M187" i="15"/>
  <c r="N187" i="15" s="1"/>
  <c r="P187" i="15" s="1"/>
  <c r="M188" i="15"/>
  <c r="N188" i="15" s="1"/>
  <c r="P188" i="15" s="1"/>
  <c r="M189" i="15"/>
  <c r="N189" i="15" s="1"/>
  <c r="P189" i="15" s="1"/>
  <c r="M190" i="15"/>
  <c r="N190" i="15"/>
  <c r="P190" i="15" s="1"/>
  <c r="M191" i="15"/>
  <c r="N191" i="15"/>
  <c r="P191" i="15"/>
  <c r="M192" i="15"/>
  <c r="N192" i="15"/>
  <c r="P192" i="15" s="1"/>
  <c r="M193" i="15"/>
  <c r="N193" i="15" s="1"/>
  <c r="P193" i="15" s="1"/>
  <c r="M194" i="15"/>
  <c r="N194" i="15"/>
  <c r="P194" i="15" s="1"/>
  <c r="M195" i="15"/>
  <c r="N195" i="15" s="1"/>
  <c r="P195" i="15" s="1"/>
  <c r="M196" i="15"/>
  <c r="N196" i="15" s="1"/>
  <c r="P196" i="15" s="1"/>
  <c r="M197" i="15"/>
  <c r="N197" i="15" s="1"/>
  <c r="P197" i="15" s="1"/>
  <c r="M198" i="15"/>
  <c r="N198" i="15"/>
  <c r="P198" i="15" s="1"/>
  <c r="M199" i="15"/>
  <c r="N199" i="15"/>
  <c r="P199" i="15"/>
  <c r="M200" i="15"/>
  <c r="N200" i="15"/>
  <c r="P200" i="15" s="1"/>
  <c r="M201" i="15"/>
  <c r="N201" i="15" s="1"/>
  <c r="P201" i="15" s="1"/>
  <c r="M202" i="15"/>
  <c r="N202" i="15"/>
  <c r="P202" i="15" s="1"/>
  <c r="M203" i="15"/>
  <c r="N203" i="15" s="1"/>
  <c r="P203" i="15" s="1"/>
  <c r="M204" i="15"/>
  <c r="N204" i="15" s="1"/>
  <c r="P204" i="15" s="1"/>
  <c r="M205" i="15"/>
  <c r="N205" i="15" s="1"/>
  <c r="P205" i="15" s="1"/>
  <c r="M206" i="15"/>
  <c r="N206" i="15"/>
  <c r="P206" i="15" s="1"/>
  <c r="M207" i="15"/>
  <c r="N207" i="15"/>
  <c r="P207" i="15"/>
  <c r="M208" i="15"/>
  <c r="N208" i="15"/>
  <c r="P208" i="15" s="1"/>
  <c r="M209" i="15"/>
  <c r="N209" i="15" s="1"/>
  <c r="P209" i="15" s="1"/>
  <c r="M210" i="15"/>
  <c r="N210" i="15"/>
  <c r="P210" i="15" s="1"/>
  <c r="M211" i="15"/>
  <c r="N211" i="15" s="1"/>
  <c r="P211" i="15" s="1"/>
  <c r="M212" i="15"/>
  <c r="N212" i="15" s="1"/>
  <c r="P212" i="15" s="1"/>
  <c r="M213" i="15"/>
  <c r="N213" i="15" s="1"/>
  <c r="P213" i="15" s="1"/>
  <c r="M214" i="15"/>
  <c r="N214" i="15"/>
  <c r="P214" i="15" s="1"/>
  <c r="M215" i="15"/>
  <c r="N215" i="15"/>
  <c r="P215" i="15"/>
  <c r="M216" i="15"/>
  <c r="N216" i="15"/>
  <c r="P216" i="15" s="1"/>
  <c r="M217" i="15"/>
  <c r="N217" i="15" s="1"/>
  <c r="P217" i="15" s="1"/>
  <c r="M218" i="15"/>
  <c r="N218" i="15"/>
  <c r="P218" i="15" s="1"/>
  <c r="M219" i="15"/>
  <c r="N219" i="15" s="1"/>
  <c r="P219" i="15" s="1"/>
  <c r="M220" i="15"/>
  <c r="N220" i="15" s="1"/>
  <c r="P220" i="15" s="1"/>
  <c r="M221" i="15"/>
  <c r="N221" i="15" s="1"/>
  <c r="P221" i="15" s="1"/>
  <c r="M222" i="15"/>
  <c r="N222" i="15"/>
  <c r="P222" i="15" s="1"/>
  <c r="M223" i="15"/>
  <c r="N223" i="15"/>
  <c r="P223" i="15"/>
  <c r="M224" i="15"/>
  <c r="N224" i="15"/>
  <c r="P224" i="15" s="1"/>
  <c r="M225" i="15"/>
  <c r="N225" i="15" s="1"/>
  <c r="P225" i="15" s="1"/>
  <c r="M226" i="15"/>
  <c r="N226" i="15"/>
  <c r="P226" i="15" s="1"/>
  <c r="M227" i="15"/>
  <c r="N227" i="15" s="1"/>
  <c r="P227" i="15" s="1"/>
  <c r="M228" i="15"/>
  <c r="N228" i="15" s="1"/>
  <c r="P228" i="15" s="1"/>
  <c r="M229" i="15"/>
  <c r="N229" i="15" s="1"/>
  <c r="P229" i="15" s="1"/>
  <c r="M1" i="15"/>
  <c r="N1" i="15" s="1"/>
  <c r="P1" i="15" s="1"/>
  <c r="P24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1" i="14"/>
  <c r="M2" i="14"/>
  <c r="N2" i="14" s="1"/>
  <c r="M3" i="14"/>
  <c r="N3" i="14" s="1"/>
  <c r="M4" i="14"/>
  <c r="N4" i="14" s="1"/>
  <c r="M5" i="14"/>
  <c r="N5" i="14"/>
  <c r="M6" i="14"/>
  <c r="N6" i="14" s="1"/>
  <c r="M7" i="14"/>
  <c r="N7" i="14" s="1"/>
  <c r="M8" i="14"/>
  <c r="N8" i="14" s="1"/>
  <c r="M9" i="14"/>
  <c r="N9" i="14"/>
  <c r="M10" i="14"/>
  <c r="N10" i="14" s="1"/>
  <c r="M11" i="14"/>
  <c r="N11" i="14" s="1"/>
  <c r="M12" i="14"/>
  <c r="N12" i="14" s="1"/>
  <c r="M13" i="14"/>
  <c r="N13" i="14"/>
  <c r="M14" i="14"/>
  <c r="N14" i="14" s="1"/>
  <c r="M15" i="14"/>
  <c r="N15" i="14" s="1"/>
  <c r="M16" i="14"/>
  <c r="N16" i="14" s="1"/>
  <c r="M17" i="14"/>
  <c r="N17" i="14"/>
  <c r="M18" i="14"/>
  <c r="N18" i="14" s="1"/>
  <c r="M19" i="14"/>
  <c r="N19" i="14" s="1"/>
  <c r="M20" i="14"/>
  <c r="N20" i="14" s="1"/>
  <c r="M21" i="14"/>
  <c r="N21" i="14"/>
  <c r="M22" i="14"/>
  <c r="N22" i="14" s="1"/>
  <c r="M23" i="14"/>
  <c r="N23" i="14" s="1"/>
  <c r="M1" i="14"/>
  <c r="N1" i="14" s="1"/>
  <c r="M2" i="12"/>
  <c r="N2" i="12" s="1"/>
  <c r="M3" i="12"/>
  <c r="N3" i="12" s="1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" i="13"/>
  <c r="N2" i="13"/>
  <c r="M3" i="13"/>
  <c r="N3" i="13"/>
  <c r="M4" i="13"/>
  <c r="N4" i="13" s="1"/>
  <c r="M5" i="13"/>
  <c r="N5" i="13" s="1"/>
  <c r="M6" i="13"/>
  <c r="N6" i="13"/>
  <c r="M7" i="13"/>
  <c r="N7" i="13"/>
  <c r="M8" i="13"/>
  <c r="N8" i="13" s="1"/>
  <c r="M9" i="13"/>
  <c r="N9" i="13" s="1"/>
  <c r="M10" i="13"/>
  <c r="N10" i="13"/>
  <c r="M11" i="13"/>
  <c r="N11" i="13"/>
  <c r="M12" i="13"/>
  <c r="N12" i="13" s="1"/>
  <c r="M13" i="13"/>
  <c r="N13" i="13" s="1"/>
  <c r="M14" i="13"/>
  <c r="N14" i="13"/>
  <c r="M15" i="13"/>
  <c r="N15" i="13"/>
  <c r="M16" i="13"/>
  <c r="N16" i="13" s="1"/>
  <c r="M17" i="13"/>
  <c r="N17" i="13" s="1"/>
  <c r="M18" i="13"/>
  <c r="N18" i="13"/>
  <c r="M19" i="13"/>
  <c r="N19" i="13"/>
  <c r="M20" i="13"/>
  <c r="N20" i="13" s="1"/>
  <c r="M21" i="13"/>
  <c r="N21" i="13" s="1"/>
  <c r="M22" i="13"/>
  <c r="N22" i="13" s="1"/>
  <c r="M23" i="13"/>
  <c r="N23" i="13" s="1"/>
  <c r="M24" i="13"/>
  <c r="N24" i="13" s="1"/>
  <c r="M25" i="13"/>
  <c r="N25" i="13" s="1"/>
  <c r="M26" i="13"/>
  <c r="N26" i="13" s="1"/>
  <c r="M27" i="13"/>
  <c r="N27" i="13" s="1"/>
  <c r="M28" i="13"/>
  <c r="N28" i="13" s="1"/>
  <c r="M29" i="13"/>
  <c r="N29" i="13" s="1"/>
  <c r="M30" i="13"/>
  <c r="N30" i="13" s="1"/>
  <c r="M31" i="13"/>
  <c r="N31" i="13" s="1"/>
  <c r="M32" i="13"/>
  <c r="N32" i="13" s="1"/>
  <c r="M33" i="13"/>
  <c r="N33" i="13" s="1"/>
  <c r="M34" i="13"/>
  <c r="N34" i="13" s="1"/>
  <c r="M35" i="13"/>
  <c r="N35" i="13" s="1"/>
  <c r="M36" i="13"/>
  <c r="N36" i="13" s="1"/>
  <c r="M37" i="13"/>
  <c r="N37" i="13" s="1"/>
  <c r="M38" i="13"/>
  <c r="N38" i="13" s="1"/>
  <c r="M39" i="13"/>
  <c r="N39" i="13" s="1"/>
  <c r="M40" i="13"/>
  <c r="N40" i="13" s="1"/>
  <c r="M41" i="13"/>
  <c r="N41" i="13" s="1"/>
  <c r="M42" i="13"/>
  <c r="N42" i="13" s="1"/>
  <c r="M43" i="13"/>
  <c r="N43" i="13" s="1"/>
  <c r="M44" i="13"/>
  <c r="N44" i="13" s="1"/>
  <c r="M45" i="13"/>
  <c r="N45" i="13" s="1"/>
  <c r="M46" i="13"/>
  <c r="N46" i="13" s="1"/>
  <c r="M47" i="13"/>
  <c r="N47" i="13" s="1"/>
  <c r="M48" i="13"/>
  <c r="N48" i="13" s="1"/>
  <c r="M49" i="13"/>
  <c r="N49" i="13" s="1"/>
  <c r="M50" i="13"/>
  <c r="N50" i="13" s="1"/>
  <c r="M51" i="13"/>
  <c r="N51" i="13" s="1"/>
  <c r="M52" i="13"/>
  <c r="N52" i="13" s="1"/>
  <c r="M53" i="13"/>
  <c r="N53" i="13" s="1"/>
  <c r="M54" i="13"/>
  <c r="N54" i="13" s="1"/>
  <c r="M55" i="13"/>
  <c r="N55" i="13" s="1"/>
  <c r="M56" i="13"/>
  <c r="N56" i="13" s="1"/>
  <c r="M57" i="13"/>
  <c r="N57" i="13" s="1"/>
  <c r="M58" i="13"/>
  <c r="N58" i="13" s="1"/>
  <c r="M59" i="13"/>
  <c r="N59" i="13" s="1"/>
  <c r="M60" i="13"/>
  <c r="N60" i="13" s="1"/>
  <c r="M61" i="13"/>
  <c r="N61" i="13" s="1"/>
  <c r="M62" i="13"/>
  <c r="N62" i="13" s="1"/>
  <c r="M63" i="13"/>
  <c r="N63" i="13" s="1"/>
  <c r="M64" i="13"/>
  <c r="N64" i="13" s="1"/>
  <c r="M65" i="13"/>
  <c r="N65" i="13" s="1"/>
  <c r="M66" i="13"/>
  <c r="N66" i="13" s="1"/>
  <c r="M67" i="13"/>
  <c r="N67" i="13" s="1"/>
  <c r="M68" i="13"/>
  <c r="N68" i="13" s="1"/>
  <c r="M69" i="13"/>
  <c r="N69" i="13" s="1"/>
  <c r="M70" i="13"/>
  <c r="N70" i="13" s="1"/>
  <c r="M71" i="13"/>
  <c r="N71" i="13" s="1"/>
  <c r="M72" i="13"/>
  <c r="N72" i="13" s="1"/>
  <c r="M73" i="13"/>
  <c r="N73" i="13" s="1"/>
  <c r="M74" i="13"/>
  <c r="N74" i="13" s="1"/>
  <c r="M75" i="13"/>
  <c r="N75" i="13" s="1"/>
  <c r="M76" i="13"/>
  <c r="N76" i="13" s="1"/>
  <c r="M77" i="13"/>
  <c r="N77" i="13" s="1"/>
  <c r="M78" i="13"/>
  <c r="N78" i="13" s="1"/>
  <c r="M79" i="13"/>
  <c r="N79" i="13" s="1"/>
  <c r="M80" i="13"/>
  <c r="N80" i="13" s="1"/>
  <c r="M81" i="13"/>
  <c r="N81" i="13" s="1"/>
  <c r="M82" i="13"/>
  <c r="N82" i="13" s="1"/>
  <c r="M83" i="13"/>
  <c r="N83" i="13" s="1"/>
  <c r="M84" i="13"/>
  <c r="N84" i="13" s="1"/>
  <c r="M85" i="13"/>
  <c r="N85" i="13" s="1"/>
  <c r="M86" i="13"/>
  <c r="N86" i="13" s="1"/>
  <c r="M87" i="13"/>
  <c r="N87" i="13" s="1"/>
  <c r="M88" i="13"/>
  <c r="N88" i="13" s="1"/>
  <c r="M89" i="13"/>
  <c r="N89" i="13" s="1"/>
  <c r="M90" i="13"/>
  <c r="N90" i="13" s="1"/>
  <c r="M91" i="13"/>
  <c r="N91" i="13" s="1"/>
  <c r="M92" i="13"/>
  <c r="N92" i="13" s="1"/>
  <c r="M93" i="13"/>
  <c r="N93" i="13" s="1"/>
  <c r="M94" i="13"/>
  <c r="N94" i="13" s="1"/>
  <c r="M95" i="13"/>
  <c r="N95" i="13" s="1"/>
  <c r="M96" i="13"/>
  <c r="N96" i="13" s="1"/>
  <c r="M97" i="13"/>
  <c r="N97" i="13" s="1"/>
  <c r="M98" i="13"/>
  <c r="N98" i="13" s="1"/>
  <c r="M99" i="13"/>
  <c r="N99" i="13" s="1"/>
  <c r="M100" i="13"/>
  <c r="N100" i="13" s="1"/>
  <c r="M101" i="13"/>
  <c r="N101" i="13" s="1"/>
  <c r="M102" i="13"/>
  <c r="N102" i="13" s="1"/>
  <c r="M103" i="13"/>
  <c r="N103" i="13" s="1"/>
  <c r="M104" i="13"/>
  <c r="N104" i="13" s="1"/>
  <c r="M105" i="13"/>
  <c r="N105" i="13" s="1"/>
  <c r="M106" i="13"/>
  <c r="N106" i="13" s="1"/>
  <c r="M107" i="13"/>
  <c r="N107" i="13" s="1"/>
  <c r="M108" i="13"/>
  <c r="N108" i="13" s="1"/>
  <c r="M109" i="13"/>
  <c r="N109" i="13" s="1"/>
  <c r="M110" i="13"/>
  <c r="N110" i="13" s="1"/>
  <c r="M111" i="13"/>
  <c r="N111" i="13" s="1"/>
  <c r="M112" i="13"/>
  <c r="N112" i="13" s="1"/>
  <c r="M113" i="13"/>
  <c r="N113" i="13" s="1"/>
  <c r="M114" i="13"/>
  <c r="N114" i="13" s="1"/>
  <c r="M115" i="13"/>
  <c r="N115" i="13" s="1"/>
  <c r="M116" i="13"/>
  <c r="N116" i="13" s="1"/>
  <c r="M117" i="13"/>
  <c r="N117" i="13" s="1"/>
  <c r="M118" i="13"/>
  <c r="N118" i="13" s="1"/>
  <c r="M119" i="13"/>
  <c r="N119" i="13" s="1"/>
  <c r="M120" i="13"/>
  <c r="N120" i="13" s="1"/>
  <c r="M121" i="13"/>
  <c r="N121" i="13" s="1"/>
  <c r="M122" i="13"/>
  <c r="N122" i="13" s="1"/>
  <c r="M123" i="13"/>
  <c r="N123" i="13" s="1"/>
  <c r="M124" i="13"/>
  <c r="N124" i="13" s="1"/>
  <c r="M125" i="13"/>
  <c r="N125" i="13" s="1"/>
  <c r="M126" i="13"/>
  <c r="N126" i="13" s="1"/>
  <c r="M127" i="13"/>
  <c r="N127" i="13" s="1"/>
  <c r="M128" i="13"/>
  <c r="N128" i="13" s="1"/>
  <c r="M129" i="13"/>
  <c r="N129" i="13" s="1"/>
  <c r="M130" i="13"/>
  <c r="N130" i="13" s="1"/>
  <c r="M131" i="13"/>
  <c r="N131" i="13" s="1"/>
  <c r="M132" i="13"/>
  <c r="N132" i="13" s="1"/>
  <c r="M133" i="13"/>
  <c r="N133" i="13" s="1"/>
  <c r="M134" i="13"/>
  <c r="N134" i="13" s="1"/>
  <c r="M135" i="13"/>
  <c r="N135" i="13" s="1"/>
  <c r="M136" i="13"/>
  <c r="N136" i="13" s="1"/>
  <c r="M137" i="13"/>
  <c r="N137" i="13" s="1"/>
  <c r="M138" i="13"/>
  <c r="N138" i="13" s="1"/>
  <c r="M139" i="13"/>
  <c r="N139" i="13" s="1"/>
  <c r="M140" i="13"/>
  <c r="N140" i="13" s="1"/>
  <c r="M141" i="13"/>
  <c r="N141" i="13" s="1"/>
  <c r="M142" i="13"/>
  <c r="N142" i="13" s="1"/>
  <c r="M143" i="13"/>
  <c r="N143" i="13" s="1"/>
  <c r="M144" i="13"/>
  <c r="N144" i="13" s="1"/>
  <c r="M145" i="13"/>
  <c r="N145" i="13" s="1"/>
  <c r="M146" i="13"/>
  <c r="N146" i="13" s="1"/>
  <c r="M147" i="13"/>
  <c r="N147" i="13" s="1"/>
  <c r="M148" i="13"/>
  <c r="N148" i="13" s="1"/>
  <c r="M149" i="13"/>
  <c r="N149" i="13" s="1"/>
  <c r="M150" i="13"/>
  <c r="N150" i="13" s="1"/>
  <c r="M151" i="13"/>
  <c r="N151" i="13" s="1"/>
  <c r="M152" i="13"/>
  <c r="N152" i="13" s="1"/>
  <c r="M153" i="13"/>
  <c r="N153" i="13" s="1"/>
  <c r="M154" i="13"/>
  <c r="N154" i="13" s="1"/>
  <c r="M155" i="13"/>
  <c r="N155" i="13" s="1"/>
  <c r="M156" i="13"/>
  <c r="N156" i="13" s="1"/>
  <c r="M157" i="13"/>
  <c r="N157" i="13" s="1"/>
  <c r="M158" i="13"/>
  <c r="N158" i="13" s="1"/>
  <c r="M159" i="13"/>
  <c r="N159" i="13" s="1"/>
  <c r="M160" i="13"/>
  <c r="N160" i="13" s="1"/>
  <c r="M161" i="13"/>
  <c r="N161" i="13" s="1"/>
  <c r="M162" i="13"/>
  <c r="N162" i="13" s="1"/>
  <c r="M163" i="13"/>
  <c r="N163" i="13" s="1"/>
  <c r="M164" i="13"/>
  <c r="N164" i="13" s="1"/>
  <c r="M165" i="13"/>
  <c r="N165" i="13" s="1"/>
  <c r="M166" i="13"/>
  <c r="N166" i="13" s="1"/>
  <c r="M167" i="13"/>
  <c r="N167" i="13" s="1"/>
  <c r="M168" i="13"/>
  <c r="N168" i="13" s="1"/>
  <c r="M169" i="13"/>
  <c r="N169" i="13" s="1"/>
  <c r="M170" i="13"/>
  <c r="N170" i="13" s="1"/>
  <c r="M171" i="13"/>
  <c r="N171" i="13" s="1"/>
  <c r="M172" i="13"/>
  <c r="N172" i="13" s="1"/>
  <c r="M173" i="13"/>
  <c r="N173" i="13" s="1"/>
  <c r="M174" i="13"/>
  <c r="N174" i="13" s="1"/>
  <c r="M175" i="13"/>
  <c r="N175" i="13" s="1"/>
  <c r="M176" i="13"/>
  <c r="N176" i="13" s="1"/>
  <c r="M177" i="13"/>
  <c r="N177" i="13" s="1"/>
  <c r="M178" i="13"/>
  <c r="N178" i="13" s="1"/>
  <c r="M179" i="13"/>
  <c r="N179" i="13" s="1"/>
  <c r="M180" i="13"/>
  <c r="N180" i="13" s="1"/>
  <c r="M181" i="13"/>
  <c r="N181" i="13" s="1"/>
  <c r="M182" i="13"/>
  <c r="N182" i="13" s="1"/>
  <c r="M183" i="13"/>
  <c r="N183" i="13" s="1"/>
  <c r="M184" i="13"/>
  <c r="N184" i="13" s="1"/>
  <c r="M185" i="13"/>
  <c r="N185" i="13" s="1"/>
  <c r="M186" i="13"/>
  <c r="N186" i="13" s="1"/>
  <c r="M187" i="13"/>
  <c r="N187" i="13" s="1"/>
  <c r="M188" i="13"/>
  <c r="N188" i="13" s="1"/>
  <c r="M189" i="13"/>
  <c r="N189" i="13" s="1"/>
  <c r="M190" i="13"/>
  <c r="N190" i="13" s="1"/>
  <c r="M191" i="13"/>
  <c r="N191" i="13" s="1"/>
  <c r="M192" i="13"/>
  <c r="N192" i="13" s="1"/>
  <c r="M193" i="13"/>
  <c r="N193" i="13" s="1"/>
  <c r="M194" i="13"/>
  <c r="N194" i="13" s="1"/>
  <c r="M195" i="13"/>
  <c r="N195" i="13" s="1"/>
  <c r="M196" i="13"/>
  <c r="N196" i="13" s="1"/>
  <c r="M197" i="13"/>
  <c r="N197" i="13" s="1"/>
  <c r="M198" i="13"/>
  <c r="N198" i="13" s="1"/>
  <c r="M199" i="13"/>
  <c r="N199" i="13" s="1"/>
  <c r="M200" i="13"/>
  <c r="N200" i="13" s="1"/>
  <c r="M201" i="13"/>
  <c r="N201" i="13" s="1"/>
  <c r="M202" i="13"/>
  <c r="N202" i="13" s="1"/>
  <c r="M203" i="13"/>
  <c r="N203" i="13" s="1"/>
  <c r="M204" i="13"/>
  <c r="N204" i="13" s="1"/>
  <c r="M205" i="13"/>
  <c r="N205" i="13" s="1"/>
  <c r="M206" i="13"/>
  <c r="N206" i="13" s="1"/>
  <c r="M207" i="13"/>
  <c r="N207" i="13" s="1"/>
  <c r="M208" i="13"/>
  <c r="N208" i="13" s="1"/>
  <c r="M209" i="13"/>
  <c r="N209" i="13" s="1"/>
  <c r="M210" i="13"/>
  <c r="N210" i="13" s="1"/>
  <c r="M211" i="13"/>
  <c r="N211" i="13" s="1"/>
  <c r="M212" i="13"/>
  <c r="N212" i="13" s="1"/>
  <c r="M213" i="13"/>
  <c r="N213" i="13" s="1"/>
  <c r="M214" i="13"/>
  <c r="N214" i="13" s="1"/>
  <c r="M215" i="13"/>
  <c r="N215" i="13" s="1"/>
  <c r="M216" i="13"/>
  <c r="N216" i="13" s="1"/>
  <c r="M217" i="13"/>
  <c r="N217" i="13" s="1"/>
  <c r="M218" i="13"/>
  <c r="N218" i="13" s="1"/>
  <c r="M219" i="13"/>
  <c r="N219" i="13" s="1"/>
  <c r="M220" i="13"/>
  <c r="N220" i="13" s="1"/>
  <c r="M221" i="13"/>
  <c r="N221" i="13" s="1"/>
  <c r="M222" i="13"/>
  <c r="N222" i="13" s="1"/>
  <c r="M223" i="13"/>
  <c r="N223" i="13" s="1"/>
  <c r="M224" i="13"/>
  <c r="N224" i="13" s="1"/>
  <c r="M225" i="13"/>
  <c r="N225" i="13" s="1"/>
  <c r="M226" i="13"/>
  <c r="N226" i="13" s="1"/>
  <c r="M227" i="13"/>
  <c r="N227" i="13" s="1"/>
  <c r="M228" i="13"/>
  <c r="N228" i="13" s="1"/>
  <c r="M229" i="13"/>
  <c r="N229" i="13" s="1"/>
  <c r="M230" i="13"/>
  <c r="N230" i="13" s="1"/>
  <c r="M231" i="13"/>
  <c r="N231" i="13" s="1"/>
  <c r="M232" i="13"/>
  <c r="N232" i="13" s="1"/>
  <c r="M233" i="13"/>
  <c r="N233" i="13" s="1"/>
  <c r="M234" i="13"/>
  <c r="N234" i="13" s="1"/>
  <c r="M235" i="13"/>
  <c r="N235" i="13" s="1"/>
  <c r="M236" i="13"/>
  <c r="N236" i="13" s="1"/>
  <c r="M237" i="13"/>
  <c r="N237" i="13" s="1"/>
  <c r="M238" i="13"/>
  <c r="N238" i="13" s="1"/>
  <c r="M239" i="13"/>
  <c r="N239" i="13" s="1"/>
  <c r="M240" i="13"/>
  <c r="N240" i="13" s="1"/>
  <c r="M241" i="13"/>
  <c r="N241" i="13" s="1"/>
  <c r="M1" i="13"/>
  <c r="N1" i="13" s="1"/>
  <c r="M1" i="12"/>
  <c r="N1" i="12" s="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" i="11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1" i="10"/>
  <c r="N1" i="10" s="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" i="11"/>
  <c r="P69" i="19" l="1"/>
  <c r="P44" i="17"/>
  <c r="P242" i="13"/>
  <c r="P148" i="11"/>
  <c r="H3" i="7"/>
  <c r="H4" i="7"/>
  <c r="H5" i="7"/>
  <c r="H6" i="7"/>
  <c r="H7" i="7"/>
  <c r="G6" i="7"/>
  <c r="G7" i="7"/>
  <c r="G5" i="7"/>
  <c r="G4" i="7"/>
  <c r="G3" i="7"/>
  <c r="C9" i="7"/>
  <c r="R40" i="5"/>
  <c r="C5" i="7" s="1"/>
  <c r="R39" i="5"/>
  <c r="C3" i="7" s="1"/>
  <c r="E5" i="7" l="1"/>
  <c r="R38" i="5"/>
  <c r="C7" i="7" s="1"/>
  <c r="E7" i="7" s="1"/>
  <c r="R37" i="5"/>
  <c r="R35" i="5"/>
  <c r="C6" i="7" s="1"/>
  <c r="E6" i="7" s="1"/>
  <c r="R34" i="5"/>
  <c r="S34" i="5"/>
  <c r="C4" i="7" l="1"/>
  <c r="E4" i="7" s="1"/>
  <c r="M24" i="5"/>
  <c r="O23" i="6" l="1"/>
  <c r="O24" i="6"/>
  <c r="O25" i="6"/>
  <c r="O22" i="6"/>
  <c r="C25" i="6"/>
  <c r="C24" i="6"/>
  <c r="C23" i="6"/>
  <c r="T33" i="5"/>
  <c r="M33" i="5"/>
  <c r="M29" i="5"/>
  <c r="M22" i="5"/>
  <c r="O22" i="5" s="1"/>
  <c r="C5" i="6" s="1"/>
  <c r="P23" i="6" s="1"/>
  <c r="C22" i="6"/>
  <c r="M13" i="5"/>
  <c r="O29" i="5" s="1"/>
  <c r="C6" i="6" s="1"/>
  <c r="P24" i="6" s="1"/>
  <c r="M14" i="5"/>
  <c r="R29" i="5"/>
  <c r="R22" i="5"/>
  <c r="R14" i="5"/>
  <c r="D4" i="7" s="1"/>
  <c r="R33" i="5"/>
  <c r="R13" i="5"/>
  <c r="T14" i="5" l="1"/>
  <c r="D3" i="7"/>
  <c r="F4" i="7" s="1"/>
  <c r="T35" i="5"/>
  <c r="T37" i="5"/>
  <c r="T38" i="5"/>
  <c r="O33" i="5"/>
  <c r="C7" i="6" s="1"/>
  <c r="P25" i="6" s="1"/>
  <c r="T29" i="5"/>
  <c r="T46" i="5" s="1"/>
  <c r="D7" i="7"/>
  <c r="T22" i="5"/>
  <c r="D5" i="7"/>
  <c r="O14" i="5"/>
  <c r="C4" i="6" s="1"/>
  <c r="P22" i="6" s="1"/>
  <c r="F7" i="7" l="1"/>
  <c r="F5" i="7"/>
  <c r="C44" i="6"/>
  <c r="C43" i="6"/>
  <c r="C42" i="6"/>
  <c r="C41" i="6"/>
  <c r="M28" i="5"/>
  <c r="M32" i="5"/>
  <c r="R17" i="5"/>
  <c r="M31" i="5"/>
  <c r="M30" i="5"/>
  <c r="M27" i="5" l="1"/>
  <c r="M26" i="5"/>
  <c r="L47" i="5" l="1"/>
  <c r="M20" i="5"/>
  <c r="M19" i="5"/>
  <c r="M18" i="5"/>
  <c r="M17" i="5"/>
  <c r="M16" i="5"/>
  <c r="M12" i="5"/>
  <c r="M11" i="5"/>
  <c r="M10" i="5"/>
  <c r="M9" i="5"/>
  <c r="M8" i="5"/>
  <c r="N8" i="5" s="1"/>
  <c r="M7" i="5"/>
  <c r="M6" i="5"/>
  <c r="S39" i="5" l="1"/>
  <c r="S38" i="5"/>
  <c r="S37" i="5"/>
  <c r="U38" i="5"/>
  <c r="U35" i="5"/>
  <c r="U37" i="5"/>
  <c r="N26" i="5"/>
  <c r="S35" i="5"/>
  <c r="N24" i="5"/>
  <c r="N22" i="5"/>
  <c r="P22" i="5"/>
  <c r="N29" i="5"/>
  <c r="P14" i="5"/>
  <c r="P29" i="5"/>
  <c r="S15" i="5"/>
  <c r="N15" i="5"/>
  <c r="N13" i="5"/>
  <c r="N19" i="5"/>
  <c r="N14" i="5"/>
  <c r="S14" i="5"/>
  <c r="S22" i="5"/>
  <c r="S21" i="5"/>
  <c r="N20" i="5"/>
  <c r="N10" i="5"/>
  <c r="N16" i="5"/>
  <c r="N7" i="5"/>
  <c r="P33" i="5"/>
  <c r="O31" i="5"/>
  <c r="O32" i="5"/>
  <c r="P32" i="5" s="1"/>
  <c r="O28" i="5"/>
  <c r="P28" i="5" s="1"/>
  <c r="N9" i="5"/>
  <c r="O9" i="5"/>
  <c r="N23" i="5"/>
  <c r="S29" i="5"/>
  <c r="U14" i="5"/>
  <c r="U22" i="5"/>
  <c r="N33" i="5"/>
  <c r="S33" i="5"/>
  <c r="U33" i="5"/>
  <c r="U29" i="5"/>
  <c r="N30" i="5"/>
  <c r="N32" i="5"/>
  <c r="N31" i="5"/>
  <c r="N28" i="5"/>
  <c r="N11" i="5"/>
  <c r="O17" i="5"/>
  <c r="N27" i="5"/>
  <c r="N12" i="5"/>
  <c r="N18" i="5"/>
  <c r="O18" i="5"/>
  <c r="P18" i="5" s="1"/>
  <c r="O27" i="5"/>
  <c r="N17" i="5"/>
  <c r="S23" i="5"/>
  <c r="N6" i="5"/>
  <c r="S13" i="5"/>
  <c r="S17" i="5"/>
  <c r="S25" i="5"/>
  <c r="T24" i="2"/>
  <c r="P9" i="5" l="1"/>
  <c r="P17" i="5"/>
  <c r="P31" i="5"/>
  <c r="P27" i="5"/>
  <c r="E9" i="3"/>
  <c r="F9" i="3" s="1"/>
  <c r="C14" i="3"/>
  <c r="C13" i="3"/>
  <c r="C9" i="3"/>
  <c r="D1" i="3"/>
  <c r="D2" i="3" s="1"/>
  <c r="D9" i="3" s="1"/>
  <c r="C8" i="3"/>
  <c r="E8" i="3" s="1"/>
  <c r="F8" i="3" s="1"/>
  <c r="C7" i="3"/>
  <c r="D7" i="3" l="1"/>
  <c r="D8" i="3"/>
  <c r="D13" i="3"/>
  <c r="D14" i="3"/>
  <c r="T17" i="2"/>
  <c r="T22" i="2"/>
  <c r="T21" i="2"/>
  <c r="P16" i="2"/>
  <c r="P17" i="2"/>
  <c r="P18" i="2" l="1"/>
  <c r="P15" i="2"/>
  <c r="P14" i="2"/>
  <c r="P13" i="2"/>
  <c r="P23" i="2"/>
  <c r="T13" i="2"/>
  <c r="T14" i="2"/>
  <c r="T15" i="2"/>
  <c r="T27" i="2" s="1"/>
  <c r="P20" i="2"/>
  <c r="P19" i="2"/>
  <c r="P7" i="2"/>
  <c r="P9" i="2"/>
  <c r="P12" i="2"/>
  <c r="O32" i="2"/>
  <c r="U21" i="2" l="1"/>
  <c r="U17" i="2"/>
  <c r="U24" i="2"/>
  <c r="U22" i="2"/>
  <c r="Q18" i="2"/>
  <c r="U15" i="2"/>
  <c r="Q17" i="2"/>
  <c r="U13" i="2"/>
  <c r="Q23" i="2"/>
  <c r="Q13" i="2"/>
  <c r="Q19" i="2"/>
  <c r="Q14" i="2"/>
  <c r="Q20" i="2"/>
  <c r="Q15" i="2"/>
  <c r="U23" i="2"/>
  <c r="U14" i="2"/>
  <c r="Q16" i="2"/>
  <c r="Q12" i="2"/>
  <c r="Q9" i="2"/>
  <c r="Q7" i="2"/>
  <c r="P11" i="2"/>
  <c r="Q11" i="2" s="1"/>
  <c r="V24" i="2" l="1"/>
  <c r="P10" i="2"/>
  <c r="Q10" i="2" s="1"/>
  <c r="P8" i="2"/>
  <c r="Q8" i="2" s="1"/>
  <c r="P6" i="2"/>
  <c r="Q6" i="2" s="1"/>
  <c r="P9" i="1"/>
  <c r="U6" i="1"/>
  <c r="U5" i="1"/>
  <c r="S6" i="1"/>
  <c r="R6" i="1"/>
  <c r="R5" i="1"/>
  <c r="S5" i="1" s="1"/>
  <c r="AP28" i="1"/>
  <c r="AP29" i="1"/>
  <c r="AP30" i="1"/>
  <c r="AP31" i="1"/>
  <c r="AP27" i="1"/>
  <c r="P6" i="1"/>
  <c r="AA16" i="1"/>
  <c r="AA13" i="1"/>
  <c r="AA4" i="1"/>
  <c r="AD2" i="1"/>
  <c r="AB3" i="1"/>
  <c r="AD3" i="1" s="1"/>
  <c r="AA2" i="1"/>
  <c r="AB2" i="1" s="1"/>
  <c r="M7" i="1"/>
  <c r="AB10" i="1"/>
  <c r="AB9" i="1"/>
  <c r="AB7" i="1"/>
  <c r="AD9" i="1" s="1"/>
  <c r="AB8" i="1"/>
  <c r="AD8" i="1" s="1"/>
  <c r="P5" i="1"/>
  <c r="M5" i="1"/>
  <c r="I6" i="1"/>
  <c r="J6" i="1" s="1"/>
  <c r="I5" i="1"/>
  <c r="J5" i="1" s="1"/>
  <c r="AD10" i="1" l="1"/>
  <c r="AA15" i="1"/>
  <c r="AC10" i="1"/>
  <c r="AC9" i="1"/>
  <c r="AC8" i="1"/>
  <c r="E7" i="1"/>
  <c r="I7" i="1" s="1"/>
  <c r="J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 Belson</author>
  </authors>
  <commentList>
    <comment ref="D2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Bruce Belson</author>
  </authors>
  <commentList>
    <comment ref="D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Bruce Belson:</t>
        </r>
        <r>
          <rPr>
            <sz val="9"/>
            <color indexed="81"/>
            <rFont val="Tahoma"/>
            <family val="2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  <comment ref="O41" authorId="0" shapeId="0" xr:uid="{0CED7D87-6EBE-499B-9D7F-FA264640BA74}">
      <text>
        <r>
          <rPr>
            <b/>
            <sz val="9"/>
            <color indexed="81"/>
            <rFont val="Tahoma"/>
            <charset val="1"/>
          </rPr>
          <t>Bruce Belson:</t>
        </r>
        <r>
          <rPr>
            <sz val="9"/>
            <color indexed="81"/>
            <rFont val="Tahoma"/>
            <charset val="1"/>
          </rPr>
          <t xml:space="preserve">
Mean time per function call</t>
        </r>
      </text>
    </comment>
    <comment ref="M42" authorId="0" shapeId="0" xr:uid="{AF1C26FC-A582-4C6D-8082-47673BB1AD16}">
      <text>
        <r>
          <rPr>
            <b/>
            <sz val="9"/>
            <color indexed="81"/>
            <rFont val="Tahoma"/>
            <charset val="1"/>
          </rPr>
          <t>Bruce Belson:</t>
        </r>
        <r>
          <rPr>
            <sz val="9"/>
            <color indexed="81"/>
            <rFont val="Tahoma"/>
            <charset val="1"/>
          </rPr>
          <t xml:space="preserve">
Predicted value was 0.18135</t>
        </r>
      </text>
    </comment>
    <comment ref="O42" authorId="0" shapeId="0" xr:uid="{C33DD2DB-F21A-4451-8640-D590433D4B39}">
      <text>
        <r>
          <rPr>
            <b/>
            <sz val="9"/>
            <color indexed="81"/>
            <rFont val="Tahoma"/>
            <charset val="1"/>
          </rPr>
          <t>Bruce Belson:</t>
        </r>
        <r>
          <rPr>
            <sz val="9"/>
            <color indexed="81"/>
            <rFont val="Tahoma"/>
            <charset val="1"/>
          </rPr>
          <t xml:space="preserve">
Mean time per function call / 2</t>
        </r>
      </text>
    </comment>
  </commentList>
</comments>
</file>

<file path=xl/sharedStrings.xml><?xml version="1.0" encoding="utf-8"?>
<sst xmlns="http://schemas.openxmlformats.org/spreadsheetml/2006/main" count="1782" uniqueCount="684">
  <si>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</si>
  <si>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</si>
  <si>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</si>
  <si>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</si>
  <si>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</si>
  <si>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</si>
  <si>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</si>
  <si>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</si>
  <si>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</si>
  <si>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</si>
  <si>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</si>
  <si>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</si>
  <si>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</si>
  <si>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</si>
  <si>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</si>
  <si>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</si>
  <si>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</si>
  <si>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</si>
  <si>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</si>
  <si>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</si>
  <si>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</si>
  <si>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</si>
  <si>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</si>
  <si>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</si>
  <si>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</si>
  <si>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</si>
  <si>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</si>
  <si>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</si>
  <si>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</si>
  <si>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</si>
  <si>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</si>
  <si>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</si>
  <si>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</si>
  <si>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</si>
  <si>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</si>
  <si>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</si>
  <si>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</si>
  <si>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</si>
  <si>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</si>
  <si>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</si>
  <si>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</si>
  <si>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</si>
  <si>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</si>
  <si>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</si>
  <si>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</si>
  <si>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</si>
  <si>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Mean ops per task</t>
  </si>
  <si>
    <t>Measurement of task switch time</t>
  </si>
  <si>
    <t>2nd board</t>
  </si>
  <si>
    <t>Project</t>
  </si>
  <si>
    <t>DebugLLVM_NS</t>
  </si>
  <si>
    <t>#define LOOP_ONLY in main.c</t>
  </si>
  <si>
    <t>DebugLLVM</t>
  </si>
  <si>
    <t>k22ptmin_xt</t>
  </si>
  <si>
    <t>k22awaitmin_xt</t>
  </si>
  <si>
    <t>Build configuration</t>
  </si>
  <si>
    <t>Special build</t>
  </si>
  <si>
    <t>Variant</t>
  </si>
  <si>
    <t>#define UNUSED_TASK_COUNT 2 in main_cpp.cpp</t>
  </si>
  <si>
    <t>#define UNUSED_TASK_COUNT 2 in ptmain_cpp.cpp</t>
  </si>
  <si>
    <t>#define UNUSED_TASK_COUNT 1 in ptmain_cpp.cpp</t>
  </si>
  <si>
    <t>#define UNUSED_TASK_COUNT 1 in main_cpp.cpp</t>
  </si>
  <si>
    <t>Ops per µs</t>
  </si>
  <si>
    <t>Sizes</t>
  </si>
  <si>
    <t>Protothreads</t>
  </si>
  <si>
    <t>Coroutines</t>
  </si>
  <si>
    <r>
      <t>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</si>
  <si>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 per task</t>
  </si>
  <si>
    <t>Underlying operation</t>
  </si>
  <si>
    <t>Switching cost</t>
  </si>
  <si>
    <t>Overall timing</t>
  </si>
  <si>
    <r>
      <t>Time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</si>
  <si>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</t>
  </si>
  <si>
    <t>text</t>
  </si>
  <si>
    <t xml:space="preserve">   data</t>
  </si>
  <si>
    <t xml:space="preserve">    bss</t>
  </si>
  <si>
    <t xml:space="preserve">    dec</t>
  </si>
  <si>
    <t xml:space="preserve">    hex</t>
  </si>
  <si>
    <t>filename</t>
  </si>
  <si>
    <t xml:space="preserve">   19f8</t>
  </si>
  <si>
    <t>k22awaitmin_xt.elf</t>
  </si>
  <si>
    <t>k22ptmin_xt.elf</t>
  </si>
  <si>
    <t xml:space="preserve"> text</t>
  </si>
  <si>
    <t xml:space="preserve">   1d88</t>
  </si>
  <si>
    <t xml:space="preserve">   11ac</t>
  </si>
  <si>
    <t>1458</t>
  </si>
  <si>
    <t>#define SET_GLOBAL_COUNTER</t>
  </si>
  <si>
    <t>Clock speed:</t>
  </si>
  <si>
    <t>21 MHz</t>
  </si>
  <si>
    <t>120 MHz</t>
  </si>
  <si>
    <t>freertos2</t>
  </si>
  <si>
    <t>Debug</t>
  </si>
  <si>
    <t>mqxmin</t>
  </si>
  <si>
    <t>Platform</t>
  </si>
  <si>
    <t>FreeRTOS</t>
  </si>
  <si>
    <t>MQX Lite</t>
  </si>
  <si>
    <t>Time (microseconds)</t>
  </si>
  <si>
    <t>Mean cycles</t>
  </si>
  <si>
    <t>mqxmin.elf</t>
  </si>
  <si>
    <t xml:space="preserve">   3ca8</t>
  </si>
  <si>
    <t>freertos2.elf</t>
  </si>
  <si>
    <t xml:space="preserve">   2c00</t>
  </si>
  <si>
    <t>Data (bytes)</t>
  </si>
  <si>
    <t xml:space="preserve">   191c</t>
  </si>
  <si>
    <t>k22ptmin.elf</t>
  </si>
  <si>
    <t>k22ptmin_ns.elf</t>
  </si>
  <si>
    <t xml:space="preserve">   1e3c</t>
  </si>
  <si>
    <t>k22awaitmin.elf</t>
  </si>
  <si>
    <t>Switching time</t>
  </si>
  <si>
    <t>Minimal data size</t>
  </si>
  <si>
    <t>App size</t>
  </si>
  <si>
    <t>Program size (bytes)</t>
  </si>
  <si>
    <t>mqxmin_xt</t>
  </si>
  <si>
    <t>DebugLLVM_LoopOnly</t>
  </si>
  <si>
    <t>Used</t>
  </si>
  <si>
    <t>freertos2_xt</t>
  </si>
  <si>
    <t xml:space="preserve">   18c4</t>
  </si>
  <si>
    <t xml:space="preserve">   2b60</t>
  </si>
  <si>
    <t>freertos2_xt.elf</t>
  </si>
  <si>
    <t>mqxmin_xt.elf</t>
  </si>
  <si>
    <t>Results (board 1)</t>
  </si>
  <si>
    <t>Results (board 2)</t>
  </si>
  <si>
    <t>Switching cost (board 1)</t>
  </si>
  <si>
    <t>Switching cost (board 2)</t>
  </si>
  <si>
    <t>Time for context switch</t>
  </si>
  <si>
    <t xml:space="preserve">SCHEDULER_USE_STL_ARRAY </t>
  </si>
  <si>
    <t>coroinc_xt</t>
  </si>
  <si>
    <t>Slow clock 21 MHz</t>
  </si>
  <si>
    <t xml:space="preserve">   267c</t>
  </si>
  <si>
    <t>coroinc_xt.elf</t>
  </si>
  <si>
    <t>DebugLLVM_NSO1</t>
  </si>
  <si>
    <t>Does not build</t>
  </si>
  <si>
    <t>DebugLLVMO1</t>
  </si>
  <si>
    <t xml:space="preserve">    efc</t>
  </si>
  <si>
    <t>DebugLLVM_LoopOnlyO1</t>
  </si>
  <si>
    <t>Underlying task (LED on and off)</t>
  </si>
  <si>
    <t>C++ Coroutines</t>
  </si>
  <si>
    <t>C Coroutines</t>
  </si>
  <si>
    <t>Raw Times</t>
  </si>
  <si>
    <t>Time - task</t>
  </si>
  <si>
    <t>Data</t>
  </si>
  <si>
    <t>App</t>
  </si>
  <si>
    <t xml:space="preserve">   20f8</t>
  </si>
  <si>
    <t xml:space="preserve">   13c8</t>
  </si>
  <si>
    <t>with exclusion on !COROUTINE_MEMORY_MANAGED</t>
  </si>
  <si>
    <t>without</t>
  </si>
  <si>
    <t>Old</t>
  </si>
  <si>
    <t>Ratio:</t>
  </si>
  <si>
    <t>Picture</t>
  </si>
  <si>
    <t>SCR02</t>
  </si>
  <si>
    <t>SCR03</t>
  </si>
  <si>
    <t>SCR04</t>
  </si>
  <si>
    <t>SCR05</t>
  </si>
  <si>
    <t>SCR06</t>
  </si>
  <si>
    <t>SCR07</t>
  </si>
  <si>
    <t>SCR08</t>
  </si>
  <si>
    <t>SCR09</t>
  </si>
  <si>
    <t>SCR11</t>
  </si>
  <si>
    <t>SCR10</t>
  </si>
  <si>
    <t>Concern</t>
  </si>
  <si>
    <t>FSM</t>
  </si>
  <si>
    <t>ADC</t>
  </si>
  <si>
    <t>Library</t>
  </si>
  <si>
    <t>Application</t>
  </si>
  <si>
    <t>Coroutine</t>
  </si>
  <si>
    <t>I2C</t>
  </si>
  <si>
    <t>File</t>
  </si>
  <si>
    <t>Sections</t>
  </si>
  <si>
    <t>fsmShared/fsmInclude/</t>
  </si>
  <si>
    <t>Path</t>
  </si>
  <si>
    <t>task_adc.h</t>
  </si>
  <si>
    <t>#ifndef FSMSHARED_FSMINCLUDE_TASK_ADC_H_</t>
  </si>
  <si>
    <t>#define FSMSHARED_FSMINCLUDE_TASK_ADC_H_</t>
  </si>
  <si>
    <t>#include "fsmcore_scheduler.h"</t>
  </si>
  <si>
    <t>namespace fsm { namespace task {</t>
  </si>
  <si>
    <t>using namespace fsm::core;</t>
  </si>
  <si>
    <t>struct adc_task_info_t {</t>
  </si>
  <si>
    <t>volatile uint8_t progress;</t>
  </si>
  <si>
    <t>uint8_t pin;</t>
  </si>
  <si>
    <t>volatile word measure1;</t>
  </si>
  <si>
    <t>volatile word measure2;</t>
  </si>
  <si>
    <t>};</t>
  </si>
  <si>
    <t>extern void adcTaskFn(task_t*);</t>
  </si>
  <si>
    <t>extern void adcInit();</t>
  </si>
  <si>
    <t>} } // namespace fsm::task</t>
  </si>
  <si>
    <t>All</t>
  </si>
  <si>
    <t>SLOC</t>
  </si>
  <si>
    <t>task_adc.cpp</t>
  </si>
  <si>
    <t>task_i2c.cpp</t>
  </si>
  <si>
    <t>fsmShared/fsmSources/</t>
  </si>
  <si>
    <t>#include "task_adc.h"</t>
  </si>
  <si>
    <t>#include "Bit1.h"</t>
  </si>
  <si>
    <t>#include "AD1.h"</t>
  </si>
  <si>
    <t>#include "AD2.h"</t>
  </si>
  <si>
    <t>#include "app_ids.h"</t>
  </si>
  <si>
    <t>#include "fsmapi_timer.h"</t>
  </si>
  <si>
    <t>/***************************************************************************/</t>
  </si>
  <si>
    <t>/* ADC task                                                                */</t>
  </si>
  <si>
    <t>extern volatile unsigned long __idle_count;</t>
  </si>
  <si>
    <t>extern volatile unsigned long __timer_count;</t>
  </si>
  <si>
    <t>extern volatile int16_t __accel_x;</t>
  </si>
  <si>
    <t>extern volatile int16_t __accel_y;</t>
  </si>
  <si>
    <t>extern volatile int16_t __accel_z;</t>
  </si>
  <si>
    <t>extern volatile uint8_t __accel_whoami;</t>
  </si>
  <si>
    <t>extern volatile int16_t __accel_count;</t>
  </si>
  <si>
    <t>static int count = 0;</t>
  </si>
  <si>
    <t>enum adc_task_steps {</t>
  </si>
  <si>
    <t>STEP_START = 0,</t>
  </si>
  <si>
    <t>STEP_CALIBRATE_ADC1_WAIT,</t>
  </si>
  <si>
    <t>STEP_CALIBRATE_ADC1_COMPLETE,</t>
  </si>
  <si>
    <t>STEP_CALIBRATE_ADC2_WAIT,</t>
  </si>
  <si>
    <t>STEP_CALIBRATE_ADC2_COMPLETE,</t>
  </si>
  <si>
    <t>STEP_MEASURE_ADC1_WAIT,</t>
  </si>
  <si>
    <t>STEP_MEASURE_ADC1_COMPLETE,</t>
  </si>
  <si>
    <t>STEP_MEASURE_ADC2_WAIT,</t>
  </si>
  <si>
    <t>STEP_MEASURE_ADC2_COMPLETE,</t>
  </si>
  <si>
    <t>STEP_TIMER_WAIT,</t>
  </si>
  <si>
    <t>STEP_TIMER_COMPLETE</t>
  </si>
  <si>
    <t>static void task_adc_afterWait();</t>
  </si>
  <si>
    <t>void fsm::task::adcTaskFn(fsm::core::task_t* task) {</t>
  </si>
  <si>
    <t>fsm::task::adc_task_info_t* task_info = (fsm::task::adc_task_info_t*)task-&gt;getTaskData();</t>
  </si>
  <si>
    <t>switch (task_info-&gt;progress)</t>
  </si>
  <si>
    <t>{</t>
  </si>
  <si>
    <t>case STEP_START:</t>
  </si>
  <si>
    <t>task_info-&gt;progress = STEP_CALIBRATE_ADC1_WAIT;</t>
  </si>
  <si>
    <t>task-&gt;block();</t>
  </si>
  <si>
    <t>AD1_Calibrate(false);</t>
  </si>
  <si>
    <t>break;</t>
  </si>
  <si>
    <t>case STEP_CALIBRATE_ADC1_COMPLETE:</t>
  </si>
  <si>
    <t>task_info-&gt;progress = STEP_CALIBRATE_ADC2_WAIT;</t>
  </si>
  <si>
    <t>AD2_Calibrate(false);</t>
  </si>
  <si>
    <t>case STEP_CALIBRATE_ADC2_COMPLETE:</t>
  </si>
  <si>
    <t>// Start</t>
  </si>
  <si>
    <t>task_info-&gt;progress = STEP_MEASURE_ADC1_WAIT;</t>
  </si>
  <si>
    <t>AD1_Measure(false);</t>
  </si>
  <si>
    <t>case STEP_MEASURE_ADC1_COMPLETE:</t>
  </si>
  <si>
    <t>task_info-&gt;progress = STEP_MEASURE_ADC2_WAIT;</t>
  </si>
  <si>
    <t>AD2_Measure(false);</t>
  </si>
  <si>
    <t>case STEP_MEASURE_ADC2_COMPLETE:</t>
  </si>
  <si>
    <t>trace("x,y (accel) [t,i] : %d,%d (%d,%d,%d,%x,%d) [%lu,%lu]\r\n",</t>
  </si>
  <si>
    <t>task_info-&gt;measure1, task_info-&gt;measure2,</t>
  </si>
  <si>
    <t>__accel_x, __accel_y, __accel_z, __accel_whoami, __accel_count,</t>
  </si>
  <si>
    <t>//</t>
  </si>
  <si>
    <t>__timer_count, __idle_count);</t>
  </si>
  <si>
    <t>0, __idle_count);</t>
  </si>
  <si>
    <t>Bit1_PutVal(++count % 2 == 0);</t>
  </si>
  <si>
    <t>task_info-&gt;progress = STEP_TIMER_WAIT;</t>
  </si>
  <si>
    <t>if (fsm::api::onTimer(10, task_adc_afterWait) != ERR_OK) {</t>
  </si>
  <si>
    <t>task-&gt;unblock();</t>
  </si>
  <si>
    <t>task_info-&gt;progress = STEP_CALIBRATE_ADC2_COMPLETE;</t>
  </si>
  <si>
    <t>}</t>
  </si>
  <si>
    <t>case STEP_TIMER_COMPLETE:</t>
  </si>
  <si>
    <t>// Interrupt service routines</t>
  </si>
  <si>
    <t>static fsm::task::task_t* getTask() {</t>
  </si>
  <si>
    <t>return fsm::core::scheduler_t::getInstance().findTaskPtrById(TASK_ID_ADC);</t>
  </si>
  <si>
    <t>static fsm::task::adc_task_info_t* getTaskData(fsm::core::task_t* task) {</t>
  </si>
  <si>
    <t>return (fsm::task::adc_task_info_t*)task-&gt;getTaskData();</t>
  </si>
  <si>
    <t>static fsm::task::adc_task_info_t* getTaskData() {</t>
  </si>
  <si>
    <t>fsm::core::task_t* task = getTask();</t>
  </si>
  <si>
    <t>return getTaskData(task);</t>
  </si>
  <si>
    <t>extern "C"</t>
  </si>
  <si>
    <t>void task_adc_ad1_OnCalibrationEnd()</t>
  </si>
  <si>
    <t>auto task = getTask();</t>
  </si>
  <si>
    <t>getTaskData(task)-&gt;progress = STEP_CALIBRATE_ADC1_COMPLETE;</t>
  </si>
  <si>
    <t>void task_adc_ad1_OnEnd()</t>
  </si>
  <si>
    <t>fsm::task::adc_task_info_t* info = getTaskData(task);</t>
  </si>
  <si>
    <t>word result = 0;</t>
  </si>
  <si>
    <t>byte rc = AD1_GetValue16(&amp;result);</t>
  </si>
  <si>
    <t>info-&gt;measure1 = result;</t>
  </si>
  <si>
    <t>info-&gt;progress = STEP_MEASURE_ADC1_COMPLETE;</t>
  </si>
  <si>
    <t>void task_adc_ad2_OnCalibrationEnd()</t>
  </si>
  <si>
    <t>getTaskData(task)-&gt;progress = STEP_CALIBRATE_ADC2_COMPLETE;</t>
  </si>
  <si>
    <t>void task_adc_ad2_OnEnd()</t>
  </si>
  <si>
    <t>byte rc = AD2_GetValue16(&amp;result);</t>
  </si>
  <si>
    <t>info-&gt;measure2 = result;</t>
  </si>
  <si>
    <t>info-&gt;progress = STEP_MEASURE_ADC2_COMPLETE;</t>
  </si>
  <si>
    <t>void task_adc_afterWait() {</t>
  </si>
  <si>
    <t>auto info = getTaskData(task);</t>
  </si>
  <si>
    <t>switch (info-&gt;progress) {</t>
  </si>
  <si>
    <t>case STEP_TIMER_WAIT:</t>
  </si>
  <si>
    <t>info-&gt;progress = STEP_TIMER_COMPLETE;</t>
  </si>
  <si>
    <t>task_i2c.h</t>
  </si>
  <si>
    <t>#ifndef FSMSHARED_FSMINCLUDE_TASK_I2C_H_</t>
  </si>
  <si>
    <t>#define FSMSHARED_FSMINCLUDE_TASK_I2C_H_</t>
  </si>
  <si>
    <t>struct i2c_task_info_t {</t>
  </si>
  <si>
    <t>uint8_t channel;</t>
  </si>
  <si>
    <t>volatile uint8_t whoami;</t>
  </si>
  <si>
    <t>volatile uint8_t buf7[7]; // 7-byte inbound message buffer</t>
  </si>
  <si>
    <t>extern void i2cTaskFn(task_t*);</t>
  </si>
  <si>
    <t>#endif /* FSMSHARED_FSMINCLUDE_TASK_I2C_H_ */</t>
  </si>
  <si>
    <t>#include "task_i2c.h"</t>
  </si>
  <si>
    <t>#include "I2C.h"</t>
  </si>
  <si>
    <t>#define ACCEL_ADDRESS 0x1C</t>
  </si>
  <si>
    <t>volatile int16_t __accel_x = 0;</t>
  </si>
  <si>
    <t>volatile int16_t __accel_y = 0;</t>
  </si>
  <si>
    <t>volatile int16_t __accel_z = 0;</t>
  </si>
  <si>
    <t>volatile uint8_t __accel_whoami = 0;</t>
  </si>
  <si>
    <t>volatile int16_t __accel_count = 0;</t>
  </si>
  <si>
    <t>void decodeCoordsFromBuffer(const uint8_t* buf, int16_t&amp; x, int16_t&amp; y, int16_t&amp; z) {</t>
  </si>
  <si>
    <t xml:space="preserve">  x = (int16_t)(((buf[1] &lt;&lt; 8) | buf[2])) &gt;&gt; 2;</t>
  </si>
  <si>
    <t xml:space="preserve">  y = (int16_t)(((buf[3] &lt;&lt; 8) | buf[4])) &gt;&gt; 2;</t>
  </si>
  <si>
    <t xml:space="preserve">  z = (int16_t)(((buf[5] &lt;&lt; 8) | buf[6])) &gt;&gt; 2;</t>
  </si>
  <si>
    <t>enum i2c_task_steps {</t>
  </si>
  <si>
    <t>STEP_READ_WHOAMI_SENDREG_WAIT,</t>
  </si>
  <si>
    <t>STEP_READ_WHOAMI_SENDREG_COMPLETE,</t>
  </si>
  <si>
    <t>STEP_READ_WHOAMI_RCVBYTE_WAIT,</t>
  </si>
  <si>
    <t>STEP_READ_WHOAMI_RCVBYTE_COMPLETE,</t>
  </si>
  <si>
    <t>STEP_INITIALISATION_COMPLETE,</t>
  </si>
  <si>
    <t>STEP_WRITE_REG1_0_WAIT,</t>
  </si>
  <si>
    <t>STEP_WRITE_REG1_0_COMPLETE,</t>
  </si>
  <si>
    <t>STEP_WRITE_REG1_1_WAIT,</t>
  </si>
  <si>
    <t>STEP_WRITE_REG1_1_COMPLETE,</t>
  </si>
  <si>
    <t>STEP_READ_DATA_SENDREG_WAIT,</t>
  </si>
  <si>
    <t>STEP_READ_DATA_SENDREG_COMPLETE,</t>
  </si>
  <si>
    <t>STEP_READ_DATA_RCVBYTES_WAIT,</t>
  </si>
  <si>
    <t>STEP_READ_DATA_RCVBYTES_COMPLETE,</t>
  </si>
  <si>
    <t>STEP_TIMER_COMPLETE,  // ??</t>
  </si>
  <si>
    <t>static void task_i2c_afterWait();</t>
  </si>
  <si>
    <t>void fsm::task::i2cTaskFn(fsm::core::task_t* task) {</t>
  </si>
  <si>
    <t>fsm::task::i2c_task_info_t* task_info = (fsm::task::i2c_task_info_t*)task-&gt;getTaskData();</t>
  </si>
  <si>
    <t>byte rc;</t>
  </si>
  <si>
    <t>word recv, sent;</t>
  </si>
  <si>
    <t>uint8_t msg2[2]; // 2-byte outbound message buffer</t>
  </si>
  <si>
    <t>switch (task_info-&gt;progress) {</t>
  </si>
  <si>
    <t>rc = I2C_SelectSlave(ACCEL_ADDRESS);</t>
  </si>
  <si>
    <t>if (rc != ERR_OK) {</t>
  </si>
  <si>
    <t>// Try again</t>
  </si>
  <si>
    <t>task_info-&gt;progress = STEP_READ_WHOAMI_SENDREG_WAIT;</t>
  </si>
  <si>
    <t>rc = I2C_SendChar(0x0D);</t>
  </si>
  <si>
    <t>I2C_SendStop();</t>
  </si>
  <si>
    <t>task_info-&gt;progress = STEP_START;</t>
  </si>
  <si>
    <t>case STEP_READ_WHOAMI_SENDREG_COMPLETE:</t>
  </si>
  <si>
    <t>task_info-&gt;progress = STEP_READ_WHOAMI_RCVBYTE_WAIT;</t>
  </si>
  <si>
    <t>rc = I2C_RecvBlock((void*)&amp;task_info-&gt;whoami, 1, &amp;recv);</t>
  </si>
  <si>
    <t>task_info-&gt;progress = STEP_READ_WHOAMI_SENDREG_COMPLETE;</t>
  </si>
  <si>
    <t>case STEP_READ_WHOAMI_RCVBYTE_COMPLETE:</t>
  </si>
  <si>
    <t>__accel_whoami = task_info-&gt;whoami;</t>
  </si>
  <si>
    <t>if (task_info-&gt;whoami != 0xC7) {</t>
  </si>
  <si>
    <t>rc = ERR_COMMON;</t>
  </si>
  <si>
    <t>trace("Accelerometer is not responding.\r\n");</t>
  </si>
  <si>
    <t>task_info-&gt;progress = STEP_INITIALISATION_COMPLETE;</t>
  </si>
  <si>
    <t>case STEP_INITIALISATION_COMPLETE:</t>
  </si>
  <si>
    <t>// Next - write 0 to Reg1 (ACCEL_ADDRESS, 0x2A)</t>
  </si>
  <si>
    <t>task_info-&gt;progress = STEP_WRITE_REG1_0_WAIT;</t>
  </si>
  <si>
    <t>msg2[0] = 0x2A;</t>
  </si>
  <si>
    <t>msg2[1] = 0;</t>
  </si>
  <si>
    <t>rc = I2C_SendBlock(msg2, 2, &amp;sent);</t>
  </si>
  <si>
    <t>task_info-&gt;progress = STEP_READ_WHOAMI_RCVBYTE_COMPLETE;</t>
  </si>
  <si>
    <t>case STEP_WRITE_REG1_0_COMPLETE:</t>
  </si>
  <si>
    <t>// Write 1 to Reg1 (ACCEL_ADDRESS, 0x2A)</t>
  </si>
  <si>
    <t>task_info-&gt;progress = STEP_WRITE_REG1_1_WAIT;</t>
  </si>
  <si>
    <t>msg2[1] = 1;</t>
  </si>
  <si>
    <t>task_info-&gt;progress = STEP_WRITE_REG1_0_COMPLETE;</t>
  </si>
  <si>
    <t>case STEP_WRITE_REG1_1_COMPLETE:</t>
  </si>
  <si>
    <t>// read buffer part 1: send register 0x00</t>
  </si>
  <si>
    <t>task_info-&gt;progress = STEP_READ_DATA_SENDREG_WAIT;</t>
  </si>
  <si>
    <t>rc = I2C_SendChar(0x00);</t>
  </si>
  <si>
    <t>task_info-&gt;progress = STEP_WRITE_REG1_1_COMPLETE;</t>
  </si>
  <si>
    <t>case STEP_READ_DATA_SENDREG_COMPLETE:</t>
  </si>
  <si>
    <t>task_info-&gt;progress = STEP_READ_DATA_RCVBYTES_WAIT;</t>
  </si>
  <si>
    <t>rc = I2C_RecvBlock((void*)task_info-&gt;buf7, 7, &amp;recv);</t>
  </si>
  <si>
    <t>task_info-&gt;progress = STEP_READ_DATA_SENDREG_COMPLETE;</t>
  </si>
  <si>
    <t>case STEP_READ_DATA_RCVBYTES_COMPLETE:</t>
  </si>
  <si>
    <t>int16_t x = 0, y = 0, z = 0;</t>
  </si>
  <si>
    <t>decodeCoordsFromBuffer((const uint8_t*)task_info-&gt;buf7, x, y, z);</t>
  </si>
  <si>
    <t>__accel_x = x;</t>
  </si>
  <si>
    <t>__accel_y = y;</t>
  </si>
  <si>
    <t>__accel_z = z;</t>
  </si>
  <si>
    <t>__accel_count++;</t>
  </si>
  <si>
    <t>if (fsm::api::onTimer(100, task_i2c_afterWait) != ERR_OK) {</t>
  </si>
  <si>
    <t>return fsm::core::scheduler_t::getInstance().findTaskPtrById(TASK_ID_I2C);</t>
  </si>
  <si>
    <t>static fsm::task::i2c_task_info_t* getTaskData(fsm::core::task_t* task) {</t>
  </si>
  <si>
    <t>return (fsm::task::i2c_task_info_t*)task-&gt;getTaskData();</t>
  </si>
  <si>
    <t>static fsm::task::i2c_task_info_t* getTaskData() {</t>
  </si>
  <si>
    <t>void task_i2c_OnReceiveData() {</t>
  </si>
  <si>
    <t>case STEP_READ_WHOAMI_RCVBYTE_WAIT:</t>
  </si>
  <si>
    <t>info-&gt;progress = STEP_READ_WHOAMI_RCVBYTE_COMPLETE;</t>
  </si>
  <si>
    <t>case STEP_READ_DATA_RCVBYTES_WAIT:</t>
  </si>
  <si>
    <t>info-&gt;progress = STEP_READ_DATA_RCVBYTES_COMPLETE;</t>
  </si>
  <si>
    <t>void task_i2c_OnTransmitData() {</t>
  </si>
  <si>
    <t>case STEP_READ_WHOAMI_SENDREG_WAIT:</t>
  </si>
  <si>
    <t>info-&gt;progress = STEP_READ_WHOAMI_SENDREG_COMPLETE;</t>
  </si>
  <si>
    <t>case STEP_WRITE_REG1_0_WAIT:</t>
  </si>
  <si>
    <t>info-&gt;progress = STEP_WRITE_REG1_0_COMPLETE;</t>
  </si>
  <si>
    <t>case STEP_WRITE_REG1_1_WAIT:</t>
  </si>
  <si>
    <t>info-&gt;progress = STEP_WRITE_REG1_1_COMPLETE;</t>
  </si>
  <si>
    <t>case STEP_READ_DATA_SENDREG_WAIT:</t>
  </si>
  <si>
    <t>info-&gt;progress = STEP_READ_DATA_SENDREG_COMPLETE;</t>
  </si>
  <si>
    <t>void task_i2c_afterWait() {</t>
  </si>
  <si>
    <t>Shared/Include</t>
  </si>
  <si>
    <t>Shared/Sources</t>
  </si>
  <si>
    <t>api_adc.h</t>
  </si>
  <si>
    <t>api_adc.cpp</t>
  </si>
  <si>
    <t>Version 4</t>
  </si>
  <si>
    <t>#ifndef SHARED_INCLUDE_API_ADC_H_</t>
  </si>
  <si>
    <t>#define SHARED_INCLUDE_API_ADC_H_</t>
  </si>
  <si>
    <t>#include "core_future.h"</t>
  </si>
  <si>
    <t>#include "pe_polyfill.h"</t>
  </si>
  <si>
    <t>enum ADC_CHANNELS {</t>
  </si>
  <si>
    <t>ADC_CHANNEL_NONE,</t>
  </si>
  <si>
    <t>ADC_CHANNEL_X = 1,</t>
  </si>
  <si>
    <t>ADC_CHANNEL_Y</t>
  </si>
  <si>
    <t>namespace scp { namespace drivers {</t>
  </si>
  <si>
    <t>scp::core::future_t&lt;byte&gt; start_adc(uint8_t channelId);</t>
  </si>
  <si>
    <t>scp::core::future_t&lt;word&gt; read_adc(uint8_t channelId);</t>
  </si>
  <si>
    <t>//scp::core::future_t&lt;word&gt; read_adc2(uint8_t channelId);</t>
  </si>
  <si>
    <t>scp::core::future_t&lt;word&gt; read_adc3(uint8_t channelId);</t>
  </si>
  <si>
    <t>scp::core::future_t&lt;word, scp::core::static_ptr&lt;word&gt;&gt; read_adc4(uint8_t channelId);</t>
  </si>
  <si>
    <t>} } // namespace scp::drivers</t>
  </si>
  <si>
    <t>#endif /* SHARED_INCLUDE_API_ADC_H_ */</t>
  </si>
  <si>
    <t>Skip</t>
  </si>
  <si>
    <t>#include "core_resumable.h"</t>
  </si>
  <si>
    <t>#include "core_scheduler.h"</t>
  </si>
  <si>
    <t>#include "core_split_phase.h"</t>
  </si>
  <si>
    <t>#include "services.h"</t>
  </si>
  <si>
    <t>#include "api_adc.h"</t>
  </si>
  <si>
    <t>#ifdef USE_SIMULATOR</t>
  </si>
  <si>
    <t>// Simulator utilities</t>
  </si>
  <si>
    <t>#include "core_simulator.h"</t>
  </si>
  <si>
    <t>// General purpose PE polyfill</t>
  </si>
  <si>
    <t>// Simulated data</t>
  </si>
  <si>
    <t>simulated_data_t&lt;word&gt; adcReadData1;</t>
  </si>
  <si>
    <t>simulated_data_t&lt;word&gt; adcReadData2;</t>
  </si>
  <si>
    <t>simulated_data_t&lt;uint16_t&gt; adcTransmitData;</t>
  </si>
  <si>
    <t>// Simulated calls</t>
  </si>
  <si>
    <t>byte AD1_GetCalibrationStatus() { return ERR_OK; }</t>
  </si>
  <si>
    <t>byte AD1_Calibrate(bool WaitForResult) { return ERR_OK; }</t>
  </si>
  <si>
    <t>byte AD1_Measure(bool WaitForResult) { return ERR_OK; }</t>
  </si>
  <si>
    <t>byte AD1_GetValue16(word *Values) {</t>
  </si>
  <si>
    <t>adcReadData1.pop(*Values);</t>
  </si>
  <si>
    <t>return ERR_OK;</t>
  </si>
  <si>
    <t>byte AD2_GetCalibrationStatus() { return ERR_OK; }</t>
  </si>
  <si>
    <t>byte AD2_Calibrate(bool WaitForResult) { return ERR_OK; }</t>
  </si>
  <si>
    <t>byte AD2_Measure(bool WaitForResult) { return ERR_OK; }</t>
  </si>
  <si>
    <t>byte AD2_GetValue16(word *Values) {</t>
  </si>
  <si>
    <t>adcReadData2.pop(*Values);</t>
  </si>
  <si>
    <t>#else</t>
  </si>
  <si>
    <t>extern "C" {</t>
  </si>
  <si>
    <t>#endif</t>
  </si>
  <si>
    <t>/*</t>
  </si>
  <si>
    <t xml:space="preserve"> * ADC simulated data</t>
  </si>
  <si>
    <t xml:space="preserve"> */</t>
  </si>
  <si>
    <t>void adcCreateData() {</t>
  </si>
  <si>
    <t>word adc_values1[] = {</t>
  </si>
  <si>
    <t>10, 20, 30, 40, 50, 60, 70, 80</t>
  </si>
  <si>
    <t>adcReadData1.add(adc_values1, adc_values1 + (sizeof(adc_values1) / sizeof(word)));</t>
  </si>
  <si>
    <t>adcReadData1.save();</t>
  </si>
  <si>
    <t>word adc_values2[] = {</t>
  </si>
  <si>
    <t>5, 10, 15, 20, 25, 30, 35, 40</t>
  </si>
  <si>
    <t>adcReadData2.add(adc_values2, adc_values2 + (sizeof(adc_values2) / sizeof(word)));</t>
  </si>
  <si>
    <t>adcReadData2.save();</t>
  </si>
  <si>
    <t>uint16_t transmit_values[] = {</t>
  </si>
  <si>
    <t>1, 1, 1, 0, 1, 1, 1, 0</t>
  </si>
  <si>
    <t>adcTransmitData.add(transmit_values, transmit_values + (sizeof(transmit_values) / sizeof(uint16_t)));</t>
  </si>
  <si>
    <t>adcTransmitData.save();</t>
  </si>
  <si>
    <t xml:space="preserve"> * ADC initialisation</t>
  </si>
  <si>
    <t>void adcInit() {</t>
  </si>
  <si>
    <t>adcCreateData();</t>
  </si>
  <si>
    <t xml:space="preserve"> * ADC wrappers</t>
  </si>
  <si>
    <t>typedef byte (*adc_Calibrate_t)(bool WaitForResult);</t>
  </si>
  <si>
    <t>typedef byte (*adc_GetCalibrationStatus_t)(void);</t>
  </si>
  <si>
    <t>typedef byte (*adc_Measure_t)(bool WaitForResult);</t>
  </si>
  <si>
    <t>typedef byte (*adc_GetValue16_t)(word *Values);</t>
  </si>
  <si>
    <t>struct adc_wrapper_t {</t>
  </si>
  <si>
    <t xml:space="preserve">uint8_t </t>
  </si>
  <si>
    <t>channelId;</t>
  </si>
  <si>
    <t>event_id_t</t>
  </si>
  <si>
    <t>calibrateEventId;</t>
  </si>
  <si>
    <t>measureEventId;</t>
  </si>
  <si>
    <t xml:space="preserve">adc_Calibrate_t </t>
  </si>
  <si>
    <t>calibrate;</t>
  </si>
  <si>
    <t>adc_GetCalibrationStatus_t</t>
  </si>
  <si>
    <t>getCalibrationStatus;</t>
  </si>
  <si>
    <t>adc_Measure_t</t>
  </si>
  <si>
    <t>measure;</t>
  </si>
  <si>
    <t>adc_GetValue16_t</t>
  </si>
  <si>
    <t>getValue16;</t>
  </si>
  <si>
    <t>adc_wrapper_t adc_wrappers[] = {</t>
  </si>
  <si>
    <t>ADC_CHANNEL_X,</t>
  </si>
  <si>
    <t>EVENT_ID_START_ADCX,</t>
  </si>
  <si>
    <t>EVENT_ID_READ_ADCX,</t>
  </si>
  <si>
    <t>AD1_Calibrate,</t>
  </si>
  <si>
    <t>AD1_GetCalibrationStatus,</t>
  </si>
  <si>
    <t>AD1_Measure,</t>
  </si>
  <si>
    <t>AD1_GetValue16</t>
  </si>
  <si>
    <t>},</t>
  </si>
  <si>
    <t>ADC_CHANNEL_Y,</t>
  </si>
  <si>
    <t>EVENT_ID_START_ADCY,</t>
  </si>
  <si>
    <t>EVENT_ID_READ_ADCY,</t>
  </si>
  <si>
    <t>AD2_Calibrate,</t>
  </si>
  <si>
    <t>AD2_GetCalibrationStatus,</t>
  </si>
  <si>
    <t>AD2_Measure,</t>
  </si>
  <si>
    <t>AD2_GetValue16</t>
  </si>
  <si>
    <t>ADC_CHANNEL_NONE</t>
  </si>
  <si>
    <t>using namespace scp::core;</t>
  </si>
  <si>
    <t>int findAdcIndex(uint8_t channelId) {</t>
  </si>
  <si>
    <t>for (int index = 0; index &lt; sizeof(adc_wrappers)/sizeof(adc_wrapper_t) - 1; index++) {</t>
  </si>
  <si>
    <t>if (adc_wrappers[index].channelId == channelId) {</t>
  </si>
  <si>
    <t>return index;</t>
  </si>
  <si>
    <t>return -1;</t>
  </si>
  <si>
    <t>const adc_wrapper_t * findAdc(uint8_t channelId) {</t>
  </si>
  <si>
    <t>int index = findAdcIndex(channelId);</t>
  </si>
  <si>
    <t>return (index &lt; 0) ? nullptr : (adc_wrappers + index);</t>
  </si>
  <si>
    <t xml:space="preserve"> * ADC component promises</t>
  </si>
  <si>
    <t>future_t&lt;byte&gt; start_adc(uint8_t channelId) {</t>
  </si>
  <si>
    <t>auto w = findAdc(channelId);</t>
  </si>
  <si>
    <t>promise_t&lt;byte&gt; p;</t>
  </si>
  <si>
    <t>split_phase_event_t(w-&gt;calibrateEventId, [w, s = p._state]() {</t>
  </si>
  <si>
    <t>auto result = w-&gt;getCalibrationStatus();</t>
  </si>
  <si>
    <t>s-&gt;set_value(result);</t>
  </si>
  <si>
    <t>}).reg();</t>
  </si>
  <si>
    <t>w-&gt;calibrate(false);</t>
  </si>
  <si>
    <t>//trace("leaving start_adc\r\n");</t>
  </si>
  <si>
    <t>return p.get_future();</t>
  </si>
  <si>
    <t>// Reusable stream model</t>
  </si>
  <si>
    <t>promise_t&lt;word&gt; read_adc_promise;</t>
  </si>
  <si>
    <t>future_t&lt;word&gt; read_adc2(uint8_t channelId) {</t>
  </si>
  <si>
    <t>split_phase_event_t(w-&gt;measureEventId, [w](void) {</t>
  </si>
  <si>
    <t>auto rc = w-&gt;getValue16(&amp;result);</t>
  </si>
  <si>
    <t>// TODO - handle error</t>
  </si>
  <si>
    <t>read_adc_promise.return_value(result);</t>
  </si>
  <si>
    <t>w-&gt;measure(false);</t>
  </si>
  <si>
    <t>return read_adc_promise.next_future();</t>
  </si>
  <si>
    <t>// One-hit future model</t>
  </si>
  <si>
    <t>future_t&lt;word&gt; read_adc(uint8_t channelId) {</t>
  </si>
  <si>
    <t>promise_t&lt;word&gt; p;</t>
  </si>
  <si>
    <t xml:space="preserve">split_phase_event_t(w-&gt;measureEventId, </t>
  </si>
  <si>
    <t>[w, s = p._state]() {</t>
  </si>
  <si>
    <t>byte rc = w-&gt;getValue16(&amp;result);</t>
  </si>
  <si>
    <t>future_t&lt;word&gt; read_adc3(uint8_t channelId) {</t>
  </si>
  <si>
    <t>int i = 0;</t>
  </si>
  <si>
    <t>split_phase_event_t::reg(w-&gt;measureEventId,</t>
  </si>
  <si>
    <t xml:space="preserve">  [w]() { w-&gt;measure(false); },</t>
  </si>
  <si>
    <t>s-&gt;set_value(result); }</t>
  </si>
  <si>
    <t xml:space="preserve">  );</t>
  </si>
  <si>
    <t>i++;</t>
  </si>
  <si>
    <t>static_promise_t&lt;word&gt; _read_adc4_promises[2];</t>
  </si>
  <si>
    <t>future_t&lt;word, static_ptr&lt;word&gt;&gt; read_adc4(uint8_t channelId) {</t>
  </si>
  <si>
    <t>auto adcIndex = findAdcIndex(channelId);</t>
  </si>
  <si>
    <t>auto w = adc_wrappers + adcIndex;</t>
  </si>
  <si>
    <t>static_promise_t&lt;word&gt;&amp; p = _read_adc4_promises[adcIndex];</t>
  </si>
  <si>
    <t>[w]() { w-&gt;measure(false); },</t>
  </si>
  <si>
    <t xml:space="preserve">  word result = 0;</t>
  </si>
  <si>
    <t xml:space="preserve">  byte rc = w-&gt;getValue16(&amp;result);</t>
  </si>
  <si>
    <t xml:space="preserve">  s-&gt;set_value(result); }</t>
  </si>
  <si>
    <t>return p.next_future();</t>
  </si>
  <si>
    <t>future_t&lt;bool&gt; transmit_data(uint16_t value) {</t>
  </si>
  <si>
    <t>// TODO - send the data</t>
  </si>
  <si>
    <t>promise_t&lt;bool&gt; p;</t>
  </si>
  <si>
    <t>split_phase_event_t(EVENT_ID_TRANSMIT_DATA, [s = p._state]() {</t>
  </si>
  <si>
    <t>bool result = true;</t>
  </si>
  <si>
    <t>Task</t>
  </si>
  <si>
    <t>ADC_VERSION = 0 &amp;&amp; !diags</t>
  </si>
  <si>
    <t>#include "api_timer.h"</t>
  </si>
  <si>
    <t>#define ADC_VERSION 0</t>
  </si>
  <si>
    <t>#if ADC_VERSION == 0</t>
  </si>
  <si>
    <t>resumable adcTaskFn(uint8_t pin) {</t>
  </si>
  <si>
    <t>co_await suspend_always{};</t>
  </si>
  <si>
    <t>auto okx = co_await scp::drivers::start_adc(ADC_CHANNEL_X);</t>
  </si>
  <si>
    <t>auto oky = co_await scp::drivers::start_adc(ADC_CHANNEL_Y);</t>
  </si>
  <si>
    <t>for (;;) {</t>
  </si>
  <si>
    <t>auto x = co_await scp::drivers::read_adc4(ADC_CHANNEL_X);</t>
  </si>
  <si>
    <t>auto y = co_await scp::drivers::read_adc4(ADC_CHANNEL_Y);</t>
  </si>
  <si>
    <t>x, y,</t>
  </si>
  <si>
    <t>co_await scp::drivers::wait_on_ticks(10);</t>
  </si>
  <si>
    <t>Total</t>
  </si>
  <si>
    <t>api_i2c.h</t>
  </si>
  <si>
    <t>api_i2c.cpp</t>
  </si>
  <si>
    <t>#ifndef SHARED_INCLUDE_API_I2C_H_</t>
  </si>
  <si>
    <t>#define SHARED_INCLUDE_API_I2C_H_</t>
  </si>
  <si>
    <t>enum I2C_CHANNELS {</t>
  </si>
  <si>
    <t>I2C_CHANNEL_NONE,</t>
  </si>
  <si>
    <t>I2C_CHANNEL_0 = 1,</t>
  </si>
  <si>
    <t>I2C_CHANNEL_1</t>
  </si>
  <si>
    <t>future_t&lt;byte&gt; write_i2c(uint8_t slave_address, uint8_t reg, uint8_t data);</t>
  </si>
  <si>
    <t>#ifdef USE_STATIC_PTR_FOR_READ_I2C</t>
  </si>
  <si>
    <t>future_t&lt;byte, core::static_ptr&lt;byte&gt;&gt; read_i2c(uint8_t slave_address, uint8_t reg, uint8_t* data, word len);</t>
  </si>
  <si>
    <t>future_t&lt;byte&gt; read_i2c(uint8_t slave_address, uint8_t reg, uint8_t* data, word len);</t>
  </si>
  <si>
    <t>future_t&lt;byte&gt; I2C_SendBlock_async(void* Ptr, word Siz, word *Snt);</t>
  </si>
  <si>
    <t>future_t&lt;byte&gt; I2C_SendChar_async(byte Chr);</t>
  </si>
  <si>
    <t>future_t&lt;byte&gt; I2C_RecvBlock_async(void* Ptr, word Siz, word *Rcv);</t>
  </si>
  <si>
    <t>extern awaitable_state&lt;byte&gt; write_i2c_4_s;</t>
  </si>
  <si>
    <t>extern awaitable_state&lt;byte&gt; read_i2c_4_s;</t>
  </si>
  <si>
    <t>extern awaitable_state&lt;byte&gt; I2C_SendBlock_async_4_s;</t>
  </si>
  <si>
    <t>extern awaitable_state&lt;byte&gt; I2C_SendChar_async_4_s;</t>
  </si>
  <si>
    <t>extern awaitable_state&lt;byte&gt; I2C_RecvBlock_async_4_s;</t>
  </si>
  <si>
    <t>sfuture_t&lt;byte, &amp;write_i2c_4_s&gt; write_i2c_4(uint8_t slave_address, uint8_t reg, uint8_t data);</t>
  </si>
  <si>
    <t>sfuture_t&lt;byte, &amp;read_i2c_4_s&gt; read_i2c_4(uint8_t slave_address, uint8_t reg, uint8_t* data, word len);</t>
  </si>
  <si>
    <t>sfuture_t&lt;byte, &amp;I2C_SendBlock_async_4_s&gt; I2C_SendBlock_async_4(void* Ptr, word Siz, word *Snt);</t>
  </si>
  <si>
    <t>sfuture_t&lt;byte, &amp;I2C_SendChar_async_4_s&gt; I2C_SendChar_async_4(byte Chr);</t>
  </si>
  <si>
    <t>sfuture_t&lt;byte, &amp;I2C_RecvBlock_async_4_s&gt; I2C_RecvBlock_async_4(void* Ptr, word Siz, word *Rcv);</t>
  </si>
  <si>
    <t>#endif /* SHARED_INCLUDE_API_I2C_H_ */</t>
  </si>
  <si>
    <t>!static &amp;&amp; Not version 4</t>
  </si>
  <si>
    <t>#include "api_i2c.h"</t>
  </si>
  <si>
    <t xml:space="preserve"> // Simulator utilities</t>
  </si>
  <si>
    <t>byte I2C_SelectSlave(byte Slv) { return ERR_OK; }</t>
  </si>
  <si>
    <t xml:space="preserve">byte I2C_SendBlock(void* Ptr, word Siz, word *Snt) { </t>
  </si>
  <si>
    <t>if (Snt) { *Snt = Siz; } return ERR_OK; }</t>
  </si>
  <si>
    <t>byte I2C_SendChar(byte Chr) { return ERR_OK; }</t>
  </si>
  <si>
    <t>byte I2C_RecvBlock(void* Ptr, word Siz, word *Rcv) {</t>
  </si>
  <si>
    <t>if (Rcv) { *Rcv = Siz; } return ERR_OK; }</t>
  </si>
  <si>
    <t>byte I2C_SendStop(void) { return ERR_OK; }</t>
  </si>
  <si>
    <t>// TODO wrap for simulator</t>
  </si>
  <si>
    <t xml:space="preserve"> * </t>
  </si>
  <si>
    <t>Primitives, each of which is a coroutine</t>
  </si>
  <si>
    <t xml:space="preserve"> * Note that the buffer Ptr[] is NOT within the future's shared state,</t>
  </si>
  <si>
    <t xml:space="preserve"> * but is expected to be maintained by the caller.</t>
  </si>
  <si>
    <t xml:space="preserve"> * This is in line with the semantics of the future, and in particular</t>
  </si>
  <si>
    <t xml:space="preserve"> * of shared_state::set_value(const T&amp; t);</t>
  </si>
  <si>
    <t xml:space="preserve"> * so the shared state is merely the return code (e.g. ERR_OK etc).</t>
  </si>
  <si>
    <t>scp::core::future_t&lt;byte&gt; I2C_SendBlock_async(void* Ptr, word Siz, word *Snt) {</t>
  </si>
  <si>
    <t>split_phase_event_t(EVENT_ID_I2C_TRANSMIT, [s = p._state]() {</t>
  </si>
  <si>
    <t>s-&gt;set_value(ERR_OK);</t>
  </si>
  <si>
    <t>byte rc = I2C_SendBlock(Ptr, Siz, Snt);</t>
  </si>
  <si>
    <t>p._state-&gt;set_value(rc);</t>
  </si>
  <si>
    <t>scp::core::future_t&lt;byte&gt; I2C_SendChar_async(byte Chr) {</t>
  </si>
  <si>
    <t>s-&gt;set_value(0);</t>
  </si>
  <si>
    <t>byte rc = I2C_SendChar(Chr);</t>
  </si>
  <si>
    <t>scp::core::future_t&lt;byte&gt; I2C_RecvBlock_async(void* Ptr, word Siz, word *Rcv) {</t>
  </si>
  <si>
    <t>split_phase_event_t(EVENT_ID_I2C_RECEIVE, [s = p._state]() {</t>
  </si>
  <si>
    <t>byte rc = I2C_RecvBlock(Ptr, Siz, Rcv);</t>
  </si>
  <si>
    <t xml:space="preserve"> *</t>
  </si>
  <si>
    <t>Operations, composed of sync and async primitives</t>
  </si>
  <si>
    <t>future_t&lt;byte, static_ptr&lt;byte&gt;&gt; read_i2c(uint8_t slave_address, uint8_t reg, uint8_t* data, word len) {</t>
  </si>
  <si>
    <t>future_t&lt;byte&gt; read_i2c(uint8_t slave_address, uint8_t reg, uint8_t* data, word len) {</t>
  </si>
  <si>
    <t>byte rc = I2C_SelectSlave(slave_address);</t>
  </si>
  <si>
    <t>if (rc == ERR_OK) {</t>
  </si>
  <si>
    <t>rc = co_await I2C_SendChar_async(reg);</t>
  </si>
  <si>
    <t>word recv;</t>
  </si>
  <si>
    <t>rc = co_await I2C_RecvBlock_async(data, len, &amp;recv);</t>
  </si>
  <si>
    <t>co_return rc;</t>
  </si>
  <si>
    <t>future_t&lt;byte&gt; write_i2c(uint8_t slave_address, uint8_t reg, uint8_t data) {</t>
  </si>
  <si>
    <t>uint8_t msg [2] = {reg, data};</t>
  </si>
  <si>
    <t>word sent;</t>
  </si>
  <si>
    <t>rc = co_await I2C_SendBlock_async(msg, 2, &amp;sent);</t>
  </si>
  <si>
    <t>// This section applies the same structure using static state data,</t>
  </si>
  <si>
    <t>// and the associated types sfuture_t&lt;&gt; and spromise_t&lt;&gt;.</t>
  </si>
  <si>
    <t>// Points of difference:</t>
  </si>
  <si>
    <t>// 1) future_t =&gt; sfuture_t; promise_t =&gt; spromise_t</t>
  </si>
  <si>
    <t>// 2) Global buffers for awaitable state</t>
  </si>
  <si>
    <t>// 3) Buffer is passed to future (and to promise) as template parameter.</t>
  </si>
  <si>
    <t>// 4) get_future() =&gt; next_future()</t>
  </si>
  <si>
    <t>scp::core::awaitable_state&lt;byte&gt; I2C_SendBlock_async_4_s;</t>
  </si>
  <si>
    <t>scp::core::awaitable_state&lt;byte&gt; I2C_SendChar_async_4_s;</t>
  </si>
  <si>
    <t>scp::core::awaitable_state&lt;byte&gt; I2C_RecvBlock_async_4_s;</t>
  </si>
  <si>
    <t>scp::core::sfuture_t&lt;byte, &amp;I2C_SendBlock_async_4_s&gt; I2C_SendBlock_async_4(void* Ptr, word Siz, word *Snt) {</t>
  </si>
  <si>
    <t>spromise_t&lt;byte, &amp;I2C_SendBlock_async_4_s&gt; p;</t>
  </si>
  <si>
    <t>scp::core::sfuture_t&lt;byte, &amp;I2C_SendChar_async_4_s&gt; I2C_SendChar_async_4(byte Chr) {</t>
  </si>
  <si>
    <t>spromise_t&lt;byte, &amp;I2C_SendChar_async_4_s&gt; p;</t>
  </si>
  <si>
    <t>scp::core::sfuture_t&lt;byte, &amp;I2C_RecvBlock_async_4_s&gt; I2C_RecvBlock_async_4(void* Ptr, word Siz, word *Rcv) {</t>
  </si>
  <si>
    <t>spromise_t&lt;byte, &amp;I2C_RecvBlock_async_4_s&gt; p;</t>
  </si>
  <si>
    <t>awaitable_state&lt;byte&gt; read_i2c_4_s;</t>
  </si>
  <si>
    <t>sfuture_t&lt;byte, &amp;read_i2c_4_s&gt; read_i2c_4(uint8_t slave_address, uint8_t reg, uint8_t* data, word len) {</t>
  </si>
  <si>
    <t>rc = co_await I2C_SendChar_async_4(reg);</t>
  </si>
  <si>
    <t>rc = co_await I2C_RecvBlock_async_4(data, len, &amp;recv);</t>
  </si>
  <si>
    <t>awaitable_state&lt;byte&gt; write_i2c_4_s;</t>
  </si>
  <si>
    <t>sfuture_t&lt;byte, &amp;write_i2c_4_s&gt; write_i2c_4(uint8_t slave_address, uint8_t reg, uint8_t data) {</t>
  </si>
  <si>
    <t>rc = co_await I2C_SendBlock_async_4(msg, 2, &amp;sent);</t>
  </si>
  <si>
    <t>/* I2C task                                                                */</t>
  </si>
  <si>
    <t>#define I2C_VERSION 0</t>
  </si>
  <si>
    <t>#if I2C_VERSION == 0</t>
  </si>
  <si>
    <t>using namespace scp::drivers;</t>
  </si>
  <si>
    <t>resumable i2cTaskFn(uint8_t channel /* ignored */) {</t>
  </si>
  <si>
    <t>// Check that the accelerometer is alive</t>
  </si>
  <si>
    <t>uint8_t whoami;</t>
  </si>
  <si>
    <t>byte rc = co_await read_i2c_4(ACCEL_ADDRESS, 0x0D, &amp;whoami, 1);</t>
  </si>
  <si>
    <t>__accel_whoami = whoami;</t>
  </si>
  <si>
    <t>if (!rc &amp;&amp; (whoami != 0xC7)) {</t>
  </si>
  <si>
    <t>if (!rc) {</t>
  </si>
  <si>
    <t>rc = co_await write_i2c_4(ACCEL_ADDRESS, 0x2A, 0);</t>
  </si>
  <si>
    <t>rc = co_await write_i2c_4(ACCEL_ADDRESS, 0x2A, 1);</t>
  </si>
  <si>
    <t>uint8_t buf[7] = { 0, 0, 0, 0, 0, 0, 0 };</t>
  </si>
  <si>
    <t>rc = co_await read_i2c_4(ACCEL_ADDRESS, 0x00, buf, sizeof(buf));</t>
  </si>
  <si>
    <t>decodeCoordsFromBuffer(buf, x, y, z);</t>
  </si>
  <si>
    <t xml:space="preserve">  __accel_x = x;</t>
  </si>
  <si>
    <t xml:space="preserve">  __accel_y = y;</t>
  </si>
  <si>
    <t xml:space="preserve">  __accel_z = z;</t>
  </si>
  <si>
    <t xml:space="preserve">  __accel_count++;</t>
  </si>
  <si>
    <t>co_await wait_on_ticks(100);</t>
  </si>
  <si>
    <t>#endif // I2C_VERSION == 0</t>
  </si>
  <si>
    <t>Simple function</t>
  </si>
  <si>
    <t>DebugLLVM_NS_MCOS</t>
  </si>
  <si>
    <t>2 calls</t>
  </si>
  <si>
    <t>1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</si>
</sst>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5" borderId="10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0" fillId="3" borderId="1" applyNumberFormat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</cellStyleXfs>
  <cellXfs count="4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1" fontId="0" fillId="0" borderId="0" xfId="0" applyNumberFormat="1" applyAlignment="1">
      <alignment textRotation="45"/>
    </xf>
    <xf numFmtId="1" fontId="1" fillId="8" borderId="0" xfId="9" applyNumberFormat="1"/>
    <xf numFmtId="1" fontId="1" fillId="6" borderId="0" xfId="7" applyNumberFormat="1"/>
    <xf numFmtId="1" fontId="1" fillId="7" borderId="0" xfId="8" applyNumberFormat="1"/>
    <xf numFmtId="2" fontId="6" fillId="5" borderId="10" xfId="6" applyNumberFormat="1"/>
    <xf numFmtId="0" fontId="2" fillId="0" borderId="0" xfId="2" applyAlignment="1">
      <alignment horizontal="right"/>
    </xf>
    <xf numFmtId="164" fontId="0" fillId="0" borderId="0" xfId="0" applyNumberFormat="1"/>
    <xf numFmtId="164" fontId="6" fillId="5" borderId="10" xfId="6" applyNumberFormat="1"/>
    <xf numFmtId="0" fontId="0" fillId="0" borderId="0" xfId="0" applyAlignment="1">
      <alignment horizontal="right"/>
    </xf>
    <xf numFmtId="0" fontId="9" fillId="0" borderId="0" xfId="0" applyFont="1"/>
    <xf numFmtId="0" fontId="4" fillId="3" borderId="11" xfId="4" applyBorder="1" applyAlignment="1"/>
    <xf numFmtId="0" fontId="4" fillId="3" borderId="12" xfId="4" applyBorder="1" applyAlignment="1"/>
    <xf numFmtId="0" fontId="4" fillId="3" borderId="13" xfId="4" applyBorder="1" applyAlignment="1"/>
    <xf numFmtId="0" fontId="3" fillId="2" borderId="4" xfId="3" applyBorder="1" applyAlignment="1"/>
    <xf numFmtId="0" fontId="3" fillId="2" borderId="5" xfId="3" applyBorder="1" applyAlignment="1"/>
    <xf numFmtId="0" fontId="3" fillId="2" borderId="6" xfId="3" applyBorder="1" applyAlignment="1"/>
    <xf numFmtId="0" fontId="3" fillId="4" borderId="7" xfId="5" applyFont="1" applyBorder="1" applyAlignment="1"/>
    <xf numFmtId="0" fontId="3" fillId="4" borderId="8" xfId="5" applyFont="1" applyBorder="1" applyAlignment="1"/>
    <xf numFmtId="0" fontId="3" fillId="2" borderId="9" xfId="3" applyBorder="1" applyAlignment="1"/>
    <xf numFmtId="0" fontId="3" fillId="2" borderId="0" xfId="3" applyBorder="1" applyAlignment="1"/>
    <xf numFmtId="0" fontId="10" fillId="3" borderId="1" xfId="10" applyAlignment="1"/>
    <xf numFmtId="0" fontId="4" fillId="3" borderId="2" xfId="4" applyAlignment="1"/>
    <xf numFmtId="0" fontId="11" fillId="9" borderId="0" xfId="11" quotePrefix="1" applyAlignment="1">
      <alignment horizontal="right"/>
    </xf>
    <xf numFmtId="165" fontId="0" fillId="0" borderId="0" xfId="0" applyNumberFormat="1"/>
    <xf numFmtId="0" fontId="12" fillId="10" borderId="0" xfId="12" quotePrefix="1" applyAlignment="1">
      <alignment horizontal="right"/>
    </xf>
    <xf numFmtId="165" fontId="0" fillId="0" borderId="0" xfId="0" quotePrefix="1" applyNumberFormat="1"/>
    <xf numFmtId="0" fontId="11" fillId="9" borderId="0" xfId="11"/>
    <xf numFmtId="0" fontId="0" fillId="0" borderId="0" xfId="0" applyFont="1"/>
    <xf numFmtId="0" fontId="13" fillId="0" borderId="0" xfId="0" applyFont="1"/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</cellXfs>
  <cellStyles count="13">
    <cellStyle name="20% - Accent1" xfId="7" builtinId="30"/>
    <cellStyle name="20% - Accent2" xfId="8" builtinId="34"/>
    <cellStyle name="20% - Accent4" xfId="9" builtinId="42"/>
    <cellStyle name="Bad" xfId="12" builtinId="27"/>
    <cellStyle name="Calculation" xfId="10" builtinId="22"/>
    <cellStyle name="Check Cell" xfId="6" builtinId="23"/>
    <cellStyle name="Good" xfId="11" builtinId="26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1-4E07-8642-F6D16E901C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291152"/>
        <c:axId val="504291544"/>
      </c:barChart>
      <c:catAx>
        <c:axId val="5042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1544"/>
        <c:crosses val="autoZero"/>
        <c:auto val="1"/>
        <c:lblAlgn val="ctr"/>
        <c:lblOffset val="100"/>
        <c:noMultiLvlLbl val="0"/>
      </c:catAx>
      <c:valAx>
        <c:axId val="5042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1-4D04-B10B-F2DD4D3186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292328"/>
        <c:axId val="504292720"/>
      </c:barChart>
      <c:catAx>
        <c:axId val="50429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2720"/>
        <c:crosses val="autoZero"/>
        <c:auto val="1"/>
        <c:lblAlgn val="ctr"/>
        <c:lblOffset val="100"/>
        <c:noMultiLvlLbl val="0"/>
      </c:catAx>
      <c:valAx>
        <c:axId val="5042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test)'!$C$40</c:f>
              <c:strCache>
                <c:ptCount val="1"/>
                <c:pt idx="0">
                  <c:v>Program size (bytes)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test)'!$B$41:$B$44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MQX Lite</c:v>
                </c:pt>
                <c:pt idx="3">
                  <c:v>FreeRTOS</c:v>
                </c:pt>
              </c:strCache>
            </c:strRef>
          </c:cat>
          <c:val>
            <c:numRef>
              <c:f>'Charts (Switch test)'!$C$41:$C$44</c:f>
              <c:numCache>
                <c:formatCode>0</c:formatCode>
                <c:ptCount val="4"/>
                <c:pt idx="0" formatCode="General">
                  <c:v>4384</c:v>
                </c:pt>
                <c:pt idx="1">
                  <c:v>6236</c:v>
                </c:pt>
                <c:pt idx="2">
                  <c:v>8644</c:v>
                </c:pt>
                <c:pt idx="3">
                  <c:v>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A-4E63-8F80-76F018E96A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293504"/>
        <c:axId val="504293896"/>
      </c:barChart>
      <c:catAx>
        <c:axId val="5042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3896"/>
        <c:crosses val="autoZero"/>
        <c:auto val="1"/>
        <c:lblAlgn val="ctr"/>
        <c:lblOffset val="100"/>
        <c:noMultiLvlLbl val="0"/>
      </c:catAx>
      <c:valAx>
        <c:axId val="5042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Program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test)'!$C$3</c:f>
              <c:strCache>
                <c:ptCount val="1"/>
                <c:pt idx="0">
                  <c:v>Time (microseconds)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test)'!$B$4:$B$7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test)'!$C$4:$C$7</c:f>
              <c:numCache>
                <c:formatCode>0.000</c:formatCode>
                <c:ptCount val="4"/>
                <c:pt idx="0">
                  <c:v>1.7000000000000015E-2</c:v>
                </c:pt>
                <c:pt idx="1">
                  <c:v>0.20849999999999999</c:v>
                </c:pt>
                <c:pt idx="2">
                  <c:v>2.5034999999999998</c:v>
                </c:pt>
                <c:pt idx="3">
                  <c:v>2.8584999999999998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8-4768-BEDF-41C1393E0A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296248"/>
        <c:axId val="504296640"/>
      </c:barChart>
      <c:catAx>
        <c:axId val="50429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6640"/>
        <c:crosses val="autoZero"/>
        <c:auto val="1"/>
        <c:lblAlgn val="ctr"/>
        <c:lblOffset val="100"/>
        <c:noMultiLvlLbl val="0"/>
      </c:catAx>
      <c:valAx>
        <c:axId val="5042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(Switch test)'!$C$21</c:f>
              <c:strCache>
                <c:ptCount val="1"/>
                <c:pt idx="0">
                  <c:v>Data (bytes)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(Switch test)'!$B$22:$B$25</c:f>
              <c:strCache>
                <c:ptCount val="4"/>
                <c:pt idx="0">
                  <c:v>Protothreads</c:v>
                </c:pt>
                <c:pt idx="1">
                  <c:v>Coroutines</c:v>
                </c:pt>
                <c:pt idx="2">
                  <c:v>FreeRTOS</c:v>
                </c:pt>
                <c:pt idx="3">
                  <c:v>MQX Lite</c:v>
                </c:pt>
              </c:strCache>
            </c:strRef>
          </c:cat>
          <c:val>
            <c:numRef>
              <c:f>'Charts (Switch test)'!$C$22:$C$25</c:f>
              <c:numCache>
                <c:formatCode>0</c:formatCode>
                <c:ptCount val="4"/>
                <c:pt idx="0" formatCode="General">
                  <c:v>140</c:v>
                </c:pt>
                <c:pt idx="1">
                  <c:v>148</c:v>
                </c:pt>
                <c:pt idx="2">
                  <c:v>144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7-440F-83B1-9E992C8598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4297816"/>
        <c:axId val="434877680"/>
      </c:barChart>
      <c:catAx>
        <c:axId val="5042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77680"/>
        <c:crosses val="autoZero"/>
        <c:auto val="1"/>
        <c:lblAlgn val="ctr"/>
        <c:lblOffset val="100"/>
        <c:noMultiLvlLbl val="0"/>
      </c:catAx>
      <c:valAx>
        <c:axId val="4348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12</xdr:col>
      <xdr:colOff>304800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18</xdr:col>
      <xdr:colOff>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152400</xdr:colOff>
      <xdr:row>2</xdr:row>
      <xdr:rowOff>0</xdr:rowOff>
    </xdr:from>
    <xdr:to>
      <xdr:col>22</xdr:col>
      <xdr:colOff>152400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5"/>
  <sheetViews>
    <sheetView workbookViewId="0">
      <selection activeCell="C6" sqref="C6"/>
    </sheetView>
  </sheetViews>
  <sheetFormatPr defaultRowHeight="15" x14ac:dyDescent="0.25"/>
  <cols>
    <col min="1" max="1" width="2.85546875" customWidth="1"/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</cols>
  <sheetData>
    <row r="1" spans="2:28" ht="23.25" x14ac:dyDescent="0.35">
      <c r="B1" s="8" t="s">
        <v>47</v>
      </c>
      <c r="C1" s="8"/>
      <c r="D1" s="8"/>
    </row>
    <row r="2" spans="2:28" ht="23.25" x14ac:dyDescent="0.35">
      <c r="B2" s="8" t="s">
        <v>87</v>
      </c>
      <c r="C2" s="14" t="s">
        <v>88</v>
      </c>
      <c r="D2" s="8"/>
    </row>
    <row r="4" spans="2:28" ht="24" customHeight="1" x14ac:dyDescent="0.25">
      <c r="B4" s="45" t="s">
        <v>57</v>
      </c>
      <c r="C4" s="46"/>
      <c r="D4" s="47"/>
      <c r="E4" s="38" t="s">
        <v>36</v>
      </c>
      <c r="F4" s="39"/>
      <c r="G4" s="40"/>
      <c r="H4" s="41" t="s">
        <v>41</v>
      </c>
      <c r="I4" s="42"/>
      <c r="J4" s="43" t="s">
        <v>42</v>
      </c>
      <c r="K4" s="44"/>
      <c r="L4" s="7"/>
      <c r="M4" s="7"/>
      <c r="O4" s="45" t="s">
        <v>35</v>
      </c>
      <c r="P4" s="46"/>
      <c r="Q4" s="47"/>
      <c r="S4" t="s">
        <v>48</v>
      </c>
      <c r="W4" t="s">
        <v>63</v>
      </c>
    </row>
    <row r="5" spans="2:28" ht="93" customHeight="1" x14ac:dyDescent="0.25"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/>
      <c r="M5" s="5"/>
      <c r="O5" s="5" t="s">
        <v>33</v>
      </c>
      <c r="P5" s="5" t="s">
        <v>34</v>
      </c>
      <c r="Q5" s="9" t="s">
        <v>46</v>
      </c>
      <c r="S5" s="5" t="s">
        <v>33</v>
      </c>
      <c r="T5" s="5" t="s">
        <v>34</v>
      </c>
      <c r="U5" s="9" t="s">
        <v>46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</row>
    <row r="6" spans="2:28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O6">
        <v>464132</v>
      </c>
      <c r="P6" s="1">
        <f>10^6/O6</f>
        <v>2.154559478768971</v>
      </c>
      <c r="Q6" s="2">
        <f t="shared" ref="Q6:Q20" si="0">P6*$O$32</f>
        <v>45.245749054148391</v>
      </c>
    </row>
    <row r="7" spans="2:28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O7">
        <v>949400</v>
      </c>
      <c r="P7" s="1">
        <f>10^6/O7</f>
        <v>1.0532968190436065</v>
      </c>
      <c r="Q7" s="11">
        <f t="shared" si="0"/>
        <v>22.119233199915737</v>
      </c>
    </row>
    <row r="8" spans="2:28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O8">
        <v>165108</v>
      </c>
      <c r="P8" s="1">
        <f t="shared" ref="P8:P12" si="1">10^6/O8</f>
        <v>6.0566417133028079</v>
      </c>
      <c r="Q8" s="2">
        <f t="shared" si="0"/>
        <v>127.18947597935896</v>
      </c>
    </row>
    <row r="9" spans="2:28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O9">
        <v>870240</v>
      </c>
      <c r="P9" s="1">
        <f t="shared" si="1"/>
        <v>1.1491082919654347</v>
      </c>
      <c r="Q9" s="12">
        <f t="shared" si="0"/>
        <v>24.131274131274129</v>
      </c>
    </row>
    <row r="10" spans="2:28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O10">
        <v>136512</v>
      </c>
      <c r="P10" s="1">
        <f t="shared" si="1"/>
        <v>7.3253633380215657</v>
      </c>
      <c r="Q10" s="10">
        <f t="shared" si="0"/>
        <v>153.83263009845288</v>
      </c>
    </row>
    <row r="11" spans="2:28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O11">
        <v>122864</v>
      </c>
      <c r="P11" s="1">
        <f t="shared" si="1"/>
        <v>8.1390806094543553</v>
      </c>
      <c r="Q11" s="2">
        <f t="shared" si="0"/>
        <v>170.92069279854147</v>
      </c>
    </row>
    <row r="12" spans="2:28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O12">
        <v>106028</v>
      </c>
      <c r="P12" s="1">
        <f t="shared" si="1"/>
        <v>9.4314709322065866</v>
      </c>
      <c r="Q12" s="2">
        <f t="shared" si="0"/>
        <v>198.06088957633833</v>
      </c>
    </row>
    <row r="13" spans="2:28" ht="16.5" thickTop="1" thickBot="1" x14ac:dyDescent="0.3">
      <c r="B13" t="s">
        <v>53</v>
      </c>
      <c r="C13" t="s">
        <v>50</v>
      </c>
      <c r="D13" t="s">
        <v>51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O13" s="2"/>
      <c r="P13" s="13">
        <f>1.61/2</f>
        <v>0.80500000000000005</v>
      </c>
      <c r="Q13" s="11">
        <f t="shared" si="0"/>
        <v>16.905000000000001</v>
      </c>
      <c r="T13" s="13">
        <f>1.61/2</f>
        <v>0.80500000000000005</v>
      </c>
      <c r="U13" s="11">
        <f>T13*$O$32</f>
        <v>16.905000000000001</v>
      </c>
    </row>
    <row r="14" spans="2:28" ht="16.5" thickTop="1" thickBot="1" x14ac:dyDescent="0.3"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O14" s="2"/>
      <c r="P14" s="13">
        <f>1.8/2</f>
        <v>0.9</v>
      </c>
      <c r="Q14" s="12">
        <f t="shared" si="0"/>
        <v>18.900000000000002</v>
      </c>
      <c r="T14" s="13">
        <f>1.8/2</f>
        <v>0.9</v>
      </c>
      <c r="U14" s="12">
        <f>T14*$O$32</f>
        <v>18.900000000000002</v>
      </c>
      <c r="W14">
        <v>3324</v>
      </c>
      <c r="X14">
        <v>140</v>
      </c>
      <c r="Y14">
        <v>1060</v>
      </c>
      <c r="Z14">
        <v>4524</v>
      </c>
      <c r="AA14" t="s">
        <v>84</v>
      </c>
      <c r="AB14" t="s">
        <v>81</v>
      </c>
    </row>
    <row r="15" spans="2:28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O15" s="2"/>
      <c r="P15" s="13">
        <f>13.84/2</f>
        <v>6.92</v>
      </c>
      <c r="Q15" s="10">
        <f t="shared" si="0"/>
        <v>145.32</v>
      </c>
      <c r="T15" s="13">
        <f>13.87/2</f>
        <v>6.9349999999999996</v>
      </c>
      <c r="U15" s="10">
        <f>T15*$O$32</f>
        <v>145.63499999999999</v>
      </c>
      <c r="W15">
        <v>3964</v>
      </c>
      <c r="X15">
        <v>140</v>
      </c>
      <c r="Y15">
        <v>1104</v>
      </c>
      <c r="Z15">
        <v>5208</v>
      </c>
      <c r="AA15" s="3" t="s">
        <v>85</v>
      </c>
      <c r="AB15" t="s">
        <v>81</v>
      </c>
    </row>
    <row r="16" spans="2:28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O16" s="2">
        <v>50093</v>
      </c>
      <c r="P16" s="1">
        <f t="shared" ref="P16" si="2">10^6/O16</f>
        <v>19.962869063541813</v>
      </c>
      <c r="Q16" s="2">
        <f t="shared" si="0"/>
        <v>419.22025033437808</v>
      </c>
    </row>
    <row r="17" spans="2:28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357046</v>
      </c>
      <c r="P17" s="1">
        <f t="shared" ref="P17" si="3">10^6/O17</f>
        <v>2.8007595659942979</v>
      </c>
      <c r="Q17" s="12">
        <f t="shared" si="0"/>
        <v>58.815950885880255</v>
      </c>
      <c r="S17">
        <v>409556</v>
      </c>
      <c r="T17" s="1">
        <f t="shared" ref="T17" si="4">10^6/S17</f>
        <v>2.4416685386125461</v>
      </c>
      <c r="U17" s="12">
        <f>T17*$O$32</f>
        <v>51.27503931086347</v>
      </c>
    </row>
    <row r="18" spans="2:28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O18" s="2">
        <v>138320</v>
      </c>
      <c r="P18" s="1">
        <f t="shared" ref="P18" si="5">10^6/O18</f>
        <v>7.2296124927703875</v>
      </c>
      <c r="Q18" s="10">
        <f t="shared" si="0"/>
        <v>151.82186234817814</v>
      </c>
    </row>
    <row r="19" spans="2:28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O19" s="2">
        <v>122144</v>
      </c>
      <c r="P19" s="1">
        <f t="shared" ref="P19" si="6">10^6/O19</f>
        <v>8.1870578988734604</v>
      </c>
      <c r="Q19" s="2">
        <f t="shared" si="0"/>
        <v>171.92821587634268</v>
      </c>
    </row>
    <row r="20" spans="2:28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O20" s="2">
        <v>108784</v>
      </c>
      <c r="P20" s="1">
        <f t="shared" ref="P20" si="7">10^6/O20</f>
        <v>9.1925283129872035</v>
      </c>
      <c r="Q20" s="2">
        <f t="shared" si="0"/>
        <v>193.04309457273126</v>
      </c>
    </row>
    <row r="21" spans="2:28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O21" s="2"/>
      <c r="P21" s="1"/>
      <c r="T21" s="1">
        <f>39/2</f>
        <v>19.5</v>
      </c>
      <c r="U21" s="2">
        <f>T21*$O$32</f>
        <v>409.5</v>
      </c>
    </row>
    <row r="22" spans="2:28" ht="16.5" thickTop="1" thickBot="1" x14ac:dyDescent="0.3"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13"/>
      <c r="Q22" s="12"/>
      <c r="T22" s="13">
        <f>3.99/2</f>
        <v>1.9950000000000001</v>
      </c>
      <c r="U22" s="12">
        <f>T22*$O$32</f>
        <v>41.895000000000003</v>
      </c>
      <c r="W22">
        <v>5212</v>
      </c>
      <c r="X22">
        <v>148</v>
      </c>
      <c r="Y22">
        <v>1288</v>
      </c>
      <c r="Z22">
        <v>6648</v>
      </c>
      <c r="AA22" t="s">
        <v>79</v>
      </c>
      <c r="AB22" t="s">
        <v>80</v>
      </c>
    </row>
    <row r="23" spans="2:28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O23" s="2"/>
      <c r="P23" s="13">
        <f>12.99/2</f>
        <v>6.4950000000000001</v>
      </c>
      <c r="Q23" s="10">
        <f>P23*$O$32</f>
        <v>136.39500000000001</v>
      </c>
      <c r="T23" s="13">
        <v>6.51</v>
      </c>
      <c r="U23" s="10">
        <f t="shared" ref="U23" si="8">T23*$O$32</f>
        <v>136.71</v>
      </c>
      <c r="W23">
        <v>6080</v>
      </c>
      <c r="X23">
        <v>148</v>
      </c>
      <c r="Y23">
        <v>1332</v>
      </c>
      <c r="Z23">
        <v>7560</v>
      </c>
      <c r="AA23" t="s">
        <v>83</v>
      </c>
      <c r="AB23" t="s">
        <v>80</v>
      </c>
    </row>
    <row r="24" spans="2:28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O24" s="2"/>
      <c r="P24" s="1"/>
      <c r="T24" s="13">
        <f>4.64/2</f>
        <v>2.3199999999999998</v>
      </c>
      <c r="U24" s="12">
        <f>T24*$O$32</f>
        <v>48.72</v>
      </c>
      <c r="V24" s="2">
        <f>U24-U22</f>
        <v>6.8249999999999957</v>
      </c>
    </row>
    <row r="25" spans="2:28" ht="15.75" thickTop="1" x14ac:dyDescent="0.25">
      <c r="K25" s="6"/>
      <c r="O25" s="2"/>
      <c r="P25" s="1"/>
    </row>
    <row r="26" spans="2:28" x14ac:dyDescent="0.25">
      <c r="K26" s="6"/>
      <c r="O26" s="2"/>
      <c r="P26" s="1"/>
    </row>
    <row r="27" spans="2:28" x14ac:dyDescent="0.25">
      <c r="K27" s="6"/>
      <c r="O27" s="2"/>
      <c r="P27" s="1"/>
      <c r="T27">
        <f>T23/T15</f>
        <v>0.9387166546503245</v>
      </c>
    </row>
    <row r="28" spans="2:28" x14ac:dyDescent="0.25">
      <c r="O28" s="2"/>
      <c r="P28" s="1"/>
    </row>
    <row r="29" spans="2:28" x14ac:dyDescent="0.25">
      <c r="O29" s="2"/>
      <c r="P29" s="1"/>
    </row>
    <row r="31" spans="2:28" x14ac:dyDescent="0.25">
      <c r="K31" t="s">
        <v>45</v>
      </c>
      <c r="O31">
        <v>21000000</v>
      </c>
    </row>
    <row r="32" spans="2:28" x14ac:dyDescent="0.25">
      <c r="K32" t="s">
        <v>62</v>
      </c>
      <c r="O32">
        <f>O31/10^6</f>
        <v>21</v>
      </c>
    </row>
    <row r="34" spans="16:16" x14ac:dyDescent="0.25">
      <c r="P34" s="1"/>
    </row>
    <row r="35" spans="16:16" x14ac:dyDescent="0.25">
      <c r="P35" s="1"/>
    </row>
  </sheetData>
  <mergeCells count="5">
    <mergeCell ref="E4:G4"/>
    <mergeCell ref="H4:I4"/>
    <mergeCell ref="J4:K4"/>
    <mergeCell ref="O4:Q4"/>
    <mergeCell ref="B4:D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1E73-061F-437B-9B3B-E4ADB56D902A}">
  <dimension ref="A1:P21"/>
  <sheetViews>
    <sheetView workbookViewId="0">
      <selection activeCell="O1" sqref="O1"/>
    </sheetView>
  </sheetViews>
  <sheetFormatPr defaultRowHeight="15" x14ac:dyDescent="0.25"/>
  <cols>
    <col min="1" max="1" width="48.7109375" customWidth="1"/>
    <col min="2" max="2" width="17" customWidth="1"/>
  </cols>
  <sheetData>
    <row r="1" spans="1:16" x14ac:dyDescent="0.25">
      <c r="A1" t="s">
        <v>171</v>
      </c>
      <c r="M1" t="str">
        <f>TRIM(_xlfn.CONCAT(A1:L1))</f>
        <v>#ifndef FSMSHARED_FSMINCLUDE_TASK_ADC_H_</v>
      </c>
      <c r="N1">
        <f>IF(M1="",0,1)</f>
        <v>1</v>
      </c>
      <c r="P1">
        <f>IF(O1="Skip",0,N1)</f>
        <v>1</v>
      </c>
    </row>
    <row r="2" spans="1:16" x14ac:dyDescent="0.25">
      <c r="A2" t="s">
        <v>172</v>
      </c>
      <c r="M2" t="str">
        <f t="shared" ref="M2:M21" si="0">TRIM(_xlfn.CONCAT(A2:L2))</f>
        <v>#define FSMSHARED_FSMINCLUDE_TASK_ADC_H_</v>
      </c>
      <c r="N2">
        <f t="shared" ref="N2:N20" si="1">IF(M2="",0,1)</f>
        <v>1</v>
      </c>
      <c r="P2">
        <f t="shared" ref="P2:P20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173</v>
      </c>
      <c r="M4" t="str">
        <f t="shared" si="0"/>
        <v>#include "fsmcore_scheduler.h"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174</v>
      </c>
      <c r="M6" t="str">
        <f t="shared" si="0"/>
        <v>namespace fsm { namespace task {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175</v>
      </c>
      <c r="M8" t="str">
        <f t="shared" si="0"/>
        <v>using namespace fsm::core;</v>
      </c>
      <c r="N8">
        <f t="shared" si="1"/>
        <v>1</v>
      </c>
      <c r="P8">
        <f t="shared" si="2"/>
        <v>1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176</v>
      </c>
      <c r="M10" t="str">
        <f t="shared" si="0"/>
        <v>struct adc_task_info_t {</v>
      </c>
      <c r="N10">
        <f t="shared" si="1"/>
        <v>1</v>
      </c>
      <c r="P10">
        <f t="shared" si="2"/>
        <v>1</v>
      </c>
    </row>
    <row r="11" spans="1:16" x14ac:dyDescent="0.25">
      <c r="B11" t="s">
        <v>177</v>
      </c>
      <c r="M11" t="str">
        <f t="shared" si="0"/>
        <v>volatile uint8_t progress;</v>
      </c>
      <c r="N11">
        <f t="shared" si="1"/>
        <v>1</v>
      </c>
      <c r="P11">
        <f t="shared" si="2"/>
        <v>1</v>
      </c>
    </row>
    <row r="12" spans="1:16" x14ac:dyDescent="0.25">
      <c r="B12" t="s">
        <v>178</v>
      </c>
      <c r="M12" t="str">
        <f t="shared" si="0"/>
        <v>uint8_t pin;</v>
      </c>
      <c r="N12">
        <f t="shared" si="1"/>
        <v>1</v>
      </c>
      <c r="P12">
        <f t="shared" si="2"/>
        <v>1</v>
      </c>
    </row>
    <row r="13" spans="1:16" x14ac:dyDescent="0.25">
      <c r="B13" t="s">
        <v>179</v>
      </c>
      <c r="M13" t="str">
        <f t="shared" si="0"/>
        <v>volatile word measure1;</v>
      </c>
      <c r="N13">
        <f t="shared" si="1"/>
        <v>1</v>
      </c>
      <c r="P13">
        <f t="shared" si="2"/>
        <v>1</v>
      </c>
    </row>
    <row r="14" spans="1:16" x14ac:dyDescent="0.25">
      <c r="B14" t="s">
        <v>180</v>
      </c>
      <c r="M14" t="str">
        <f t="shared" si="0"/>
        <v>volatile word measure2;</v>
      </c>
      <c r="N14">
        <f t="shared" si="1"/>
        <v>1</v>
      </c>
      <c r="P14">
        <f t="shared" si="2"/>
        <v>1</v>
      </c>
    </row>
    <row r="15" spans="1:16" x14ac:dyDescent="0.25">
      <c r="A15" t="s">
        <v>181</v>
      </c>
      <c r="M15" t="str">
        <f t="shared" si="0"/>
        <v>};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182</v>
      </c>
      <c r="M17" t="str">
        <f t="shared" si="0"/>
        <v>extern void adcTaskFn(task_t*);</v>
      </c>
      <c r="N17">
        <f t="shared" si="1"/>
        <v>1</v>
      </c>
      <c r="P17">
        <f t="shared" si="2"/>
        <v>1</v>
      </c>
    </row>
    <row r="18" spans="1:16" x14ac:dyDescent="0.25">
      <c r="A18" t="s">
        <v>183</v>
      </c>
      <c r="M18" t="str">
        <f t="shared" si="0"/>
        <v>extern void adcInit();</v>
      </c>
      <c r="N18">
        <f t="shared" si="1"/>
        <v>1</v>
      </c>
      <c r="P18">
        <f t="shared" si="2"/>
        <v>1</v>
      </c>
    </row>
    <row r="19" spans="1:16" x14ac:dyDescent="0.25">
      <c r="M19" t="str">
        <f t="shared" si="0"/>
        <v/>
      </c>
      <c r="N19">
        <f t="shared" si="1"/>
        <v>0</v>
      </c>
      <c r="P19">
        <f t="shared" si="2"/>
        <v>0</v>
      </c>
    </row>
    <row r="20" spans="1:16" x14ac:dyDescent="0.25">
      <c r="A20" t="s">
        <v>184</v>
      </c>
      <c r="M20" t="str">
        <f t="shared" si="0"/>
        <v>} } // namespace fsm::task</v>
      </c>
      <c r="N20">
        <f t="shared" si="1"/>
        <v>1</v>
      </c>
      <c r="P20">
        <f t="shared" si="2"/>
        <v>1</v>
      </c>
    </row>
    <row r="21" spans="1:16" x14ac:dyDescent="0.25">
      <c r="M21" t="str">
        <f t="shared" si="0"/>
        <v/>
      </c>
      <c r="P21" s="18">
        <f>SUM(P1:P20)</f>
        <v>14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065-A064-4677-B440-45B4ED07F42C}">
  <dimension ref="A1:P148"/>
  <sheetViews>
    <sheetView topLeftCell="A141" workbookViewId="0">
      <selection activeCell="O145" sqref="O145"/>
    </sheetView>
  </sheetViews>
  <sheetFormatPr defaultRowHeight="15" x14ac:dyDescent="0.25"/>
  <sheetData>
    <row r="1" spans="1:16" x14ac:dyDescent="0.25">
      <c r="A1" t="s">
        <v>190</v>
      </c>
      <c r="M1" t="str">
        <f>TRIM(_xlfn.CONCAT(A1:L1))</f>
        <v>#include "task_adc.h"</v>
      </c>
      <c r="N1">
        <f>IF(M1="",0,1)</f>
        <v>1</v>
      </c>
      <c r="P1">
        <f>IF(O1="Skip",0,N1)</f>
        <v>1</v>
      </c>
    </row>
    <row r="2" spans="1:16" x14ac:dyDescent="0.25">
      <c r="A2" t="s">
        <v>191</v>
      </c>
      <c r="M2" t="str">
        <f t="shared" ref="M2:M65" si="0">TRIM(_xlfn.CONCAT(A2:L2))</f>
        <v>#include "Bit1.h"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192</v>
      </c>
      <c r="M3" t="str">
        <f t="shared" si="0"/>
        <v>#include "AD1.h"</v>
      </c>
      <c r="N3">
        <f t="shared" si="1"/>
        <v>1</v>
      </c>
      <c r="P3">
        <f t="shared" si="2"/>
        <v>1</v>
      </c>
    </row>
    <row r="4" spans="1:16" x14ac:dyDescent="0.25">
      <c r="A4" t="s">
        <v>193</v>
      </c>
      <c r="M4" t="str">
        <f t="shared" si="0"/>
        <v>#include "AD2.h"</v>
      </c>
      <c r="N4">
        <f t="shared" si="1"/>
        <v>1</v>
      </c>
      <c r="P4">
        <f t="shared" si="2"/>
        <v>1</v>
      </c>
    </row>
    <row r="5" spans="1:16" x14ac:dyDescent="0.25">
      <c r="A5" t="s">
        <v>194</v>
      </c>
      <c r="M5" t="str">
        <f t="shared" si="0"/>
        <v>#include "app_ids.h"</v>
      </c>
      <c r="N5">
        <f t="shared" si="1"/>
        <v>1</v>
      </c>
      <c r="P5">
        <f t="shared" si="2"/>
        <v>1</v>
      </c>
    </row>
    <row r="6" spans="1:16" x14ac:dyDescent="0.25">
      <c r="A6" t="s">
        <v>195</v>
      </c>
      <c r="M6" t="str">
        <f t="shared" si="0"/>
        <v>#include "fsmapi_timer.h"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196</v>
      </c>
      <c r="M8" t="str">
        <f t="shared" si="0"/>
        <v>/***************************************************************************/</v>
      </c>
      <c r="N8">
        <f t="shared" si="1"/>
        <v>1</v>
      </c>
      <c r="O8" t="s">
        <v>410</v>
      </c>
      <c r="P8">
        <f t="shared" si="2"/>
        <v>0</v>
      </c>
    </row>
    <row r="9" spans="1:16" x14ac:dyDescent="0.25">
      <c r="A9" t="s">
        <v>197</v>
      </c>
      <c r="M9" t="str">
        <f t="shared" si="0"/>
        <v>/* ADC task */</v>
      </c>
      <c r="N9">
        <f t="shared" si="1"/>
        <v>1</v>
      </c>
      <c r="O9" t="s">
        <v>410</v>
      </c>
      <c r="P9">
        <f t="shared" si="2"/>
        <v>0</v>
      </c>
    </row>
    <row r="10" spans="1:16" x14ac:dyDescent="0.25">
      <c r="A10" t="s">
        <v>196</v>
      </c>
      <c r="M10" t="str">
        <f t="shared" si="0"/>
        <v>/***************************************************************************/</v>
      </c>
      <c r="N10">
        <f t="shared" si="1"/>
        <v>1</v>
      </c>
      <c r="O10" t="s">
        <v>410</v>
      </c>
      <c r="P10">
        <f t="shared" si="2"/>
        <v>0</v>
      </c>
    </row>
    <row r="11" spans="1:16" x14ac:dyDescent="0.25">
      <c r="M11" t="str">
        <f t="shared" si="0"/>
        <v/>
      </c>
      <c r="N11">
        <f t="shared" si="1"/>
        <v>0</v>
      </c>
      <c r="P11">
        <f t="shared" si="2"/>
        <v>0</v>
      </c>
    </row>
    <row r="12" spans="1:16" x14ac:dyDescent="0.25">
      <c r="A12" t="s">
        <v>175</v>
      </c>
      <c r="M12" t="str">
        <f t="shared" si="0"/>
        <v>using namespace fsm::core;</v>
      </c>
      <c r="N12">
        <f t="shared" si="1"/>
        <v>1</v>
      </c>
      <c r="P12">
        <f t="shared" si="2"/>
        <v>1</v>
      </c>
    </row>
    <row r="13" spans="1:16" x14ac:dyDescent="0.25">
      <c r="M13" t="str">
        <f t="shared" si="0"/>
        <v/>
      </c>
      <c r="N13">
        <f t="shared" si="1"/>
        <v>0</v>
      </c>
      <c r="P13">
        <f t="shared" si="2"/>
        <v>0</v>
      </c>
    </row>
    <row r="14" spans="1:16" x14ac:dyDescent="0.25">
      <c r="A14" t="s">
        <v>198</v>
      </c>
      <c r="M14" t="str">
        <f t="shared" si="0"/>
        <v>extern volatile unsigned long __idle_count;</v>
      </c>
      <c r="N14">
        <f t="shared" si="1"/>
        <v>1</v>
      </c>
      <c r="O14" t="s">
        <v>410</v>
      </c>
      <c r="P14">
        <f t="shared" si="2"/>
        <v>0</v>
      </c>
    </row>
    <row r="15" spans="1:16" x14ac:dyDescent="0.25">
      <c r="A15" t="s">
        <v>199</v>
      </c>
      <c r="M15" t="str">
        <f t="shared" si="0"/>
        <v>extern volatile unsigned long __timer_count;</v>
      </c>
      <c r="N15">
        <f t="shared" si="1"/>
        <v>1</v>
      </c>
      <c r="O15" t="s">
        <v>410</v>
      </c>
      <c r="P15">
        <f t="shared" si="2"/>
        <v>0</v>
      </c>
    </row>
    <row r="16" spans="1:16" x14ac:dyDescent="0.25">
      <c r="A16" t="s">
        <v>200</v>
      </c>
      <c r="M16" t="str">
        <f t="shared" si="0"/>
        <v>extern volatile int16_t __accel_x;</v>
      </c>
      <c r="N16">
        <f t="shared" si="1"/>
        <v>1</v>
      </c>
      <c r="O16" t="s">
        <v>410</v>
      </c>
      <c r="P16">
        <f t="shared" si="2"/>
        <v>0</v>
      </c>
    </row>
    <row r="17" spans="1:16" x14ac:dyDescent="0.25">
      <c r="A17" t="s">
        <v>201</v>
      </c>
      <c r="M17" t="str">
        <f t="shared" si="0"/>
        <v>extern volatile int16_t __accel_y;</v>
      </c>
      <c r="N17">
        <f t="shared" si="1"/>
        <v>1</v>
      </c>
      <c r="O17" t="s">
        <v>410</v>
      </c>
      <c r="P17">
        <f t="shared" si="2"/>
        <v>0</v>
      </c>
    </row>
    <row r="18" spans="1:16" x14ac:dyDescent="0.25">
      <c r="A18" t="s">
        <v>202</v>
      </c>
      <c r="M18" t="str">
        <f t="shared" si="0"/>
        <v>extern volatile int16_t __accel_z;</v>
      </c>
      <c r="N18">
        <f t="shared" si="1"/>
        <v>1</v>
      </c>
      <c r="O18" t="s">
        <v>410</v>
      </c>
      <c r="P18">
        <f t="shared" si="2"/>
        <v>0</v>
      </c>
    </row>
    <row r="19" spans="1:16" x14ac:dyDescent="0.25">
      <c r="A19" t="s">
        <v>203</v>
      </c>
      <c r="M19" t="str">
        <f t="shared" si="0"/>
        <v>extern volatile uint8_t __accel_whoami;</v>
      </c>
      <c r="N19">
        <f t="shared" si="1"/>
        <v>1</v>
      </c>
      <c r="O19" t="s">
        <v>410</v>
      </c>
      <c r="P19">
        <f t="shared" si="2"/>
        <v>0</v>
      </c>
    </row>
    <row r="20" spans="1:16" x14ac:dyDescent="0.25">
      <c r="A20" t="s">
        <v>204</v>
      </c>
      <c r="M20" t="str">
        <f t="shared" si="0"/>
        <v>extern volatile int16_t __accel_count;</v>
      </c>
      <c r="N20">
        <f t="shared" si="1"/>
        <v>1</v>
      </c>
      <c r="O20" t="s">
        <v>410</v>
      </c>
      <c r="P20">
        <f t="shared" si="2"/>
        <v>0</v>
      </c>
    </row>
    <row r="21" spans="1:16" x14ac:dyDescent="0.25">
      <c r="M21" t="str">
        <f t="shared" si="0"/>
        <v/>
      </c>
      <c r="N21">
        <f t="shared" si="1"/>
        <v>0</v>
      </c>
      <c r="P21">
        <f t="shared" si="2"/>
        <v>0</v>
      </c>
    </row>
    <row r="22" spans="1:16" x14ac:dyDescent="0.25">
      <c r="A22" t="s">
        <v>205</v>
      </c>
      <c r="M22" t="str">
        <f t="shared" si="0"/>
        <v>static int count = 0;</v>
      </c>
      <c r="N22">
        <f t="shared" si="1"/>
        <v>1</v>
      </c>
      <c r="P22">
        <f t="shared" si="2"/>
        <v>1</v>
      </c>
    </row>
    <row r="23" spans="1:16" x14ac:dyDescent="0.25">
      <c r="M23" t="str">
        <f t="shared" si="0"/>
        <v/>
      </c>
      <c r="N23">
        <f t="shared" si="1"/>
        <v>0</v>
      </c>
      <c r="P23">
        <f t="shared" si="2"/>
        <v>0</v>
      </c>
    </row>
    <row r="24" spans="1:16" x14ac:dyDescent="0.25">
      <c r="A24" t="s">
        <v>206</v>
      </c>
      <c r="M24" t="str">
        <f t="shared" si="0"/>
        <v>enum adc_task_steps {</v>
      </c>
      <c r="N24">
        <f t="shared" si="1"/>
        <v>1</v>
      </c>
      <c r="P24">
        <f t="shared" si="2"/>
        <v>1</v>
      </c>
    </row>
    <row r="25" spans="1:16" x14ac:dyDescent="0.25">
      <c r="A25" t="s">
        <v>207</v>
      </c>
      <c r="M25" t="str">
        <f t="shared" si="0"/>
        <v>STEP_START = 0,</v>
      </c>
      <c r="N25">
        <f t="shared" si="1"/>
        <v>1</v>
      </c>
      <c r="P25">
        <f t="shared" si="2"/>
        <v>1</v>
      </c>
    </row>
    <row r="26" spans="1:16" x14ac:dyDescent="0.25">
      <c r="A26" t="s">
        <v>208</v>
      </c>
      <c r="M26" t="str">
        <f t="shared" si="0"/>
        <v>STEP_CALIBRATE_ADC1_WAIT,</v>
      </c>
      <c r="N26">
        <f t="shared" si="1"/>
        <v>1</v>
      </c>
      <c r="P26">
        <f t="shared" si="2"/>
        <v>1</v>
      </c>
    </row>
    <row r="27" spans="1:16" x14ac:dyDescent="0.25">
      <c r="A27" t="s">
        <v>209</v>
      </c>
      <c r="M27" t="str">
        <f t="shared" si="0"/>
        <v>STEP_CALIBRATE_ADC1_COMPLETE,</v>
      </c>
      <c r="N27">
        <f t="shared" si="1"/>
        <v>1</v>
      </c>
      <c r="P27">
        <f t="shared" si="2"/>
        <v>1</v>
      </c>
    </row>
    <row r="28" spans="1:16" x14ac:dyDescent="0.25">
      <c r="A28" t="s">
        <v>210</v>
      </c>
      <c r="M28" t="str">
        <f t="shared" si="0"/>
        <v>STEP_CALIBRATE_ADC2_WAIT,</v>
      </c>
      <c r="N28">
        <f t="shared" si="1"/>
        <v>1</v>
      </c>
      <c r="P28">
        <f t="shared" si="2"/>
        <v>1</v>
      </c>
    </row>
    <row r="29" spans="1:16" x14ac:dyDescent="0.25">
      <c r="A29" t="s">
        <v>211</v>
      </c>
      <c r="M29" t="str">
        <f t="shared" si="0"/>
        <v>STEP_CALIBRATE_ADC2_COMPLETE,</v>
      </c>
      <c r="N29">
        <f t="shared" si="1"/>
        <v>1</v>
      </c>
      <c r="P29">
        <f t="shared" si="2"/>
        <v>1</v>
      </c>
    </row>
    <row r="30" spans="1:16" x14ac:dyDescent="0.25">
      <c r="A30" t="s">
        <v>212</v>
      </c>
      <c r="M30" t="str">
        <f t="shared" si="0"/>
        <v>STEP_MEASURE_ADC1_WAIT,</v>
      </c>
      <c r="N30">
        <f t="shared" si="1"/>
        <v>1</v>
      </c>
      <c r="P30">
        <f t="shared" si="2"/>
        <v>1</v>
      </c>
    </row>
    <row r="31" spans="1:16" x14ac:dyDescent="0.25">
      <c r="A31" t="s">
        <v>213</v>
      </c>
      <c r="M31" t="str">
        <f t="shared" si="0"/>
        <v>STEP_MEASURE_ADC1_COMPLETE,</v>
      </c>
      <c r="N31">
        <f t="shared" si="1"/>
        <v>1</v>
      </c>
      <c r="P31">
        <f t="shared" si="2"/>
        <v>1</v>
      </c>
    </row>
    <row r="32" spans="1:16" x14ac:dyDescent="0.25">
      <c r="A32" t="s">
        <v>214</v>
      </c>
      <c r="M32" t="str">
        <f t="shared" si="0"/>
        <v>STEP_MEASURE_ADC2_WAIT,</v>
      </c>
      <c r="N32">
        <f t="shared" si="1"/>
        <v>1</v>
      </c>
      <c r="P32">
        <f t="shared" si="2"/>
        <v>1</v>
      </c>
    </row>
    <row r="33" spans="1:16" x14ac:dyDescent="0.25">
      <c r="A33" t="s">
        <v>215</v>
      </c>
      <c r="M33" t="str">
        <f t="shared" si="0"/>
        <v>STEP_MEASURE_ADC2_COMPLETE,</v>
      </c>
      <c r="N33">
        <f t="shared" si="1"/>
        <v>1</v>
      </c>
      <c r="P33">
        <f t="shared" si="2"/>
        <v>1</v>
      </c>
    </row>
    <row r="34" spans="1:16" x14ac:dyDescent="0.25">
      <c r="A34" t="s">
        <v>216</v>
      </c>
      <c r="M34" t="str">
        <f t="shared" si="0"/>
        <v>STEP_TIMER_WAIT,</v>
      </c>
      <c r="N34">
        <f t="shared" si="1"/>
        <v>1</v>
      </c>
      <c r="P34">
        <f t="shared" si="2"/>
        <v>1</v>
      </c>
    </row>
    <row r="35" spans="1:16" x14ac:dyDescent="0.25">
      <c r="A35" t="s">
        <v>217</v>
      </c>
      <c r="M35" t="str">
        <f t="shared" si="0"/>
        <v>STEP_TIMER_COMPLETE</v>
      </c>
      <c r="N35">
        <f t="shared" si="1"/>
        <v>1</v>
      </c>
      <c r="P35">
        <f t="shared" si="2"/>
        <v>1</v>
      </c>
    </row>
    <row r="36" spans="1:16" x14ac:dyDescent="0.25">
      <c r="A36" t="s">
        <v>181</v>
      </c>
      <c r="M36" t="str">
        <f t="shared" si="0"/>
        <v>};</v>
      </c>
      <c r="N36">
        <f t="shared" si="1"/>
        <v>1</v>
      </c>
      <c r="P36">
        <f t="shared" si="2"/>
        <v>1</v>
      </c>
    </row>
    <row r="37" spans="1:16" x14ac:dyDescent="0.25">
      <c r="M37" t="str">
        <f t="shared" si="0"/>
        <v/>
      </c>
      <c r="N37">
        <f t="shared" si="1"/>
        <v>0</v>
      </c>
      <c r="P37">
        <f t="shared" si="2"/>
        <v>0</v>
      </c>
    </row>
    <row r="38" spans="1:16" x14ac:dyDescent="0.25">
      <c r="A38" t="s">
        <v>218</v>
      </c>
      <c r="M38" t="str">
        <f t="shared" si="0"/>
        <v>static void task_adc_afterWait();</v>
      </c>
      <c r="N38">
        <f t="shared" si="1"/>
        <v>1</v>
      </c>
      <c r="P38">
        <f t="shared" si="2"/>
        <v>1</v>
      </c>
    </row>
    <row r="39" spans="1:16" x14ac:dyDescent="0.25">
      <c r="M39" t="str">
        <f t="shared" si="0"/>
        <v/>
      </c>
      <c r="N39">
        <f t="shared" si="1"/>
        <v>0</v>
      </c>
      <c r="P39">
        <f t="shared" si="2"/>
        <v>0</v>
      </c>
    </row>
    <row r="40" spans="1:16" x14ac:dyDescent="0.25">
      <c r="A40" t="s">
        <v>219</v>
      </c>
      <c r="M40" t="str">
        <f t="shared" si="0"/>
        <v>void fsm::task::adcTaskFn(fsm::core::task_t* task) {</v>
      </c>
      <c r="N40">
        <f t="shared" si="1"/>
        <v>1</v>
      </c>
      <c r="P40">
        <f t="shared" si="2"/>
        <v>1</v>
      </c>
    </row>
    <row r="41" spans="1:16" x14ac:dyDescent="0.25">
      <c r="B41" t="s">
        <v>220</v>
      </c>
      <c r="M41" t="str">
        <f t="shared" si="0"/>
        <v>fsm::task::adc_task_info_t* task_info = (fsm::task::adc_task_info_t*)task-&gt;getTaskData();</v>
      </c>
      <c r="N41">
        <f t="shared" si="1"/>
        <v>1</v>
      </c>
      <c r="P41">
        <f t="shared" si="2"/>
        <v>1</v>
      </c>
    </row>
    <row r="42" spans="1:16" x14ac:dyDescent="0.25">
      <c r="B42" t="s">
        <v>221</v>
      </c>
      <c r="M42" t="str">
        <f t="shared" si="0"/>
        <v>switch (task_info-&gt;progress)</v>
      </c>
      <c r="N42">
        <f t="shared" si="1"/>
        <v>1</v>
      </c>
      <c r="P42">
        <f t="shared" si="2"/>
        <v>1</v>
      </c>
    </row>
    <row r="43" spans="1:16" x14ac:dyDescent="0.25">
      <c r="B43" t="s">
        <v>222</v>
      </c>
      <c r="M43" t="str">
        <f t="shared" si="0"/>
        <v>{</v>
      </c>
      <c r="N43">
        <f t="shared" si="1"/>
        <v>1</v>
      </c>
      <c r="P43">
        <f t="shared" si="2"/>
        <v>1</v>
      </c>
    </row>
    <row r="44" spans="1:16" x14ac:dyDescent="0.25">
      <c r="C44" t="s">
        <v>223</v>
      </c>
      <c r="M44" t="str">
        <f t="shared" si="0"/>
        <v>case STEP_START:</v>
      </c>
      <c r="N44">
        <f t="shared" si="1"/>
        <v>1</v>
      </c>
      <c r="P44">
        <f t="shared" si="2"/>
        <v>1</v>
      </c>
    </row>
    <row r="45" spans="1:16" x14ac:dyDescent="0.25">
      <c r="D45" t="s">
        <v>224</v>
      </c>
      <c r="M45" t="str">
        <f t="shared" si="0"/>
        <v>task_info-&gt;progress = STEP_CALIBRATE_ADC1_WAIT;</v>
      </c>
      <c r="N45">
        <f t="shared" si="1"/>
        <v>1</v>
      </c>
      <c r="P45">
        <f t="shared" si="2"/>
        <v>1</v>
      </c>
    </row>
    <row r="46" spans="1:16" x14ac:dyDescent="0.25">
      <c r="D46" t="s">
        <v>225</v>
      </c>
      <c r="M46" t="str">
        <f t="shared" si="0"/>
        <v>task-&gt;block();</v>
      </c>
      <c r="N46">
        <f t="shared" si="1"/>
        <v>1</v>
      </c>
      <c r="P46">
        <f t="shared" si="2"/>
        <v>1</v>
      </c>
    </row>
    <row r="47" spans="1:16" x14ac:dyDescent="0.25">
      <c r="D47" t="s">
        <v>226</v>
      </c>
      <c r="M47" t="str">
        <f t="shared" si="0"/>
        <v>AD1_Calibrate(false);</v>
      </c>
      <c r="N47">
        <f t="shared" si="1"/>
        <v>1</v>
      </c>
      <c r="P47">
        <f t="shared" si="2"/>
        <v>1</v>
      </c>
    </row>
    <row r="48" spans="1:16" x14ac:dyDescent="0.25">
      <c r="D48" t="s">
        <v>227</v>
      </c>
      <c r="M48" t="str">
        <f t="shared" si="0"/>
        <v>break;</v>
      </c>
      <c r="N48">
        <f t="shared" si="1"/>
        <v>1</v>
      </c>
      <c r="P48">
        <f t="shared" si="2"/>
        <v>1</v>
      </c>
    </row>
    <row r="49" spans="3:16" x14ac:dyDescent="0.25">
      <c r="C49" t="s">
        <v>228</v>
      </c>
      <c r="M49" t="str">
        <f t="shared" si="0"/>
        <v>case STEP_CALIBRATE_ADC1_COMPLETE:</v>
      </c>
      <c r="N49">
        <f t="shared" si="1"/>
        <v>1</v>
      </c>
      <c r="P49">
        <f t="shared" si="2"/>
        <v>1</v>
      </c>
    </row>
    <row r="50" spans="3:16" x14ac:dyDescent="0.25">
      <c r="D50" t="s">
        <v>229</v>
      </c>
      <c r="M50" t="str">
        <f t="shared" si="0"/>
        <v>task_info-&gt;progress = STEP_CALIBRATE_ADC2_WAIT;</v>
      </c>
      <c r="N50">
        <f t="shared" si="1"/>
        <v>1</v>
      </c>
      <c r="P50">
        <f t="shared" si="2"/>
        <v>1</v>
      </c>
    </row>
    <row r="51" spans="3:16" x14ac:dyDescent="0.25">
      <c r="D51" t="s">
        <v>225</v>
      </c>
      <c r="M51" t="str">
        <f t="shared" si="0"/>
        <v>task-&gt;block();</v>
      </c>
      <c r="N51">
        <f t="shared" si="1"/>
        <v>1</v>
      </c>
      <c r="P51">
        <f t="shared" si="2"/>
        <v>1</v>
      </c>
    </row>
    <row r="52" spans="3:16" x14ac:dyDescent="0.25">
      <c r="D52" t="s">
        <v>230</v>
      </c>
      <c r="M52" t="str">
        <f t="shared" si="0"/>
        <v>AD2_Calibrate(false);</v>
      </c>
      <c r="N52">
        <f t="shared" si="1"/>
        <v>1</v>
      </c>
      <c r="P52">
        <f t="shared" si="2"/>
        <v>1</v>
      </c>
    </row>
    <row r="53" spans="3:16" x14ac:dyDescent="0.25">
      <c r="D53" t="s">
        <v>227</v>
      </c>
      <c r="M53" t="str">
        <f t="shared" si="0"/>
        <v>break;</v>
      </c>
      <c r="N53">
        <f t="shared" si="1"/>
        <v>1</v>
      </c>
      <c r="P53">
        <f t="shared" si="2"/>
        <v>1</v>
      </c>
    </row>
    <row r="54" spans="3:16" x14ac:dyDescent="0.25">
      <c r="C54" t="s">
        <v>231</v>
      </c>
      <c r="D54" t="s">
        <v>232</v>
      </c>
      <c r="M54" t="str">
        <f t="shared" si="0"/>
        <v>case STEP_CALIBRATE_ADC2_COMPLETE:// Start</v>
      </c>
      <c r="N54">
        <f t="shared" si="1"/>
        <v>1</v>
      </c>
      <c r="P54">
        <f t="shared" si="2"/>
        <v>1</v>
      </c>
    </row>
    <row r="55" spans="3:16" x14ac:dyDescent="0.25">
      <c r="D55" t="s">
        <v>233</v>
      </c>
      <c r="M55" t="str">
        <f t="shared" si="0"/>
        <v>task_info-&gt;progress = STEP_MEASURE_ADC1_WAIT;</v>
      </c>
      <c r="N55">
        <f t="shared" si="1"/>
        <v>1</v>
      </c>
      <c r="P55">
        <f t="shared" si="2"/>
        <v>1</v>
      </c>
    </row>
    <row r="56" spans="3:16" x14ac:dyDescent="0.25">
      <c r="D56" t="s">
        <v>225</v>
      </c>
      <c r="M56" t="str">
        <f t="shared" si="0"/>
        <v>task-&gt;block();</v>
      </c>
      <c r="N56">
        <f t="shared" si="1"/>
        <v>1</v>
      </c>
      <c r="P56">
        <f t="shared" si="2"/>
        <v>1</v>
      </c>
    </row>
    <row r="57" spans="3:16" x14ac:dyDescent="0.25">
      <c r="D57" t="s">
        <v>234</v>
      </c>
      <c r="M57" t="str">
        <f t="shared" si="0"/>
        <v>AD1_Measure(false);</v>
      </c>
      <c r="N57">
        <f t="shared" si="1"/>
        <v>1</v>
      </c>
      <c r="P57">
        <f t="shared" si="2"/>
        <v>1</v>
      </c>
    </row>
    <row r="58" spans="3:16" x14ac:dyDescent="0.25">
      <c r="D58" t="s">
        <v>227</v>
      </c>
      <c r="M58" t="str">
        <f t="shared" si="0"/>
        <v>break;</v>
      </c>
      <c r="N58">
        <f t="shared" si="1"/>
        <v>1</v>
      </c>
      <c r="P58">
        <f t="shared" si="2"/>
        <v>1</v>
      </c>
    </row>
    <row r="59" spans="3:16" x14ac:dyDescent="0.25">
      <c r="C59" t="s">
        <v>235</v>
      </c>
      <c r="D59" t="s">
        <v>232</v>
      </c>
      <c r="M59" t="str">
        <f t="shared" si="0"/>
        <v>case STEP_MEASURE_ADC1_COMPLETE:// Start</v>
      </c>
      <c r="N59">
        <f t="shared" si="1"/>
        <v>1</v>
      </c>
      <c r="P59">
        <f t="shared" si="2"/>
        <v>1</v>
      </c>
    </row>
    <row r="60" spans="3:16" x14ac:dyDescent="0.25">
      <c r="D60" t="s">
        <v>236</v>
      </c>
      <c r="M60" t="str">
        <f t="shared" si="0"/>
        <v>task_info-&gt;progress = STEP_MEASURE_ADC2_WAIT;</v>
      </c>
      <c r="N60">
        <f t="shared" si="1"/>
        <v>1</v>
      </c>
      <c r="P60">
        <f t="shared" si="2"/>
        <v>1</v>
      </c>
    </row>
    <row r="61" spans="3:16" x14ac:dyDescent="0.25">
      <c r="D61" t="s">
        <v>225</v>
      </c>
      <c r="M61" t="str">
        <f t="shared" si="0"/>
        <v>task-&gt;block();</v>
      </c>
      <c r="N61">
        <f t="shared" si="1"/>
        <v>1</v>
      </c>
      <c r="P61">
        <f t="shared" si="2"/>
        <v>1</v>
      </c>
    </row>
    <row r="62" spans="3:16" x14ac:dyDescent="0.25">
      <c r="D62" t="s">
        <v>237</v>
      </c>
      <c r="M62" t="str">
        <f t="shared" si="0"/>
        <v>AD2_Measure(false);</v>
      </c>
      <c r="N62">
        <f t="shared" si="1"/>
        <v>1</v>
      </c>
      <c r="P62">
        <f t="shared" si="2"/>
        <v>1</v>
      </c>
    </row>
    <row r="63" spans="3:16" x14ac:dyDescent="0.25">
      <c r="D63" t="s">
        <v>227</v>
      </c>
      <c r="M63" t="str">
        <f t="shared" si="0"/>
        <v>break;</v>
      </c>
      <c r="N63">
        <f t="shared" si="1"/>
        <v>1</v>
      </c>
      <c r="P63">
        <f t="shared" si="2"/>
        <v>1</v>
      </c>
    </row>
    <row r="64" spans="3:16" x14ac:dyDescent="0.25">
      <c r="C64" t="s">
        <v>238</v>
      </c>
      <c r="M64" t="str">
        <f t="shared" si="0"/>
        <v>case STEP_MEASURE_ADC2_COMPLETE:</v>
      </c>
      <c r="N64">
        <f t="shared" si="1"/>
        <v>1</v>
      </c>
      <c r="P64">
        <f t="shared" si="2"/>
        <v>1</v>
      </c>
    </row>
    <row r="65" spans="3:16" x14ac:dyDescent="0.25">
      <c r="D65" t="s">
        <v>239</v>
      </c>
      <c r="M65" t="str">
        <f t="shared" si="0"/>
        <v>trace("x,y (accel) [t,i] : %d,%d (%d,%d,%d,%x,%d) [%lu,%lu]\r\n",</v>
      </c>
      <c r="N65">
        <f t="shared" si="1"/>
        <v>1</v>
      </c>
      <c r="O65" t="s">
        <v>410</v>
      </c>
      <c r="P65">
        <f t="shared" si="2"/>
        <v>0</v>
      </c>
    </row>
    <row r="66" spans="3:16" x14ac:dyDescent="0.25">
      <c r="H66" t="s">
        <v>240</v>
      </c>
      <c r="M66" t="str">
        <f t="shared" ref="M66:M129" si="3">TRIM(_xlfn.CONCAT(A66:L66))</f>
        <v>task_info-&gt;measure1, task_info-&gt;measure2,</v>
      </c>
      <c r="N66">
        <f t="shared" ref="N66:N129" si="4">IF(M66="",0,1)</f>
        <v>1</v>
      </c>
      <c r="O66" t="s">
        <v>410</v>
      </c>
      <c r="P66">
        <f t="shared" ref="P66:P129" si="5">IF(O66="Skip",0,N66)</f>
        <v>0</v>
      </c>
    </row>
    <row r="67" spans="3:16" x14ac:dyDescent="0.25">
      <c r="H67" t="s">
        <v>241</v>
      </c>
      <c r="M67" t="str">
        <f t="shared" si="3"/>
        <v>__accel_x, __accel_y, __accel_z, __accel_whoami, __accel_count,</v>
      </c>
      <c r="N67">
        <f t="shared" si="4"/>
        <v>1</v>
      </c>
      <c r="O67" t="s">
        <v>410</v>
      </c>
      <c r="P67">
        <f t="shared" si="5"/>
        <v>0</v>
      </c>
    </row>
    <row r="68" spans="3:16" x14ac:dyDescent="0.25">
      <c r="D68" t="s">
        <v>242</v>
      </c>
      <c r="H68" t="s">
        <v>243</v>
      </c>
      <c r="M68" t="str">
        <f t="shared" si="3"/>
        <v>//__timer_count, __idle_count);</v>
      </c>
      <c r="N68">
        <f t="shared" si="4"/>
        <v>1</v>
      </c>
      <c r="O68" t="s">
        <v>410</v>
      </c>
      <c r="P68">
        <f t="shared" si="5"/>
        <v>0</v>
      </c>
    </row>
    <row r="69" spans="3:16" x14ac:dyDescent="0.25">
      <c r="H69" t="s">
        <v>244</v>
      </c>
      <c r="M69" t="str">
        <f t="shared" si="3"/>
        <v>0, __idle_count);</v>
      </c>
      <c r="N69">
        <f t="shared" si="4"/>
        <v>1</v>
      </c>
      <c r="O69" t="s">
        <v>410</v>
      </c>
      <c r="P69">
        <f t="shared" si="5"/>
        <v>0</v>
      </c>
    </row>
    <row r="70" spans="3:16" x14ac:dyDescent="0.25">
      <c r="D70" t="s">
        <v>245</v>
      </c>
      <c r="M70" t="str">
        <f t="shared" si="3"/>
        <v>Bit1_PutVal(++count % 2 == 0);</v>
      </c>
      <c r="N70">
        <f t="shared" si="4"/>
        <v>1</v>
      </c>
      <c r="P70">
        <f t="shared" si="5"/>
        <v>1</v>
      </c>
    </row>
    <row r="71" spans="3:16" x14ac:dyDescent="0.25">
      <c r="M71" t="str">
        <f t="shared" si="3"/>
        <v/>
      </c>
      <c r="N71">
        <f t="shared" si="4"/>
        <v>0</v>
      </c>
      <c r="P71">
        <f t="shared" si="5"/>
        <v>0</v>
      </c>
    </row>
    <row r="72" spans="3:16" x14ac:dyDescent="0.25">
      <c r="D72" t="s">
        <v>246</v>
      </c>
      <c r="M72" t="str">
        <f t="shared" si="3"/>
        <v>task_info-&gt;progress = STEP_TIMER_WAIT;</v>
      </c>
      <c r="N72">
        <f t="shared" si="4"/>
        <v>1</v>
      </c>
      <c r="P72">
        <f t="shared" si="5"/>
        <v>1</v>
      </c>
    </row>
    <row r="73" spans="3:16" x14ac:dyDescent="0.25">
      <c r="D73" t="s">
        <v>225</v>
      </c>
      <c r="M73" t="str">
        <f t="shared" si="3"/>
        <v>task-&gt;block();</v>
      </c>
      <c r="N73">
        <f t="shared" si="4"/>
        <v>1</v>
      </c>
      <c r="P73">
        <f t="shared" si="5"/>
        <v>1</v>
      </c>
    </row>
    <row r="74" spans="3:16" x14ac:dyDescent="0.25">
      <c r="D74" t="s">
        <v>247</v>
      </c>
      <c r="M74" t="str">
        <f t="shared" si="3"/>
        <v>if (fsm::api::onTimer(10, task_adc_afterWait) != ERR_OK) {</v>
      </c>
      <c r="N74">
        <f t="shared" si="4"/>
        <v>1</v>
      </c>
      <c r="P74">
        <f t="shared" si="5"/>
        <v>1</v>
      </c>
    </row>
    <row r="75" spans="3:16" x14ac:dyDescent="0.25">
      <c r="E75" t="s">
        <v>248</v>
      </c>
      <c r="M75" t="str">
        <f t="shared" si="3"/>
        <v>task-&gt;unblock();</v>
      </c>
      <c r="N75">
        <f t="shared" si="4"/>
        <v>1</v>
      </c>
      <c r="P75">
        <f t="shared" si="5"/>
        <v>1</v>
      </c>
    </row>
    <row r="76" spans="3:16" x14ac:dyDescent="0.25">
      <c r="E76" t="s">
        <v>249</v>
      </c>
      <c r="M76" t="str">
        <f t="shared" si="3"/>
        <v>task_info-&gt;progress = STEP_CALIBRATE_ADC2_COMPLETE;</v>
      </c>
      <c r="N76">
        <f t="shared" si="4"/>
        <v>1</v>
      </c>
      <c r="P76">
        <f t="shared" si="5"/>
        <v>1</v>
      </c>
    </row>
    <row r="77" spans="3:16" x14ac:dyDescent="0.25">
      <c r="D77" t="s">
        <v>250</v>
      </c>
      <c r="M77" t="str">
        <f t="shared" si="3"/>
        <v>}</v>
      </c>
      <c r="N77">
        <f t="shared" si="4"/>
        <v>1</v>
      </c>
      <c r="P77">
        <f t="shared" si="5"/>
        <v>1</v>
      </c>
    </row>
    <row r="78" spans="3:16" x14ac:dyDescent="0.25">
      <c r="D78" t="s">
        <v>227</v>
      </c>
      <c r="M78" t="str">
        <f t="shared" si="3"/>
        <v>break;</v>
      </c>
      <c r="N78">
        <f t="shared" si="4"/>
        <v>1</v>
      </c>
      <c r="P78">
        <f t="shared" si="5"/>
        <v>1</v>
      </c>
    </row>
    <row r="79" spans="3:16" x14ac:dyDescent="0.25">
      <c r="C79" t="s">
        <v>251</v>
      </c>
      <c r="M79" t="str">
        <f t="shared" si="3"/>
        <v>case STEP_TIMER_COMPLETE:</v>
      </c>
      <c r="N79">
        <f t="shared" si="4"/>
        <v>1</v>
      </c>
      <c r="P79">
        <f t="shared" si="5"/>
        <v>1</v>
      </c>
    </row>
    <row r="80" spans="3:16" x14ac:dyDescent="0.25">
      <c r="D80" t="s">
        <v>249</v>
      </c>
      <c r="M80" t="str">
        <f t="shared" si="3"/>
        <v>task_info-&gt;progress = STEP_CALIBRATE_ADC2_COMPLETE;</v>
      </c>
      <c r="N80">
        <f t="shared" si="4"/>
        <v>1</v>
      </c>
      <c r="P80">
        <f t="shared" si="5"/>
        <v>1</v>
      </c>
    </row>
    <row r="81" spans="1:16" x14ac:dyDescent="0.25">
      <c r="D81" t="s">
        <v>248</v>
      </c>
      <c r="M81" t="str">
        <f t="shared" si="3"/>
        <v>task-&gt;unblock();</v>
      </c>
      <c r="N81">
        <f t="shared" si="4"/>
        <v>1</v>
      </c>
      <c r="P81">
        <f t="shared" si="5"/>
        <v>1</v>
      </c>
    </row>
    <row r="82" spans="1:16" x14ac:dyDescent="0.25">
      <c r="D82" t="s">
        <v>227</v>
      </c>
      <c r="M82" t="str">
        <f t="shared" si="3"/>
        <v>break;</v>
      </c>
      <c r="N82">
        <f t="shared" si="4"/>
        <v>1</v>
      </c>
      <c r="P82">
        <f t="shared" si="5"/>
        <v>1</v>
      </c>
    </row>
    <row r="83" spans="1:16" x14ac:dyDescent="0.25">
      <c r="B83" t="s">
        <v>250</v>
      </c>
      <c r="M83" t="str">
        <f t="shared" si="3"/>
        <v>}</v>
      </c>
      <c r="N83">
        <f t="shared" si="4"/>
        <v>1</v>
      </c>
      <c r="P83">
        <f t="shared" si="5"/>
        <v>1</v>
      </c>
    </row>
    <row r="84" spans="1:16" x14ac:dyDescent="0.25">
      <c r="A84" t="s">
        <v>250</v>
      </c>
      <c r="M84" t="str">
        <f t="shared" si="3"/>
        <v>}</v>
      </c>
      <c r="N84">
        <f t="shared" si="4"/>
        <v>1</v>
      </c>
      <c r="P84">
        <f t="shared" si="5"/>
        <v>1</v>
      </c>
    </row>
    <row r="85" spans="1:16" x14ac:dyDescent="0.25">
      <c r="M85" t="str">
        <f t="shared" si="3"/>
        <v/>
      </c>
      <c r="N85">
        <f t="shared" si="4"/>
        <v>0</v>
      </c>
      <c r="P85">
        <f t="shared" si="5"/>
        <v>0</v>
      </c>
    </row>
    <row r="86" spans="1:16" x14ac:dyDescent="0.25">
      <c r="A86" t="s">
        <v>252</v>
      </c>
      <c r="M86" t="str">
        <f t="shared" si="3"/>
        <v>// Interrupt service routines</v>
      </c>
      <c r="N86">
        <f t="shared" si="4"/>
        <v>1</v>
      </c>
      <c r="P86">
        <f t="shared" si="5"/>
        <v>1</v>
      </c>
    </row>
    <row r="87" spans="1:16" x14ac:dyDescent="0.25">
      <c r="M87" t="str">
        <f t="shared" si="3"/>
        <v/>
      </c>
      <c r="N87">
        <f t="shared" si="4"/>
        <v>0</v>
      </c>
      <c r="P87">
        <f t="shared" si="5"/>
        <v>0</v>
      </c>
    </row>
    <row r="88" spans="1:16" x14ac:dyDescent="0.25">
      <c r="A88" t="s">
        <v>253</v>
      </c>
      <c r="M88" t="str">
        <f t="shared" si="3"/>
        <v>static fsm::task::task_t* getTask() {</v>
      </c>
      <c r="N88">
        <f t="shared" si="4"/>
        <v>1</v>
      </c>
      <c r="P88">
        <f t="shared" si="5"/>
        <v>1</v>
      </c>
    </row>
    <row r="89" spans="1:16" x14ac:dyDescent="0.25">
      <c r="B89" t="s">
        <v>254</v>
      </c>
      <c r="M89" t="str">
        <f t="shared" si="3"/>
        <v>return fsm::core::scheduler_t::getInstance().findTaskPtrById(TASK_ID_ADC);</v>
      </c>
      <c r="N89">
        <f t="shared" si="4"/>
        <v>1</v>
      </c>
      <c r="P89">
        <f t="shared" si="5"/>
        <v>1</v>
      </c>
    </row>
    <row r="90" spans="1:16" x14ac:dyDescent="0.25">
      <c r="A90" t="s">
        <v>250</v>
      </c>
      <c r="M90" t="str">
        <f t="shared" si="3"/>
        <v>}</v>
      </c>
      <c r="N90">
        <f t="shared" si="4"/>
        <v>1</v>
      </c>
      <c r="P90">
        <f t="shared" si="5"/>
        <v>1</v>
      </c>
    </row>
    <row r="91" spans="1:16" x14ac:dyDescent="0.25">
      <c r="M91" t="str">
        <f t="shared" si="3"/>
        <v/>
      </c>
      <c r="N91">
        <f t="shared" si="4"/>
        <v>0</v>
      </c>
      <c r="P91">
        <f t="shared" si="5"/>
        <v>0</v>
      </c>
    </row>
    <row r="92" spans="1:16" x14ac:dyDescent="0.25">
      <c r="A92" t="s">
        <v>255</v>
      </c>
      <c r="M92" t="str">
        <f t="shared" si="3"/>
        <v>static fsm::task::adc_task_info_t* getTaskData(fsm::core::task_t* task) {</v>
      </c>
      <c r="N92">
        <f t="shared" si="4"/>
        <v>1</v>
      </c>
      <c r="P92">
        <f t="shared" si="5"/>
        <v>1</v>
      </c>
    </row>
    <row r="93" spans="1:16" x14ac:dyDescent="0.25">
      <c r="B93" t="s">
        <v>256</v>
      </c>
      <c r="M93" t="str">
        <f t="shared" si="3"/>
        <v>return (fsm::task::adc_task_info_t*)task-&gt;getTaskData();</v>
      </c>
      <c r="N93">
        <f t="shared" si="4"/>
        <v>1</v>
      </c>
      <c r="P93">
        <f t="shared" si="5"/>
        <v>1</v>
      </c>
    </row>
    <row r="94" spans="1:16" x14ac:dyDescent="0.25">
      <c r="A94" t="s">
        <v>250</v>
      </c>
      <c r="M94" t="str">
        <f t="shared" si="3"/>
        <v>}</v>
      </c>
      <c r="N94">
        <f t="shared" si="4"/>
        <v>1</v>
      </c>
      <c r="P94">
        <f t="shared" si="5"/>
        <v>1</v>
      </c>
    </row>
    <row r="95" spans="1:16" x14ac:dyDescent="0.25">
      <c r="M95" t="str">
        <f t="shared" si="3"/>
        <v/>
      </c>
      <c r="N95">
        <f t="shared" si="4"/>
        <v>0</v>
      </c>
      <c r="P95">
        <f t="shared" si="5"/>
        <v>0</v>
      </c>
    </row>
    <row r="96" spans="1:16" x14ac:dyDescent="0.25">
      <c r="A96" t="s">
        <v>257</v>
      </c>
      <c r="M96" t="str">
        <f t="shared" si="3"/>
        <v>static fsm::task::adc_task_info_t* getTaskData() {</v>
      </c>
      <c r="N96">
        <f t="shared" si="4"/>
        <v>1</v>
      </c>
      <c r="P96">
        <f t="shared" si="5"/>
        <v>1</v>
      </c>
    </row>
    <row r="97" spans="1:16" x14ac:dyDescent="0.25">
      <c r="B97" t="s">
        <v>258</v>
      </c>
      <c r="M97" t="str">
        <f t="shared" si="3"/>
        <v>fsm::core::task_t* task = getTask();</v>
      </c>
      <c r="N97">
        <f t="shared" si="4"/>
        <v>1</v>
      </c>
      <c r="P97">
        <f t="shared" si="5"/>
        <v>1</v>
      </c>
    </row>
    <row r="98" spans="1:16" x14ac:dyDescent="0.25">
      <c r="B98" t="s">
        <v>259</v>
      </c>
      <c r="M98" t="str">
        <f t="shared" si="3"/>
        <v>return getTaskData(task);</v>
      </c>
      <c r="N98">
        <f t="shared" si="4"/>
        <v>1</v>
      </c>
      <c r="P98">
        <f t="shared" si="5"/>
        <v>1</v>
      </c>
    </row>
    <row r="99" spans="1:16" x14ac:dyDescent="0.25">
      <c r="A99" t="s">
        <v>250</v>
      </c>
      <c r="M99" t="str">
        <f t="shared" si="3"/>
        <v>}</v>
      </c>
      <c r="N99">
        <f t="shared" si="4"/>
        <v>1</v>
      </c>
      <c r="P99">
        <f t="shared" si="5"/>
        <v>1</v>
      </c>
    </row>
    <row r="100" spans="1:16" x14ac:dyDescent="0.25">
      <c r="M100" t="str">
        <f t="shared" si="3"/>
        <v/>
      </c>
      <c r="N100">
        <f t="shared" si="4"/>
        <v>0</v>
      </c>
      <c r="P100">
        <f t="shared" si="5"/>
        <v>0</v>
      </c>
    </row>
    <row r="101" spans="1:16" x14ac:dyDescent="0.25">
      <c r="A101" t="s">
        <v>260</v>
      </c>
      <c r="M101" t="str">
        <f t="shared" si="3"/>
        <v>extern "C"</v>
      </c>
      <c r="N101">
        <f t="shared" si="4"/>
        <v>1</v>
      </c>
      <c r="P101">
        <f t="shared" si="5"/>
        <v>1</v>
      </c>
    </row>
    <row r="102" spans="1:16" x14ac:dyDescent="0.25">
      <c r="A102" t="s">
        <v>261</v>
      </c>
      <c r="M102" t="str">
        <f t="shared" si="3"/>
        <v>void task_adc_ad1_OnCalibrationEnd()</v>
      </c>
      <c r="N102">
        <f t="shared" si="4"/>
        <v>1</v>
      </c>
      <c r="P102">
        <f t="shared" si="5"/>
        <v>1</v>
      </c>
    </row>
    <row r="103" spans="1:16" x14ac:dyDescent="0.25">
      <c r="A103" t="s">
        <v>222</v>
      </c>
      <c r="M103" t="str">
        <f t="shared" si="3"/>
        <v>{</v>
      </c>
      <c r="N103">
        <f t="shared" si="4"/>
        <v>1</v>
      </c>
      <c r="P103">
        <f t="shared" si="5"/>
        <v>1</v>
      </c>
    </row>
    <row r="104" spans="1:16" x14ac:dyDescent="0.25">
      <c r="B104" t="s">
        <v>262</v>
      </c>
      <c r="M104" t="str">
        <f t="shared" si="3"/>
        <v>auto task = getTask();</v>
      </c>
      <c r="N104">
        <f t="shared" si="4"/>
        <v>1</v>
      </c>
      <c r="P104">
        <f t="shared" si="5"/>
        <v>1</v>
      </c>
    </row>
    <row r="105" spans="1:16" x14ac:dyDescent="0.25">
      <c r="B105" t="s">
        <v>263</v>
      </c>
      <c r="M105" t="str">
        <f t="shared" si="3"/>
        <v>getTaskData(task)-&gt;progress = STEP_CALIBRATE_ADC1_COMPLETE;</v>
      </c>
      <c r="N105">
        <f t="shared" si="4"/>
        <v>1</v>
      </c>
      <c r="P105">
        <f t="shared" si="5"/>
        <v>1</v>
      </c>
    </row>
    <row r="106" spans="1:16" x14ac:dyDescent="0.25">
      <c r="B106" t="s">
        <v>248</v>
      </c>
      <c r="M106" t="str">
        <f t="shared" si="3"/>
        <v>task-&gt;unblock();</v>
      </c>
      <c r="N106">
        <f t="shared" si="4"/>
        <v>1</v>
      </c>
      <c r="P106">
        <f t="shared" si="5"/>
        <v>1</v>
      </c>
    </row>
    <row r="107" spans="1:16" x14ac:dyDescent="0.25">
      <c r="A107" t="s">
        <v>250</v>
      </c>
      <c r="M107" t="str">
        <f t="shared" si="3"/>
        <v>}</v>
      </c>
      <c r="N107">
        <f t="shared" si="4"/>
        <v>1</v>
      </c>
      <c r="P107">
        <f t="shared" si="5"/>
        <v>1</v>
      </c>
    </row>
    <row r="108" spans="1:16" x14ac:dyDescent="0.25">
      <c r="A108" t="s">
        <v>260</v>
      </c>
      <c r="M108" t="str">
        <f t="shared" si="3"/>
        <v>extern "C"</v>
      </c>
      <c r="N108">
        <f t="shared" si="4"/>
        <v>1</v>
      </c>
      <c r="P108">
        <f t="shared" si="5"/>
        <v>1</v>
      </c>
    </row>
    <row r="109" spans="1:16" x14ac:dyDescent="0.25">
      <c r="A109" t="s">
        <v>264</v>
      </c>
      <c r="M109" t="str">
        <f t="shared" si="3"/>
        <v>void task_adc_ad1_OnEnd()</v>
      </c>
      <c r="N109">
        <f t="shared" si="4"/>
        <v>1</v>
      </c>
      <c r="P109">
        <f t="shared" si="5"/>
        <v>1</v>
      </c>
    </row>
    <row r="110" spans="1:16" x14ac:dyDescent="0.25">
      <c r="A110" t="s">
        <v>222</v>
      </c>
      <c r="M110" t="str">
        <f t="shared" si="3"/>
        <v>{</v>
      </c>
      <c r="N110">
        <f t="shared" si="4"/>
        <v>1</v>
      </c>
      <c r="P110">
        <f t="shared" si="5"/>
        <v>1</v>
      </c>
    </row>
    <row r="111" spans="1:16" x14ac:dyDescent="0.25">
      <c r="B111" t="s">
        <v>262</v>
      </c>
      <c r="M111" t="str">
        <f t="shared" si="3"/>
        <v>auto task = getTask();</v>
      </c>
      <c r="N111">
        <f t="shared" si="4"/>
        <v>1</v>
      </c>
      <c r="P111">
        <f t="shared" si="5"/>
        <v>1</v>
      </c>
    </row>
    <row r="112" spans="1:16" x14ac:dyDescent="0.25">
      <c r="B112" t="s">
        <v>265</v>
      </c>
      <c r="M112" t="str">
        <f t="shared" si="3"/>
        <v>fsm::task::adc_task_info_t* info = getTaskData(task);</v>
      </c>
      <c r="N112">
        <f t="shared" si="4"/>
        <v>1</v>
      </c>
      <c r="P112">
        <f t="shared" si="5"/>
        <v>1</v>
      </c>
    </row>
    <row r="113" spans="1:16" x14ac:dyDescent="0.25">
      <c r="B113" t="s">
        <v>266</v>
      </c>
      <c r="M113" t="str">
        <f t="shared" si="3"/>
        <v>word result = 0;</v>
      </c>
      <c r="N113">
        <f t="shared" si="4"/>
        <v>1</v>
      </c>
      <c r="P113">
        <f t="shared" si="5"/>
        <v>1</v>
      </c>
    </row>
    <row r="114" spans="1:16" x14ac:dyDescent="0.25">
      <c r="B114" t="s">
        <v>267</v>
      </c>
      <c r="M114" t="str">
        <f t="shared" si="3"/>
        <v>byte rc = AD1_GetValue16(&amp;result);</v>
      </c>
      <c r="N114">
        <f t="shared" si="4"/>
        <v>1</v>
      </c>
      <c r="P114">
        <f t="shared" si="5"/>
        <v>1</v>
      </c>
    </row>
    <row r="115" spans="1:16" x14ac:dyDescent="0.25">
      <c r="B115" t="s">
        <v>268</v>
      </c>
      <c r="M115" t="str">
        <f t="shared" si="3"/>
        <v>info-&gt;measure1 = result;</v>
      </c>
      <c r="N115">
        <f t="shared" si="4"/>
        <v>1</v>
      </c>
      <c r="P115">
        <f t="shared" si="5"/>
        <v>1</v>
      </c>
    </row>
    <row r="116" spans="1:16" x14ac:dyDescent="0.25">
      <c r="B116" t="s">
        <v>269</v>
      </c>
      <c r="M116" t="str">
        <f t="shared" si="3"/>
        <v>info-&gt;progress = STEP_MEASURE_ADC1_COMPLETE;</v>
      </c>
      <c r="N116">
        <f t="shared" si="4"/>
        <v>1</v>
      </c>
      <c r="P116">
        <f t="shared" si="5"/>
        <v>1</v>
      </c>
    </row>
    <row r="117" spans="1:16" x14ac:dyDescent="0.25">
      <c r="B117" t="s">
        <v>248</v>
      </c>
      <c r="M117" t="str">
        <f t="shared" si="3"/>
        <v>task-&gt;unblock();</v>
      </c>
      <c r="N117">
        <f t="shared" si="4"/>
        <v>1</v>
      </c>
      <c r="P117">
        <f t="shared" si="5"/>
        <v>1</v>
      </c>
    </row>
    <row r="118" spans="1:16" x14ac:dyDescent="0.25">
      <c r="A118" t="s">
        <v>250</v>
      </c>
      <c r="M118" t="str">
        <f t="shared" si="3"/>
        <v>}</v>
      </c>
      <c r="N118">
        <f t="shared" si="4"/>
        <v>1</v>
      </c>
      <c r="P118">
        <f t="shared" si="5"/>
        <v>1</v>
      </c>
    </row>
    <row r="119" spans="1:16" x14ac:dyDescent="0.25">
      <c r="A119" t="s">
        <v>260</v>
      </c>
      <c r="M119" t="str">
        <f t="shared" si="3"/>
        <v>extern "C"</v>
      </c>
      <c r="N119">
        <f t="shared" si="4"/>
        <v>1</v>
      </c>
      <c r="P119">
        <f t="shared" si="5"/>
        <v>1</v>
      </c>
    </row>
    <row r="120" spans="1:16" x14ac:dyDescent="0.25">
      <c r="A120" t="s">
        <v>270</v>
      </c>
      <c r="M120" t="str">
        <f t="shared" si="3"/>
        <v>void task_adc_ad2_OnCalibrationEnd()</v>
      </c>
      <c r="N120">
        <f t="shared" si="4"/>
        <v>1</v>
      </c>
      <c r="P120">
        <f t="shared" si="5"/>
        <v>1</v>
      </c>
    </row>
    <row r="121" spans="1:16" x14ac:dyDescent="0.25">
      <c r="A121" t="s">
        <v>222</v>
      </c>
      <c r="M121" t="str">
        <f t="shared" si="3"/>
        <v>{</v>
      </c>
      <c r="N121">
        <f t="shared" si="4"/>
        <v>1</v>
      </c>
      <c r="P121">
        <f t="shared" si="5"/>
        <v>1</v>
      </c>
    </row>
    <row r="122" spans="1:16" x14ac:dyDescent="0.25">
      <c r="B122" t="s">
        <v>262</v>
      </c>
      <c r="M122" t="str">
        <f t="shared" si="3"/>
        <v>auto task = getTask();</v>
      </c>
      <c r="N122">
        <f t="shared" si="4"/>
        <v>1</v>
      </c>
      <c r="P122">
        <f t="shared" si="5"/>
        <v>1</v>
      </c>
    </row>
    <row r="123" spans="1:16" x14ac:dyDescent="0.25">
      <c r="B123" t="s">
        <v>271</v>
      </c>
      <c r="M123" t="str">
        <f t="shared" si="3"/>
        <v>getTaskData(task)-&gt;progress = STEP_CALIBRATE_ADC2_COMPLETE;</v>
      </c>
      <c r="N123">
        <f t="shared" si="4"/>
        <v>1</v>
      </c>
      <c r="P123">
        <f t="shared" si="5"/>
        <v>1</v>
      </c>
    </row>
    <row r="124" spans="1:16" x14ac:dyDescent="0.25">
      <c r="B124" t="s">
        <v>248</v>
      </c>
      <c r="M124" t="str">
        <f t="shared" si="3"/>
        <v>task-&gt;unblock();</v>
      </c>
      <c r="N124">
        <f t="shared" si="4"/>
        <v>1</v>
      </c>
      <c r="P124">
        <f t="shared" si="5"/>
        <v>1</v>
      </c>
    </row>
    <row r="125" spans="1:16" x14ac:dyDescent="0.25">
      <c r="A125" t="s">
        <v>250</v>
      </c>
      <c r="M125" t="str">
        <f t="shared" si="3"/>
        <v>}</v>
      </c>
      <c r="N125">
        <f t="shared" si="4"/>
        <v>1</v>
      </c>
      <c r="P125">
        <f t="shared" si="5"/>
        <v>1</v>
      </c>
    </row>
    <row r="126" spans="1:16" x14ac:dyDescent="0.25">
      <c r="A126" t="s">
        <v>260</v>
      </c>
      <c r="M126" t="str">
        <f t="shared" si="3"/>
        <v>extern "C"</v>
      </c>
      <c r="N126">
        <f t="shared" si="4"/>
        <v>1</v>
      </c>
      <c r="P126">
        <f t="shared" si="5"/>
        <v>1</v>
      </c>
    </row>
    <row r="127" spans="1:16" x14ac:dyDescent="0.25">
      <c r="A127" t="s">
        <v>272</v>
      </c>
      <c r="M127" t="str">
        <f t="shared" si="3"/>
        <v>void task_adc_ad2_OnEnd()</v>
      </c>
      <c r="N127">
        <f t="shared" si="4"/>
        <v>1</v>
      </c>
      <c r="P127">
        <f t="shared" si="5"/>
        <v>1</v>
      </c>
    </row>
    <row r="128" spans="1:16" x14ac:dyDescent="0.25">
      <c r="A128" t="s">
        <v>222</v>
      </c>
      <c r="M128" t="str">
        <f t="shared" si="3"/>
        <v>{</v>
      </c>
      <c r="N128">
        <f t="shared" si="4"/>
        <v>1</v>
      </c>
      <c r="P128">
        <f t="shared" si="5"/>
        <v>1</v>
      </c>
    </row>
    <row r="129" spans="1:16" x14ac:dyDescent="0.25">
      <c r="B129" t="s">
        <v>262</v>
      </c>
      <c r="M129" t="str">
        <f t="shared" si="3"/>
        <v>auto task = getTask();</v>
      </c>
      <c r="N129">
        <f t="shared" si="4"/>
        <v>1</v>
      </c>
      <c r="P129">
        <f t="shared" si="5"/>
        <v>1</v>
      </c>
    </row>
    <row r="130" spans="1:16" x14ac:dyDescent="0.25">
      <c r="B130" t="s">
        <v>265</v>
      </c>
      <c r="M130" t="str">
        <f t="shared" ref="M130:M147" si="6">TRIM(_xlfn.CONCAT(A130:L130))</f>
        <v>fsm::task::adc_task_info_t* info = getTaskData(task);</v>
      </c>
      <c r="N130">
        <f t="shared" ref="N130:N147" si="7">IF(M130="",0,1)</f>
        <v>1</v>
      </c>
      <c r="P130">
        <f t="shared" ref="P130:P147" si="8">IF(O130="Skip",0,N130)</f>
        <v>1</v>
      </c>
    </row>
    <row r="131" spans="1:16" x14ac:dyDescent="0.25">
      <c r="B131" t="s">
        <v>266</v>
      </c>
      <c r="M131" t="str">
        <f t="shared" si="6"/>
        <v>word result = 0;</v>
      </c>
      <c r="N131">
        <f t="shared" si="7"/>
        <v>1</v>
      </c>
      <c r="P131">
        <f t="shared" si="8"/>
        <v>1</v>
      </c>
    </row>
    <row r="132" spans="1:16" x14ac:dyDescent="0.25">
      <c r="B132" t="s">
        <v>273</v>
      </c>
      <c r="M132" t="str">
        <f t="shared" si="6"/>
        <v>byte rc = AD2_GetValue16(&amp;result);</v>
      </c>
      <c r="N132">
        <f t="shared" si="7"/>
        <v>1</v>
      </c>
      <c r="P132">
        <f t="shared" si="8"/>
        <v>1</v>
      </c>
    </row>
    <row r="133" spans="1:16" x14ac:dyDescent="0.25">
      <c r="B133" t="s">
        <v>274</v>
      </c>
      <c r="M133" t="str">
        <f t="shared" si="6"/>
        <v>info-&gt;measure2 = result;</v>
      </c>
      <c r="N133">
        <f t="shared" si="7"/>
        <v>1</v>
      </c>
      <c r="P133">
        <f t="shared" si="8"/>
        <v>1</v>
      </c>
    </row>
    <row r="134" spans="1:16" x14ac:dyDescent="0.25">
      <c r="B134" t="s">
        <v>275</v>
      </c>
      <c r="M134" t="str">
        <f t="shared" si="6"/>
        <v>info-&gt;progress = STEP_MEASURE_ADC2_COMPLETE;</v>
      </c>
      <c r="N134">
        <f t="shared" si="7"/>
        <v>1</v>
      </c>
      <c r="P134">
        <f t="shared" si="8"/>
        <v>1</v>
      </c>
    </row>
    <row r="135" spans="1:16" x14ac:dyDescent="0.25">
      <c r="B135" t="s">
        <v>248</v>
      </c>
      <c r="M135" t="str">
        <f t="shared" si="6"/>
        <v>task-&gt;unblock();</v>
      </c>
      <c r="N135">
        <f t="shared" si="7"/>
        <v>1</v>
      </c>
      <c r="P135">
        <f t="shared" si="8"/>
        <v>1</v>
      </c>
    </row>
    <row r="136" spans="1:16" x14ac:dyDescent="0.25">
      <c r="A136" t="s">
        <v>250</v>
      </c>
      <c r="M136" t="str">
        <f t="shared" si="6"/>
        <v>}</v>
      </c>
      <c r="N136">
        <f t="shared" si="7"/>
        <v>1</v>
      </c>
      <c r="P136">
        <f t="shared" si="8"/>
        <v>1</v>
      </c>
    </row>
    <row r="137" spans="1:16" x14ac:dyDescent="0.25">
      <c r="M137" t="str">
        <f t="shared" si="6"/>
        <v/>
      </c>
      <c r="N137">
        <f t="shared" si="7"/>
        <v>0</v>
      </c>
      <c r="P137">
        <f t="shared" si="8"/>
        <v>0</v>
      </c>
    </row>
    <row r="138" spans="1:16" x14ac:dyDescent="0.25">
      <c r="A138" t="s">
        <v>276</v>
      </c>
      <c r="M138" t="str">
        <f t="shared" si="6"/>
        <v>void task_adc_afterWait() {</v>
      </c>
      <c r="N138">
        <f t="shared" si="7"/>
        <v>1</v>
      </c>
      <c r="P138">
        <f t="shared" si="8"/>
        <v>1</v>
      </c>
    </row>
    <row r="139" spans="1:16" x14ac:dyDescent="0.25">
      <c r="B139" t="s">
        <v>262</v>
      </c>
      <c r="M139" t="str">
        <f t="shared" si="6"/>
        <v>auto task = getTask();</v>
      </c>
      <c r="N139">
        <f t="shared" si="7"/>
        <v>1</v>
      </c>
      <c r="P139">
        <f t="shared" si="8"/>
        <v>1</v>
      </c>
    </row>
    <row r="140" spans="1:16" x14ac:dyDescent="0.25">
      <c r="B140" t="s">
        <v>277</v>
      </c>
      <c r="M140" t="str">
        <f t="shared" si="6"/>
        <v>auto info = getTaskData(task);</v>
      </c>
      <c r="N140">
        <f t="shared" si="7"/>
        <v>1</v>
      </c>
      <c r="P140">
        <f t="shared" si="8"/>
        <v>1</v>
      </c>
    </row>
    <row r="141" spans="1:16" x14ac:dyDescent="0.25">
      <c r="B141" t="s">
        <v>278</v>
      </c>
      <c r="M141" t="str">
        <f t="shared" si="6"/>
        <v>switch (info-&gt;progress) {</v>
      </c>
      <c r="N141">
        <f t="shared" si="7"/>
        <v>1</v>
      </c>
      <c r="P141">
        <f t="shared" si="8"/>
        <v>1</v>
      </c>
    </row>
    <row r="142" spans="1:16" x14ac:dyDescent="0.25">
      <c r="B142" t="s">
        <v>279</v>
      </c>
      <c r="M142" t="str">
        <f t="shared" si="6"/>
        <v>case STEP_TIMER_WAIT:</v>
      </c>
      <c r="N142">
        <f t="shared" si="7"/>
        <v>1</v>
      </c>
      <c r="P142">
        <f t="shared" si="8"/>
        <v>1</v>
      </c>
    </row>
    <row r="143" spans="1:16" x14ac:dyDescent="0.25">
      <c r="C143" t="s">
        <v>280</v>
      </c>
      <c r="M143" t="str">
        <f t="shared" si="6"/>
        <v>info-&gt;progress = STEP_TIMER_COMPLETE;</v>
      </c>
      <c r="N143">
        <f t="shared" si="7"/>
        <v>1</v>
      </c>
      <c r="P143">
        <f t="shared" si="8"/>
        <v>1</v>
      </c>
    </row>
    <row r="144" spans="1:16" x14ac:dyDescent="0.25">
      <c r="C144" t="s">
        <v>248</v>
      </c>
      <c r="M144" t="str">
        <f t="shared" si="6"/>
        <v>task-&gt;unblock();</v>
      </c>
      <c r="N144">
        <f t="shared" si="7"/>
        <v>1</v>
      </c>
      <c r="P144">
        <f t="shared" si="8"/>
        <v>1</v>
      </c>
    </row>
    <row r="145" spans="1:16" x14ac:dyDescent="0.25">
      <c r="C145" t="s">
        <v>227</v>
      </c>
      <c r="M145" t="str">
        <f t="shared" si="6"/>
        <v>break;</v>
      </c>
      <c r="N145">
        <f t="shared" si="7"/>
        <v>1</v>
      </c>
      <c r="P145">
        <f t="shared" si="8"/>
        <v>1</v>
      </c>
    </row>
    <row r="146" spans="1:16" x14ac:dyDescent="0.25">
      <c r="B146" t="s">
        <v>250</v>
      </c>
      <c r="M146" t="str">
        <f t="shared" si="6"/>
        <v>}</v>
      </c>
      <c r="N146">
        <f t="shared" si="7"/>
        <v>1</v>
      </c>
      <c r="P146">
        <f t="shared" si="8"/>
        <v>1</v>
      </c>
    </row>
    <row r="147" spans="1:16" x14ac:dyDescent="0.25">
      <c r="A147" t="s">
        <v>250</v>
      </c>
      <c r="M147" t="str">
        <f t="shared" si="6"/>
        <v>}</v>
      </c>
      <c r="N147">
        <f t="shared" si="7"/>
        <v>1</v>
      </c>
      <c r="P147">
        <f t="shared" si="8"/>
        <v>1</v>
      </c>
    </row>
    <row r="148" spans="1:16" x14ac:dyDescent="0.25">
      <c r="P148" s="18">
        <f>SUM(P1:P147)</f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3FAF-3961-4CEF-8FAD-155B74200F31}">
  <dimension ref="A1:P22"/>
  <sheetViews>
    <sheetView workbookViewId="0">
      <selection activeCell="O1" sqref="O1"/>
    </sheetView>
  </sheetViews>
  <sheetFormatPr defaultRowHeight="15" x14ac:dyDescent="0.25"/>
  <sheetData>
    <row r="1" spans="1:16" x14ac:dyDescent="0.25">
      <c r="A1" t="s">
        <v>282</v>
      </c>
      <c r="M1" t="str">
        <f>TRIM(_xlfn.CONCAT(A1:L1))</f>
        <v>#ifndef FSMSHARED_FSMINCLUDE_TASK_I2C_H_</v>
      </c>
      <c r="N1">
        <f>IF(M1="",0,1)</f>
        <v>1</v>
      </c>
      <c r="P1">
        <f>IF(O1="Skip",0,N1)</f>
        <v>1</v>
      </c>
    </row>
    <row r="2" spans="1:16" x14ac:dyDescent="0.25">
      <c r="A2" t="s">
        <v>283</v>
      </c>
      <c r="M2" t="str">
        <f t="shared" ref="M2:M21" si="0">TRIM(_xlfn.CONCAT(A2:L2))</f>
        <v>#define FSMSHARED_FSMINCLUDE_TASK_I2C_H_</v>
      </c>
      <c r="N2">
        <f t="shared" ref="N2:N21" si="1">IF(M2="",0,1)</f>
        <v>1</v>
      </c>
      <c r="P2">
        <f t="shared" ref="P2:P21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173</v>
      </c>
      <c r="M4" t="str">
        <f t="shared" si="0"/>
        <v>#include "fsmcore_scheduler.h"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174</v>
      </c>
      <c r="M6" t="str">
        <f t="shared" si="0"/>
        <v>namespace fsm { namespace task {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175</v>
      </c>
      <c r="M8" t="str">
        <f t="shared" si="0"/>
        <v>using namespace fsm::core;</v>
      </c>
      <c r="N8">
        <f t="shared" si="1"/>
        <v>1</v>
      </c>
      <c r="P8">
        <f t="shared" si="2"/>
        <v>1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284</v>
      </c>
      <c r="M10" t="str">
        <f t="shared" si="0"/>
        <v>struct i2c_task_info_t {</v>
      </c>
      <c r="N10">
        <f t="shared" si="1"/>
        <v>1</v>
      </c>
      <c r="P10">
        <f t="shared" si="2"/>
        <v>1</v>
      </c>
    </row>
    <row r="11" spans="1:16" x14ac:dyDescent="0.25">
      <c r="B11" t="s">
        <v>177</v>
      </c>
      <c r="M11" t="str">
        <f t="shared" si="0"/>
        <v>volatile uint8_t progress;</v>
      </c>
      <c r="N11">
        <f t="shared" si="1"/>
        <v>1</v>
      </c>
      <c r="P11">
        <f t="shared" si="2"/>
        <v>1</v>
      </c>
    </row>
    <row r="12" spans="1:16" x14ac:dyDescent="0.25">
      <c r="B12" t="s">
        <v>285</v>
      </c>
      <c r="M12" t="str">
        <f t="shared" si="0"/>
        <v>uint8_t channel;</v>
      </c>
      <c r="N12">
        <f t="shared" si="1"/>
        <v>1</v>
      </c>
      <c r="P12">
        <f t="shared" si="2"/>
        <v>1</v>
      </c>
    </row>
    <row r="13" spans="1:16" x14ac:dyDescent="0.25">
      <c r="B13" t="s">
        <v>286</v>
      </c>
      <c r="M13" t="str">
        <f t="shared" si="0"/>
        <v>volatile uint8_t whoami;</v>
      </c>
      <c r="N13">
        <f t="shared" si="1"/>
        <v>1</v>
      </c>
      <c r="P13">
        <f t="shared" si="2"/>
        <v>1</v>
      </c>
    </row>
    <row r="14" spans="1:16" x14ac:dyDescent="0.25">
      <c r="B14" t="s">
        <v>287</v>
      </c>
      <c r="M14" t="str">
        <f t="shared" si="0"/>
        <v>volatile uint8_t buf7[7]; // 7-byte inbound message buffer</v>
      </c>
      <c r="N14">
        <f t="shared" si="1"/>
        <v>1</v>
      </c>
      <c r="P14">
        <f t="shared" si="2"/>
        <v>1</v>
      </c>
    </row>
    <row r="15" spans="1:16" x14ac:dyDescent="0.25">
      <c r="A15" t="s">
        <v>181</v>
      </c>
      <c r="M15" t="str">
        <f t="shared" si="0"/>
        <v>};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288</v>
      </c>
      <c r="M17" t="str">
        <f t="shared" si="0"/>
        <v>extern void i2cTaskFn(task_t*);</v>
      </c>
      <c r="N17">
        <f t="shared" si="1"/>
        <v>1</v>
      </c>
      <c r="P17">
        <f t="shared" si="2"/>
        <v>1</v>
      </c>
    </row>
    <row r="18" spans="1:16" x14ac:dyDescent="0.25">
      <c r="M18" t="str">
        <f t="shared" si="0"/>
        <v/>
      </c>
      <c r="N18">
        <f t="shared" si="1"/>
        <v>0</v>
      </c>
      <c r="P18">
        <f t="shared" si="2"/>
        <v>0</v>
      </c>
    </row>
    <row r="19" spans="1:16" x14ac:dyDescent="0.25">
      <c r="A19" t="s">
        <v>184</v>
      </c>
      <c r="M19" t="str">
        <f t="shared" si="0"/>
        <v>} } // namespace fsm::task</v>
      </c>
      <c r="N19">
        <f t="shared" si="1"/>
        <v>1</v>
      </c>
      <c r="P19">
        <f t="shared" si="2"/>
        <v>1</v>
      </c>
    </row>
    <row r="20" spans="1:16" x14ac:dyDescent="0.25">
      <c r="M20" t="str">
        <f t="shared" si="0"/>
        <v/>
      </c>
      <c r="N20">
        <f t="shared" si="1"/>
        <v>0</v>
      </c>
      <c r="P20">
        <f t="shared" si="2"/>
        <v>0</v>
      </c>
    </row>
    <row r="21" spans="1:16" x14ac:dyDescent="0.25">
      <c r="A21" t="s">
        <v>289</v>
      </c>
      <c r="M21" t="str">
        <f t="shared" si="0"/>
        <v>#endif /* FSMSHARED_FSMINCLUDE_TASK_I2C_H_ */</v>
      </c>
      <c r="N21">
        <f t="shared" si="1"/>
        <v>1</v>
      </c>
      <c r="P21">
        <f t="shared" si="2"/>
        <v>1</v>
      </c>
    </row>
    <row r="22" spans="1:16" x14ac:dyDescent="0.25">
      <c r="P22" s="18">
        <f>SUM(P1:P21)</f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8349-2B48-42CE-8CF3-DD6E80D2C2BD}">
  <dimension ref="A1:P242"/>
  <sheetViews>
    <sheetView topLeftCell="A210" workbookViewId="0">
      <selection activeCell="O242" sqref="O242"/>
    </sheetView>
  </sheetViews>
  <sheetFormatPr defaultRowHeight="15" x14ac:dyDescent="0.25"/>
  <sheetData>
    <row r="1" spans="1:16" x14ac:dyDescent="0.25">
      <c r="A1" t="s">
        <v>290</v>
      </c>
      <c r="M1" t="str">
        <f>TRIM(_xlfn.CONCAT(A1:L1))</f>
        <v>#include "task_i2c.h"</v>
      </c>
      <c r="N1">
        <f>IF(M1="",0,1)</f>
        <v>1</v>
      </c>
      <c r="P1">
        <f>IF(O1="Skip",0,N1)</f>
        <v>1</v>
      </c>
    </row>
    <row r="2" spans="1:16" x14ac:dyDescent="0.25">
      <c r="A2" t="s">
        <v>195</v>
      </c>
      <c r="M2" t="str">
        <f t="shared" ref="M2:M65" si="0">TRIM(_xlfn.CONCAT(A2:L2))</f>
        <v>#include "fsmapi_timer.h"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291</v>
      </c>
      <c r="M3" t="str">
        <f t="shared" si="0"/>
        <v>#include "I2C.h"</v>
      </c>
      <c r="N3">
        <f t="shared" si="1"/>
        <v>1</v>
      </c>
      <c r="P3">
        <f t="shared" si="2"/>
        <v>1</v>
      </c>
    </row>
    <row r="4" spans="1:16" x14ac:dyDescent="0.25">
      <c r="A4" t="s">
        <v>194</v>
      </c>
      <c r="M4" t="str">
        <f t="shared" si="0"/>
        <v>#include "app_ids.h"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292</v>
      </c>
      <c r="M6" t="str">
        <f t="shared" si="0"/>
        <v>#define ACCEL_ADDRESS 0x1C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293</v>
      </c>
      <c r="M8" t="str">
        <f t="shared" si="0"/>
        <v>volatile int16_t __accel_x = 0;</v>
      </c>
      <c r="N8">
        <f t="shared" si="1"/>
        <v>1</v>
      </c>
      <c r="O8" t="s">
        <v>410</v>
      </c>
      <c r="P8">
        <f t="shared" si="2"/>
        <v>0</v>
      </c>
    </row>
    <row r="9" spans="1:16" x14ac:dyDescent="0.25">
      <c r="A9" t="s">
        <v>294</v>
      </c>
      <c r="M9" t="str">
        <f t="shared" si="0"/>
        <v>volatile int16_t __accel_y = 0;</v>
      </c>
      <c r="N9">
        <f t="shared" si="1"/>
        <v>1</v>
      </c>
      <c r="O9" t="s">
        <v>410</v>
      </c>
      <c r="P9">
        <f t="shared" si="2"/>
        <v>0</v>
      </c>
    </row>
    <row r="10" spans="1:16" x14ac:dyDescent="0.25">
      <c r="A10" t="s">
        <v>295</v>
      </c>
      <c r="M10" t="str">
        <f t="shared" si="0"/>
        <v>volatile int16_t __accel_z = 0;</v>
      </c>
      <c r="N10">
        <f t="shared" si="1"/>
        <v>1</v>
      </c>
      <c r="O10" t="s">
        <v>410</v>
      </c>
      <c r="P10">
        <f t="shared" si="2"/>
        <v>0</v>
      </c>
    </row>
    <row r="11" spans="1:16" x14ac:dyDescent="0.25">
      <c r="A11" t="s">
        <v>296</v>
      </c>
      <c r="M11" t="str">
        <f t="shared" si="0"/>
        <v>volatile uint8_t __accel_whoami = 0;</v>
      </c>
      <c r="N11">
        <f t="shared" si="1"/>
        <v>1</v>
      </c>
      <c r="O11" t="s">
        <v>410</v>
      </c>
      <c r="P11">
        <f t="shared" si="2"/>
        <v>0</v>
      </c>
    </row>
    <row r="12" spans="1:16" x14ac:dyDescent="0.25">
      <c r="A12" t="s">
        <v>297</v>
      </c>
      <c r="M12" t="str">
        <f t="shared" si="0"/>
        <v>volatile int16_t __accel_count = 0;</v>
      </c>
      <c r="N12">
        <f t="shared" si="1"/>
        <v>1</v>
      </c>
      <c r="O12" t="s">
        <v>410</v>
      </c>
      <c r="P12">
        <f t="shared" si="2"/>
        <v>0</v>
      </c>
    </row>
    <row r="13" spans="1:16" x14ac:dyDescent="0.25">
      <c r="M13" t="str">
        <f t="shared" si="0"/>
        <v/>
      </c>
      <c r="N13">
        <f t="shared" si="1"/>
        <v>0</v>
      </c>
      <c r="P13">
        <f t="shared" si="2"/>
        <v>0</v>
      </c>
    </row>
    <row r="14" spans="1:16" x14ac:dyDescent="0.25">
      <c r="A14" t="s">
        <v>298</v>
      </c>
      <c r="M14" t="str">
        <f t="shared" si="0"/>
        <v>void decodeCoordsFromBuffer(const uint8_t* buf, int16_t&amp; x, int16_t&amp; y, int16_t&amp; z) {</v>
      </c>
      <c r="N14">
        <f t="shared" si="1"/>
        <v>1</v>
      </c>
      <c r="P14">
        <f t="shared" si="2"/>
        <v>1</v>
      </c>
    </row>
    <row r="15" spans="1:16" x14ac:dyDescent="0.25">
      <c r="A15" t="s">
        <v>299</v>
      </c>
      <c r="M15" t="str">
        <f t="shared" si="0"/>
        <v>x = (int16_t)(((buf[1] &lt;&lt; 8) | buf[2])) &gt;&gt; 2;</v>
      </c>
      <c r="N15">
        <f t="shared" si="1"/>
        <v>1</v>
      </c>
      <c r="P15">
        <f t="shared" si="2"/>
        <v>1</v>
      </c>
    </row>
    <row r="16" spans="1:16" x14ac:dyDescent="0.25">
      <c r="A16" t="s">
        <v>300</v>
      </c>
      <c r="M16" t="str">
        <f t="shared" si="0"/>
        <v>y = (int16_t)(((buf[3] &lt;&lt; 8) | buf[4])) &gt;&gt; 2;</v>
      </c>
      <c r="N16">
        <f t="shared" si="1"/>
        <v>1</v>
      </c>
      <c r="P16">
        <f t="shared" si="2"/>
        <v>1</v>
      </c>
    </row>
    <row r="17" spans="1:16" x14ac:dyDescent="0.25">
      <c r="A17" t="s">
        <v>301</v>
      </c>
      <c r="M17" t="str">
        <f t="shared" si="0"/>
        <v>z = (int16_t)(((buf[5] &lt;&lt; 8) | buf[6])) &gt;&gt; 2;</v>
      </c>
      <c r="N17">
        <f t="shared" si="1"/>
        <v>1</v>
      </c>
      <c r="P17">
        <f t="shared" si="2"/>
        <v>1</v>
      </c>
    </row>
    <row r="18" spans="1:16" x14ac:dyDescent="0.25">
      <c r="A18" t="s">
        <v>250</v>
      </c>
      <c r="M18" t="str">
        <f t="shared" si="0"/>
        <v>}</v>
      </c>
      <c r="N18">
        <f t="shared" si="1"/>
        <v>1</v>
      </c>
      <c r="P18">
        <f t="shared" si="2"/>
        <v>1</v>
      </c>
    </row>
    <row r="19" spans="1:16" x14ac:dyDescent="0.25">
      <c r="M19" t="str">
        <f t="shared" si="0"/>
        <v/>
      </c>
      <c r="N19">
        <f t="shared" si="1"/>
        <v>0</v>
      </c>
      <c r="P19">
        <f t="shared" si="2"/>
        <v>0</v>
      </c>
    </row>
    <row r="20" spans="1:16" x14ac:dyDescent="0.25">
      <c r="A20" t="s">
        <v>302</v>
      </c>
      <c r="M20" t="str">
        <f t="shared" si="0"/>
        <v>enum i2c_task_steps {</v>
      </c>
      <c r="N20">
        <f t="shared" si="1"/>
        <v>1</v>
      </c>
      <c r="P20">
        <f t="shared" si="2"/>
        <v>1</v>
      </c>
    </row>
    <row r="21" spans="1:16" x14ac:dyDescent="0.25">
      <c r="B21" t="s">
        <v>207</v>
      </c>
      <c r="M21" t="str">
        <f t="shared" si="0"/>
        <v>STEP_START = 0,</v>
      </c>
      <c r="N21">
        <f t="shared" si="1"/>
        <v>1</v>
      </c>
      <c r="P21">
        <f t="shared" si="2"/>
        <v>1</v>
      </c>
    </row>
    <row r="22" spans="1:16" x14ac:dyDescent="0.25">
      <c r="B22" t="s">
        <v>303</v>
      </c>
      <c r="M22" t="str">
        <f t="shared" si="0"/>
        <v>STEP_READ_WHOAMI_SENDREG_WAIT,</v>
      </c>
      <c r="N22">
        <f t="shared" si="1"/>
        <v>1</v>
      </c>
      <c r="P22">
        <f t="shared" si="2"/>
        <v>1</v>
      </c>
    </row>
    <row r="23" spans="1:16" x14ac:dyDescent="0.25">
      <c r="B23" t="s">
        <v>304</v>
      </c>
      <c r="M23" t="str">
        <f t="shared" si="0"/>
        <v>STEP_READ_WHOAMI_SENDREG_COMPLETE,</v>
      </c>
      <c r="N23">
        <f t="shared" si="1"/>
        <v>1</v>
      </c>
      <c r="P23">
        <f t="shared" si="2"/>
        <v>1</v>
      </c>
    </row>
    <row r="24" spans="1:16" x14ac:dyDescent="0.25">
      <c r="B24" t="s">
        <v>305</v>
      </c>
      <c r="M24" t="str">
        <f t="shared" si="0"/>
        <v>STEP_READ_WHOAMI_RCVBYTE_WAIT,</v>
      </c>
      <c r="N24">
        <f t="shared" si="1"/>
        <v>1</v>
      </c>
      <c r="P24">
        <f t="shared" si="2"/>
        <v>1</v>
      </c>
    </row>
    <row r="25" spans="1:16" x14ac:dyDescent="0.25">
      <c r="B25" t="s">
        <v>306</v>
      </c>
      <c r="M25" t="str">
        <f t="shared" si="0"/>
        <v>STEP_READ_WHOAMI_RCVBYTE_COMPLETE,</v>
      </c>
      <c r="N25">
        <f t="shared" si="1"/>
        <v>1</v>
      </c>
      <c r="P25">
        <f t="shared" si="2"/>
        <v>1</v>
      </c>
    </row>
    <row r="26" spans="1:16" x14ac:dyDescent="0.25">
      <c r="B26" t="s">
        <v>307</v>
      </c>
      <c r="M26" t="str">
        <f t="shared" si="0"/>
        <v>STEP_INITIALISATION_COMPLETE,</v>
      </c>
      <c r="N26">
        <f t="shared" si="1"/>
        <v>1</v>
      </c>
      <c r="P26">
        <f t="shared" si="2"/>
        <v>1</v>
      </c>
    </row>
    <row r="27" spans="1:16" x14ac:dyDescent="0.25">
      <c r="B27" t="s">
        <v>308</v>
      </c>
      <c r="M27" t="str">
        <f t="shared" si="0"/>
        <v>STEP_WRITE_REG1_0_WAIT,</v>
      </c>
      <c r="N27">
        <f t="shared" si="1"/>
        <v>1</v>
      </c>
      <c r="P27">
        <f t="shared" si="2"/>
        <v>1</v>
      </c>
    </row>
    <row r="28" spans="1:16" x14ac:dyDescent="0.25">
      <c r="B28" t="s">
        <v>309</v>
      </c>
      <c r="M28" t="str">
        <f t="shared" si="0"/>
        <v>STEP_WRITE_REG1_0_COMPLETE,</v>
      </c>
      <c r="N28">
        <f t="shared" si="1"/>
        <v>1</v>
      </c>
      <c r="P28">
        <f t="shared" si="2"/>
        <v>1</v>
      </c>
    </row>
    <row r="29" spans="1:16" x14ac:dyDescent="0.25">
      <c r="B29" t="s">
        <v>310</v>
      </c>
      <c r="M29" t="str">
        <f t="shared" si="0"/>
        <v>STEP_WRITE_REG1_1_WAIT,</v>
      </c>
      <c r="N29">
        <f t="shared" si="1"/>
        <v>1</v>
      </c>
      <c r="P29">
        <f t="shared" si="2"/>
        <v>1</v>
      </c>
    </row>
    <row r="30" spans="1:16" x14ac:dyDescent="0.25">
      <c r="B30" t="s">
        <v>311</v>
      </c>
      <c r="M30" t="str">
        <f t="shared" si="0"/>
        <v>STEP_WRITE_REG1_1_COMPLETE,</v>
      </c>
      <c r="N30">
        <f t="shared" si="1"/>
        <v>1</v>
      </c>
      <c r="P30">
        <f t="shared" si="2"/>
        <v>1</v>
      </c>
    </row>
    <row r="31" spans="1:16" x14ac:dyDescent="0.25">
      <c r="B31" t="s">
        <v>312</v>
      </c>
      <c r="M31" t="str">
        <f t="shared" si="0"/>
        <v>STEP_READ_DATA_SENDREG_WAIT,</v>
      </c>
      <c r="N31">
        <f t="shared" si="1"/>
        <v>1</v>
      </c>
      <c r="P31">
        <f t="shared" si="2"/>
        <v>1</v>
      </c>
    </row>
    <row r="32" spans="1:16" x14ac:dyDescent="0.25">
      <c r="B32" t="s">
        <v>313</v>
      </c>
      <c r="M32" t="str">
        <f t="shared" si="0"/>
        <v>STEP_READ_DATA_SENDREG_COMPLETE,</v>
      </c>
      <c r="N32">
        <f t="shared" si="1"/>
        <v>1</v>
      </c>
      <c r="P32">
        <f t="shared" si="2"/>
        <v>1</v>
      </c>
    </row>
    <row r="33" spans="1:16" x14ac:dyDescent="0.25">
      <c r="B33" t="s">
        <v>314</v>
      </c>
      <c r="M33" t="str">
        <f t="shared" si="0"/>
        <v>STEP_READ_DATA_RCVBYTES_WAIT,</v>
      </c>
      <c r="N33">
        <f t="shared" si="1"/>
        <v>1</v>
      </c>
      <c r="P33">
        <f t="shared" si="2"/>
        <v>1</v>
      </c>
    </row>
    <row r="34" spans="1:16" x14ac:dyDescent="0.25">
      <c r="B34" t="s">
        <v>315</v>
      </c>
      <c r="M34" t="str">
        <f t="shared" si="0"/>
        <v>STEP_READ_DATA_RCVBYTES_COMPLETE,</v>
      </c>
      <c r="N34">
        <f t="shared" si="1"/>
        <v>1</v>
      </c>
      <c r="P34">
        <f t="shared" si="2"/>
        <v>1</v>
      </c>
    </row>
    <row r="35" spans="1:16" x14ac:dyDescent="0.25">
      <c r="B35" t="s">
        <v>216</v>
      </c>
      <c r="M35" t="str">
        <f t="shared" si="0"/>
        <v>STEP_TIMER_WAIT,</v>
      </c>
      <c r="N35">
        <f t="shared" si="1"/>
        <v>1</v>
      </c>
      <c r="P35">
        <f t="shared" si="2"/>
        <v>1</v>
      </c>
    </row>
    <row r="36" spans="1:16" x14ac:dyDescent="0.25">
      <c r="B36" t="s">
        <v>316</v>
      </c>
      <c r="M36" t="str">
        <f t="shared" si="0"/>
        <v>STEP_TIMER_COMPLETE, // ??</v>
      </c>
      <c r="N36">
        <f t="shared" si="1"/>
        <v>1</v>
      </c>
      <c r="P36">
        <f t="shared" si="2"/>
        <v>1</v>
      </c>
    </row>
    <row r="37" spans="1:16" x14ac:dyDescent="0.25">
      <c r="A37" t="s">
        <v>181</v>
      </c>
      <c r="M37" t="str">
        <f t="shared" si="0"/>
        <v>};</v>
      </c>
      <c r="N37">
        <f t="shared" si="1"/>
        <v>1</v>
      </c>
      <c r="P37">
        <f t="shared" si="2"/>
        <v>1</v>
      </c>
    </row>
    <row r="38" spans="1:16" x14ac:dyDescent="0.25">
      <c r="M38" t="str">
        <f t="shared" si="0"/>
        <v/>
      </c>
      <c r="N38">
        <f t="shared" si="1"/>
        <v>0</v>
      </c>
      <c r="P38">
        <f t="shared" si="2"/>
        <v>0</v>
      </c>
    </row>
    <row r="39" spans="1:16" x14ac:dyDescent="0.25">
      <c r="A39" t="s">
        <v>317</v>
      </c>
      <c r="M39" t="str">
        <f t="shared" si="0"/>
        <v>static void task_i2c_afterWait();</v>
      </c>
      <c r="N39">
        <f t="shared" si="1"/>
        <v>1</v>
      </c>
      <c r="P39">
        <f t="shared" si="2"/>
        <v>1</v>
      </c>
    </row>
    <row r="40" spans="1:16" x14ac:dyDescent="0.25">
      <c r="M40" t="str">
        <f t="shared" si="0"/>
        <v/>
      </c>
      <c r="N40">
        <f t="shared" si="1"/>
        <v>0</v>
      </c>
      <c r="P40">
        <f t="shared" si="2"/>
        <v>0</v>
      </c>
    </row>
    <row r="41" spans="1:16" x14ac:dyDescent="0.25">
      <c r="A41" t="s">
        <v>318</v>
      </c>
      <c r="M41" t="str">
        <f t="shared" si="0"/>
        <v>void fsm::task::i2cTaskFn(fsm::core::task_t* task) {</v>
      </c>
      <c r="N41">
        <f t="shared" si="1"/>
        <v>1</v>
      </c>
      <c r="P41">
        <f t="shared" si="2"/>
        <v>1</v>
      </c>
    </row>
    <row r="42" spans="1:16" x14ac:dyDescent="0.25">
      <c r="B42" t="s">
        <v>319</v>
      </c>
      <c r="M42" t="str">
        <f t="shared" si="0"/>
        <v>fsm::task::i2c_task_info_t* task_info = (fsm::task::i2c_task_info_t*)task-&gt;getTaskData();</v>
      </c>
      <c r="N42">
        <f t="shared" si="1"/>
        <v>1</v>
      </c>
      <c r="P42">
        <f t="shared" si="2"/>
        <v>1</v>
      </c>
    </row>
    <row r="43" spans="1:16" x14ac:dyDescent="0.25">
      <c r="B43" t="s">
        <v>320</v>
      </c>
      <c r="M43" t="str">
        <f t="shared" si="0"/>
        <v>byte rc;</v>
      </c>
      <c r="N43">
        <f t="shared" si="1"/>
        <v>1</v>
      </c>
      <c r="P43">
        <f t="shared" si="2"/>
        <v>1</v>
      </c>
    </row>
    <row r="44" spans="1:16" x14ac:dyDescent="0.25">
      <c r="B44" t="s">
        <v>321</v>
      </c>
      <c r="M44" t="str">
        <f t="shared" si="0"/>
        <v>word recv, sent;</v>
      </c>
      <c r="N44">
        <f t="shared" si="1"/>
        <v>1</v>
      </c>
      <c r="P44">
        <f t="shared" si="2"/>
        <v>1</v>
      </c>
    </row>
    <row r="45" spans="1:16" x14ac:dyDescent="0.25">
      <c r="B45" t="s">
        <v>322</v>
      </c>
      <c r="M45" t="str">
        <f t="shared" si="0"/>
        <v>uint8_t msg2[2]; // 2-byte outbound message buffer</v>
      </c>
      <c r="N45">
        <f t="shared" si="1"/>
        <v>1</v>
      </c>
      <c r="P45">
        <f t="shared" si="2"/>
        <v>1</v>
      </c>
    </row>
    <row r="46" spans="1:16" x14ac:dyDescent="0.25">
      <c r="M46" t="str">
        <f t="shared" si="0"/>
        <v/>
      </c>
      <c r="N46">
        <f t="shared" si="1"/>
        <v>0</v>
      </c>
      <c r="P46">
        <f t="shared" si="2"/>
        <v>0</v>
      </c>
    </row>
    <row r="47" spans="1:16" x14ac:dyDescent="0.25">
      <c r="B47" t="s">
        <v>323</v>
      </c>
      <c r="M47" t="str">
        <f t="shared" si="0"/>
        <v>switch (task_info-&gt;progress) {</v>
      </c>
      <c r="N47">
        <f t="shared" si="1"/>
        <v>1</v>
      </c>
      <c r="P47">
        <f t="shared" si="2"/>
        <v>1</v>
      </c>
    </row>
    <row r="48" spans="1:16" x14ac:dyDescent="0.25">
      <c r="B48" t="s">
        <v>223</v>
      </c>
      <c r="M48" t="str">
        <f t="shared" si="0"/>
        <v>case STEP_START:</v>
      </c>
      <c r="N48">
        <f t="shared" si="1"/>
        <v>1</v>
      </c>
      <c r="P48">
        <f t="shared" si="2"/>
        <v>1</v>
      </c>
    </row>
    <row r="49" spans="2:16" x14ac:dyDescent="0.25">
      <c r="C49" t="s">
        <v>324</v>
      </c>
      <c r="M49" t="str">
        <f t="shared" si="0"/>
        <v>rc = I2C_SelectSlave(ACCEL_ADDRESS);</v>
      </c>
      <c r="N49">
        <f t="shared" si="1"/>
        <v>1</v>
      </c>
      <c r="P49">
        <f t="shared" si="2"/>
        <v>1</v>
      </c>
    </row>
    <row r="50" spans="2:16" x14ac:dyDescent="0.25">
      <c r="C50" t="s">
        <v>325</v>
      </c>
      <c r="M50" t="str">
        <f t="shared" si="0"/>
        <v>if (rc != ERR_OK) {</v>
      </c>
      <c r="N50">
        <f t="shared" si="1"/>
        <v>1</v>
      </c>
      <c r="P50">
        <f t="shared" si="2"/>
        <v>1</v>
      </c>
    </row>
    <row r="51" spans="2:16" x14ac:dyDescent="0.25">
      <c r="D51" t="s">
        <v>326</v>
      </c>
      <c r="M51" t="str">
        <f t="shared" si="0"/>
        <v>// Try again</v>
      </c>
      <c r="N51">
        <f t="shared" si="1"/>
        <v>1</v>
      </c>
      <c r="P51">
        <f t="shared" si="2"/>
        <v>1</v>
      </c>
    </row>
    <row r="52" spans="2:16" x14ac:dyDescent="0.25">
      <c r="D52" t="s">
        <v>227</v>
      </c>
      <c r="M52" t="str">
        <f t="shared" si="0"/>
        <v>break;</v>
      </c>
      <c r="N52">
        <f t="shared" si="1"/>
        <v>1</v>
      </c>
      <c r="P52">
        <f t="shared" si="2"/>
        <v>1</v>
      </c>
    </row>
    <row r="53" spans="2:16" x14ac:dyDescent="0.25">
      <c r="C53" t="s">
        <v>250</v>
      </c>
      <c r="M53" t="str">
        <f t="shared" si="0"/>
        <v>}</v>
      </c>
      <c r="N53">
        <f t="shared" si="1"/>
        <v>1</v>
      </c>
      <c r="P53">
        <f t="shared" si="2"/>
        <v>1</v>
      </c>
    </row>
    <row r="54" spans="2:16" x14ac:dyDescent="0.25">
      <c r="C54" t="s">
        <v>327</v>
      </c>
      <c r="M54" t="str">
        <f t="shared" si="0"/>
        <v>task_info-&gt;progress = STEP_READ_WHOAMI_SENDREG_WAIT;</v>
      </c>
      <c r="N54">
        <f t="shared" si="1"/>
        <v>1</v>
      </c>
      <c r="P54">
        <f t="shared" si="2"/>
        <v>1</v>
      </c>
    </row>
    <row r="55" spans="2:16" x14ac:dyDescent="0.25">
      <c r="C55" t="s">
        <v>225</v>
      </c>
      <c r="M55" t="str">
        <f t="shared" si="0"/>
        <v>task-&gt;block();</v>
      </c>
      <c r="N55">
        <f t="shared" si="1"/>
        <v>1</v>
      </c>
      <c r="P55">
        <f t="shared" si="2"/>
        <v>1</v>
      </c>
    </row>
    <row r="56" spans="2:16" x14ac:dyDescent="0.25">
      <c r="C56" t="s">
        <v>328</v>
      </c>
      <c r="M56" t="str">
        <f t="shared" si="0"/>
        <v>rc = I2C_SendChar(0x0D);</v>
      </c>
      <c r="N56">
        <f t="shared" si="1"/>
        <v>1</v>
      </c>
      <c r="P56">
        <f t="shared" si="2"/>
        <v>1</v>
      </c>
    </row>
    <row r="57" spans="2:16" x14ac:dyDescent="0.25">
      <c r="C57" t="s">
        <v>325</v>
      </c>
      <c r="M57" t="str">
        <f t="shared" si="0"/>
        <v>if (rc != ERR_OK) {</v>
      </c>
      <c r="N57">
        <f t="shared" si="1"/>
        <v>1</v>
      </c>
      <c r="P57">
        <f t="shared" si="2"/>
        <v>1</v>
      </c>
    </row>
    <row r="58" spans="2:16" x14ac:dyDescent="0.25">
      <c r="D58" t="s">
        <v>326</v>
      </c>
      <c r="M58" t="str">
        <f t="shared" si="0"/>
        <v>// Try again</v>
      </c>
      <c r="N58">
        <f t="shared" si="1"/>
        <v>1</v>
      </c>
      <c r="P58">
        <f t="shared" si="2"/>
        <v>1</v>
      </c>
    </row>
    <row r="59" spans="2:16" x14ac:dyDescent="0.25">
      <c r="D59" t="s">
        <v>329</v>
      </c>
      <c r="M59" t="str">
        <f t="shared" si="0"/>
        <v>I2C_SendStop();</v>
      </c>
      <c r="N59">
        <f t="shared" si="1"/>
        <v>1</v>
      </c>
      <c r="P59">
        <f t="shared" si="2"/>
        <v>1</v>
      </c>
    </row>
    <row r="60" spans="2:16" x14ac:dyDescent="0.25">
      <c r="D60" t="s">
        <v>248</v>
      </c>
      <c r="M60" t="str">
        <f t="shared" si="0"/>
        <v>task-&gt;unblock();</v>
      </c>
      <c r="N60">
        <f t="shared" si="1"/>
        <v>1</v>
      </c>
      <c r="P60">
        <f t="shared" si="2"/>
        <v>1</v>
      </c>
    </row>
    <row r="61" spans="2:16" x14ac:dyDescent="0.25">
      <c r="D61" t="s">
        <v>330</v>
      </c>
      <c r="M61" t="str">
        <f t="shared" si="0"/>
        <v>task_info-&gt;progress = STEP_START;</v>
      </c>
      <c r="N61">
        <f t="shared" si="1"/>
        <v>1</v>
      </c>
      <c r="P61">
        <f t="shared" si="2"/>
        <v>1</v>
      </c>
    </row>
    <row r="62" spans="2:16" x14ac:dyDescent="0.25">
      <c r="C62" t="s">
        <v>250</v>
      </c>
      <c r="M62" t="str">
        <f t="shared" si="0"/>
        <v>}</v>
      </c>
      <c r="N62">
        <f t="shared" si="1"/>
        <v>1</v>
      </c>
      <c r="P62">
        <f t="shared" si="2"/>
        <v>1</v>
      </c>
    </row>
    <row r="63" spans="2:16" x14ac:dyDescent="0.25">
      <c r="C63" t="s">
        <v>227</v>
      </c>
      <c r="M63" t="str">
        <f t="shared" si="0"/>
        <v>break;</v>
      </c>
      <c r="N63">
        <f t="shared" si="1"/>
        <v>1</v>
      </c>
      <c r="P63">
        <f t="shared" si="2"/>
        <v>1</v>
      </c>
    </row>
    <row r="64" spans="2:16" x14ac:dyDescent="0.25">
      <c r="B64" t="s">
        <v>331</v>
      </c>
      <c r="M64" t="str">
        <f t="shared" si="0"/>
        <v>case STEP_READ_WHOAMI_SENDREG_COMPLETE:</v>
      </c>
      <c r="N64">
        <f t="shared" si="1"/>
        <v>1</v>
      </c>
      <c r="P64">
        <f t="shared" si="2"/>
        <v>1</v>
      </c>
    </row>
    <row r="65" spans="2:16" x14ac:dyDescent="0.25">
      <c r="C65" t="s">
        <v>332</v>
      </c>
      <c r="M65" t="str">
        <f t="shared" si="0"/>
        <v>task_info-&gt;progress = STEP_READ_WHOAMI_RCVBYTE_WAIT;</v>
      </c>
      <c r="N65">
        <f t="shared" si="1"/>
        <v>1</v>
      </c>
      <c r="P65">
        <f t="shared" si="2"/>
        <v>1</v>
      </c>
    </row>
    <row r="66" spans="2:16" x14ac:dyDescent="0.25">
      <c r="C66" t="s">
        <v>225</v>
      </c>
      <c r="M66" t="str">
        <f t="shared" ref="M66:M129" si="3">TRIM(_xlfn.CONCAT(A66:L66))</f>
        <v>task-&gt;block();</v>
      </c>
      <c r="N66">
        <f t="shared" ref="N66:N129" si="4">IF(M66="",0,1)</f>
        <v>1</v>
      </c>
      <c r="P66">
        <f t="shared" ref="P66:P129" si="5">IF(O66="Skip",0,N66)</f>
        <v>1</v>
      </c>
    </row>
    <row r="67" spans="2:16" x14ac:dyDescent="0.25">
      <c r="C67" t="s">
        <v>333</v>
      </c>
      <c r="M67" t="str">
        <f t="shared" si="3"/>
        <v>rc = I2C_RecvBlock((void*)&amp;task_info-&gt;whoami, 1, &amp;recv);</v>
      </c>
      <c r="N67">
        <f t="shared" si="4"/>
        <v>1</v>
      </c>
      <c r="P67">
        <f t="shared" si="5"/>
        <v>1</v>
      </c>
    </row>
    <row r="68" spans="2:16" x14ac:dyDescent="0.25">
      <c r="C68" t="s">
        <v>325</v>
      </c>
      <c r="M68" t="str">
        <f t="shared" si="3"/>
        <v>if (rc != ERR_OK) {</v>
      </c>
      <c r="N68">
        <f t="shared" si="4"/>
        <v>1</v>
      </c>
      <c r="P68">
        <f t="shared" si="5"/>
        <v>1</v>
      </c>
    </row>
    <row r="69" spans="2:16" x14ac:dyDescent="0.25">
      <c r="D69" t="s">
        <v>326</v>
      </c>
      <c r="M69" t="str">
        <f t="shared" si="3"/>
        <v>// Try again</v>
      </c>
      <c r="N69">
        <f t="shared" si="4"/>
        <v>1</v>
      </c>
      <c r="P69">
        <f t="shared" si="5"/>
        <v>1</v>
      </c>
    </row>
    <row r="70" spans="2:16" x14ac:dyDescent="0.25">
      <c r="D70" t="s">
        <v>329</v>
      </c>
      <c r="M70" t="str">
        <f t="shared" si="3"/>
        <v>I2C_SendStop();</v>
      </c>
      <c r="N70">
        <f t="shared" si="4"/>
        <v>1</v>
      </c>
      <c r="P70">
        <f t="shared" si="5"/>
        <v>1</v>
      </c>
    </row>
    <row r="71" spans="2:16" x14ac:dyDescent="0.25">
      <c r="D71" t="s">
        <v>248</v>
      </c>
      <c r="M71" t="str">
        <f t="shared" si="3"/>
        <v>task-&gt;unblock();</v>
      </c>
      <c r="N71">
        <f t="shared" si="4"/>
        <v>1</v>
      </c>
      <c r="P71">
        <f t="shared" si="5"/>
        <v>1</v>
      </c>
    </row>
    <row r="72" spans="2:16" x14ac:dyDescent="0.25">
      <c r="D72" t="s">
        <v>334</v>
      </c>
      <c r="M72" t="str">
        <f t="shared" si="3"/>
        <v>task_info-&gt;progress = STEP_READ_WHOAMI_SENDREG_COMPLETE;</v>
      </c>
      <c r="N72">
        <f t="shared" si="4"/>
        <v>1</v>
      </c>
      <c r="P72">
        <f t="shared" si="5"/>
        <v>1</v>
      </c>
    </row>
    <row r="73" spans="2:16" x14ac:dyDescent="0.25">
      <c r="C73" t="s">
        <v>250</v>
      </c>
      <c r="M73" t="str">
        <f t="shared" si="3"/>
        <v>}</v>
      </c>
      <c r="N73">
        <f t="shared" si="4"/>
        <v>1</v>
      </c>
      <c r="P73">
        <f t="shared" si="5"/>
        <v>1</v>
      </c>
    </row>
    <row r="74" spans="2:16" x14ac:dyDescent="0.25">
      <c r="C74" t="s">
        <v>227</v>
      </c>
      <c r="M74" t="str">
        <f t="shared" si="3"/>
        <v>break;</v>
      </c>
      <c r="N74">
        <f t="shared" si="4"/>
        <v>1</v>
      </c>
      <c r="P74">
        <f t="shared" si="5"/>
        <v>1</v>
      </c>
    </row>
    <row r="75" spans="2:16" x14ac:dyDescent="0.25">
      <c r="B75" t="s">
        <v>335</v>
      </c>
      <c r="M75" t="str">
        <f t="shared" si="3"/>
        <v>case STEP_READ_WHOAMI_RCVBYTE_COMPLETE:</v>
      </c>
      <c r="N75">
        <f t="shared" si="4"/>
        <v>1</v>
      </c>
      <c r="P75">
        <f t="shared" si="5"/>
        <v>1</v>
      </c>
    </row>
    <row r="76" spans="2:16" x14ac:dyDescent="0.25">
      <c r="C76" t="s">
        <v>329</v>
      </c>
      <c r="M76" t="str">
        <f t="shared" si="3"/>
        <v>I2C_SendStop();</v>
      </c>
      <c r="N76">
        <f t="shared" si="4"/>
        <v>1</v>
      </c>
      <c r="P76">
        <f t="shared" si="5"/>
        <v>1</v>
      </c>
    </row>
    <row r="77" spans="2:16" x14ac:dyDescent="0.25">
      <c r="C77" t="s">
        <v>336</v>
      </c>
      <c r="M77" t="str">
        <f t="shared" si="3"/>
        <v>__accel_whoami = task_info-&gt;whoami;</v>
      </c>
      <c r="N77">
        <f t="shared" si="4"/>
        <v>1</v>
      </c>
      <c r="P77">
        <f t="shared" si="5"/>
        <v>1</v>
      </c>
    </row>
    <row r="78" spans="2:16" x14ac:dyDescent="0.25">
      <c r="C78" t="s">
        <v>337</v>
      </c>
      <c r="M78" t="str">
        <f t="shared" si="3"/>
        <v>if (task_info-&gt;whoami != 0xC7) {</v>
      </c>
      <c r="N78">
        <f t="shared" si="4"/>
        <v>1</v>
      </c>
      <c r="P78">
        <f t="shared" si="5"/>
        <v>1</v>
      </c>
    </row>
    <row r="79" spans="2:16" x14ac:dyDescent="0.25">
      <c r="D79" t="s">
        <v>338</v>
      </c>
      <c r="M79" t="str">
        <f t="shared" si="3"/>
        <v>rc = ERR_COMMON;</v>
      </c>
      <c r="N79">
        <f t="shared" si="4"/>
        <v>1</v>
      </c>
      <c r="P79">
        <f t="shared" si="5"/>
        <v>1</v>
      </c>
    </row>
    <row r="80" spans="2:16" x14ac:dyDescent="0.25">
      <c r="D80" t="s">
        <v>339</v>
      </c>
      <c r="M80" t="str">
        <f t="shared" si="3"/>
        <v>trace("Accelerometer is not responding.\r\n");</v>
      </c>
      <c r="N80">
        <f t="shared" si="4"/>
        <v>1</v>
      </c>
      <c r="P80">
        <f t="shared" si="5"/>
        <v>1</v>
      </c>
    </row>
    <row r="81" spans="2:16" x14ac:dyDescent="0.25">
      <c r="D81" t="s">
        <v>330</v>
      </c>
      <c r="M81" t="str">
        <f t="shared" si="3"/>
        <v>task_info-&gt;progress = STEP_START;</v>
      </c>
      <c r="N81">
        <f t="shared" si="4"/>
        <v>1</v>
      </c>
      <c r="P81">
        <f t="shared" si="5"/>
        <v>1</v>
      </c>
    </row>
    <row r="82" spans="2:16" x14ac:dyDescent="0.25">
      <c r="D82" t="s">
        <v>227</v>
      </c>
      <c r="M82" t="str">
        <f t="shared" si="3"/>
        <v>break;</v>
      </c>
      <c r="N82">
        <f t="shared" si="4"/>
        <v>1</v>
      </c>
      <c r="P82">
        <f t="shared" si="5"/>
        <v>1</v>
      </c>
    </row>
    <row r="83" spans="2:16" x14ac:dyDescent="0.25">
      <c r="C83" t="s">
        <v>250</v>
      </c>
      <c r="M83" t="str">
        <f t="shared" si="3"/>
        <v>}</v>
      </c>
      <c r="N83">
        <f t="shared" si="4"/>
        <v>1</v>
      </c>
      <c r="P83">
        <f t="shared" si="5"/>
        <v>1</v>
      </c>
    </row>
    <row r="84" spans="2:16" x14ac:dyDescent="0.25">
      <c r="C84" t="s">
        <v>340</v>
      </c>
      <c r="M84" t="str">
        <f t="shared" si="3"/>
        <v>task_info-&gt;progress = STEP_INITIALISATION_COMPLETE;</v>
      </c>
      <c r="N84">
        <f t="shared" si="4"/>
        <v>1</v>
      </c>
      <c r="P84">
        <f t="shared" si="5"/>
        <v>1</v>
      </c>
    </row>
    <row r="85" spans="2:16" x14ac:dyDescent="0.25">
      <c r="C85" t="s">
        <v>227</v>
      </c>
      <c r="M85" t="str">
        <f t="shared" si="3"/>
        <v>break;</v>
      </c>
      <c r="N85">
        <f t="shared" si="4"/>
        <v>1</v>
      </c>
      <c r="P85">
        <f t="shared" si="5"/>
        <v>1</v>
      </c>
    </row>
    <row r="86" spans="2:16" x14ac:dyDescent="0.25">
      <c r="B86" t="s">
        <v>341</v>
      </c>
      <c r="M86" t="str">
        <f t="shared" si="3"/>
        <v>case STEP_INITIALISATION_COMPLETE:</v>
      </c>
      <c r="N86">
        <f t="shared" si="4"/>
        <v>1</v>
      </c>
      <c r="P86">
        <f t="shared" si="5"/>
        <v>1</v>
      </c>
    </row>
    <row r="87" spans="2:16" x14ac:dyDescent="0.25">
      <c r="C87" t="s">
        <v>342</v>
      </c>
      <c r="M87" t="str">
        <f t="shared" si="3"/>
        <v>// Next - write 0 to Reg1 (ACCEL_ADDRESS, 0x2A)</v>
      </c>
      <c r="N87">
        <f t="shared" si="4"/>
        <v>1</v>
      </c>
      <c r="P87">
        <f t="shared" si="5"/>
        <v>1</v>
      </c>
    </row>
    <row r="88" spans="2:16" x14ac:dyDescent="0.25">
      <c r="C88" t="s">
        <v>324</v>
      </c>
      <c r="M88" t="str">
        <f t="shared" si="3"/>
        <v>rc = I2C_SelectSlave(ACCEL_ADDRESS);</v>
      </c>
      <c r="N88">
        <f t="shared" si="4"/>
        <v>1</v>
      </c>
      <c r="P88">
        <f t="shared" si="5"/>
        <v>1</v>
      </c>
    </row>
    <row r="89" spans="2:16" x14ac:dyDescent="0.25">
      <c r="C89" t="s">
        <v>325</v>
      </c>
      <c r="M89" t="str">
        <f t="shared" si="3"/>
        <v>if (rc != ERR_OK) {</v>
      </c>
      <c r="N89">
        <f t="shared" si="4"/>
        <v>1</v>
      </c>
      <c r="P89">
        <f t="shared" si="5"/>
        <v>1</v>
      </c>
    </row>
    <row r="90" spans="2:16" x14ac:dyDescent="0.25">
      <c r="D90" t="s">
        <v>326</v>
      </c>
      <c r="M90" t="str">
        <f t="shared" si="3"/>
        <v>// Try again</v>
      </c>
      <c r="N90">
        <f t="shared" si="4"/>
        <v>1</v>
      </c>
      <c r="P90">
        <f t="shared" si="5"/>
        <v>1</v>
      </c>
    </row>
    <row r="91" spans="2:16" x14ac:dyDescent="0.25">
      <c r="D91" t="s">
        <v>227</v>
      </c>
      <c r="M91" t="str">
        <f t="shared" si="3"/>
        <v>break;</v>
      </c>
      <c r="N91">
        <f t="shared" si="4"/>
        <v>1</v>
      </c>
      <c r="P91">
        <f t="shared" si="5"/>
        <v>1</v>
      </c>
    </row>
    <row r="92" spans="2:16" x14ac:dyDescent="0.25">
      <c r="C92" t="s">
        <v>250</v>
      </c>
      <c r="M92" t="str">
        <f t="shared" si="3"/>
        <v>}</v>
      </c>
      <c r="N92">
        <f t="shared" si="4"/>
        <v>1</v>
      </c>
      <c r="P92">
        <f t="shared" si="5"/>
        <v>1</v>
      </c>
    </row>
    <row r="93" spans="2:16" x14ac:dyDescent="0.25">
      <c r="C93" t="s">
        <v>343</v>
      </c>
      <c r="M93" t="str">
        <f t="shared" si="3"/>
        <v>task_info-&gt;progress = STEP_WRITE_REG1_0_WAIT;</v>
      </c>
      <c r="N93">
        <f t="shared" si="4"/>
        <v>1</v>
      </c>
      <c r="P93">
        <f t="shared" si="5"/>
        <v>1</v>
      </c>
    </row>
    <row r="94" spans="2:16" x14ac:dyDescent="0.25">
      <c r="C94" t="s">
        <v>225</v>
      </c>
      <c r="M94" t="str">
        <f t="shared" si="3"/>
        <v>task-&gt;block();</v>
      </c>
      <c r="N94">
        <f t="shared" si="4"/>
        <v>1</v>
      </c>
      <c r="P94">
        <f t="shared" si="5"/>
        <v>1</v>
      </c>
    </row>
    <row r="95" spans="2:16" x14ac:dyDescent="0.25">
      <c r="C95" t="s">
        <v>344</v>
      </c>
      <c r="M95" t="str">
        <f t="shared" si="3"/>
        <v>msg2[0] = 0x2A;</v>
      </c>
      <c r="N95">
        <f t="shared" si="4"/>
        <v>1</v>
      </c>
      <c r="P95">
        <f t="shared" si="5"/>
        <v>1</v>
      </c>
    </row>
    <row r="96" spans="2:16" x14ac:dyDescent="0.25">
      <c r="C96" t="s">
        <v>345</v>
      </c>
      <c r="M96" t="str">
        <f t="shared" si="3"/>
        <v>msg2[1] = 0;</v>
      </c>
      <c r="N96">
        <f t="shared" si="4"/>
        <v>1</v>
      </c>
      <c r="P96">
        <f t="shared" si="5"/>
        <v>1</v>
      </c>
    </row>
    <row r="97" spans="2:16" x14ac:dyDescent="0.25">
      <c r="C97" t="s">
        <v>346</v>
      </c>
      <c r="M97" t="str">
        <f t="shared" si="3"/>
        <v>rc = I2C_SendBlock(msg2, 2, &amp;sent);</v>
      </c>
      <c r="N97">
        <f t="shared" si="4"/>
        <v>1</v>
      </c>
      <c r="P97">
        <f t="shared" si="5"/>
        <v>1</v>
      </c>
    </row>
    <row r="98" spans="2:16" x14ac:dyDescent="0.25">
      <c r="C98" t="s">
        <v>325</v>
      </c>
      <c r="M98" t="str">
        <f t="shared" si="3"/>
        <v>if (rc != ERR_OK) {</v>
      </c>
      <c r="N98">
        <f t="shared" si="4"/>
        <v>1</v>
      </c>
      <c r="P98">
        <f t="shared" si="5"/>
        <v>1</v>
      </c>
    </row>
    <row r="99" spans="2:16" x14ac:dyDescent="0.25">
      <c r="D99" t="s">
        <v>326</v>
      </c>
      <c r="M99" t="str">
        <f t="shared" si="3"/>
        <v>// Try again</v>
      </c>
      <c r="N99">
        <f t="shared" si="4"/>
        <v>1</v>
      </c>
      <c r="P99">
        <f t="shared" si="5"/>
        <v>1</v>
      </c>
    </row>
    <row r="100" spans="2:16" x14ac:dyDescent="0.25">
      <c r="D100" t="s">
        <v>329</v>
      </c>
      <c r="M100" t="str">
        <f t="shared" si="3"/>
        <v>I2C_SendStop();</v>
      </c>
      <c r="N100">
        <f t="shared" si="4"/>
        <v>1</v>
      </c>
      <c r="P100">
        <f t="shared" si="5"/>
        <v>1</v>
      </c>
    </row>
    <row r="101" spans="2:16" x14ac:dyDescent="0.25">
      <c r="D101" t="s">
        <v>248</v>
      </c>
      <c r="M101" t="str">
        <f t="shared" si="3"/>
        <v>task-&gt;unblock();</v>
      </c>
      <c r="N101">
        <f t="shared" si="4"/>
        <v>1</v>
      </c>
      <c r="P101">
        <f t="shared" si="5"/>
        <v>1</v>
      </c>
    </row>
    <row r="102" spans="2:16" x14ac:dyDescent="0.25">
      <c r="D102" t="s">
        <v>347</v>
      </c>
      <c r="M102" t="str">
        <f t="shared" si="3"/>
        <v>task_info-&gt;progress = STEP_READ_WHOAMI_RCVBYTE_COMPLETE;</v>
      </c>
      <c r="N102">
        <f t="shared" si="4"/>
        <v>1</v>
      </c>
      <c r="P102">
        <f t="shared" si="5"/>
        <v>1</v>
      </c>
    </row>
    <row r="103" spans="2:16" x14ac:dyDescent="0.25">
      <c r="C103" t="s">
        <v>250</v>
      </c>
      <c r="M103" t="str">
        <f t="shared" si="3"/>
        <v>}</v>
      </c>
      <c r="N103">
        <f t="shared" si="4"/>
        <v>1</v>
      </c>
      <c r="P103">
        <f t="shared" si="5"/>
        <v>1</v>
      </c>
    </row>
    <row r="104" spans="2:16" x14ac:dyDescent="0.25">
      <c r="C104" t="s">
        <v>227</v>
      </c>
      <c r="M104" t="str">
        <f t="shared" si="3"/>
        <v>break;</v>
      </c>
      <c r="N104">
        <f t="shared" si="4"/>
        <v>1</v>
      </c>
      <c r="P104">
        <f t="shared" si="5"/>
        <v>1</v>
      </c>
    </row>
    <row r="105" spans="2:16" x14ac:dyDescent="0.25">
      <c r="B105" t="s">
        <v>348</v>
      </c>
      <c r="M105" t="str">
        <f t="shared" si="3"/>
        <v>case STEP_WRITE_REG1_0_COMPLETE:</v>
      </c>
      <c r="N105">
        <f t="shared" si="4"/>
        <v>1</v>
      </c>
      <c r="P105">
        <f t="shared" si="5"/>
        <v>1</v>
      </c>
    </row>
    <row r="106" spans="2:16" x14ac:dyDescent="0.25">
      <c r="C106" t="s">
        <v>349</v>
      </c>
      <c r="M106" t="str">
        <f t="shared" si="3"/>
        <v>// Write 1 to Reg1 (ACCEL_ADDRESS, 0x2A)</v>
      </c>
      <c r="N106">
        <f t="shared" si="4"/>
        <v>1</v>
      </c>
      <c r="P106">
        <f t="shared" si="5"/>
        <v>1</v>
      </c>
    </row>
    <row r="107" spans="2:16" x14ac:dyDescent="0.25">
      <c r="C107" t="s">
        <v>324</v>
      </c>
      <c r="M107" t="str">
        <f t="shared" si="3"/>
        <v>rc = I2C_SelectSlave(ACCEL_ADDRESS);</v>
      </c>
      <c r="N107">
        <f t="shared" si="4"/>
        <v>1</v>
      </c>
      <c r="P107">
        <f t="shared" si="5"/>
        <v>1</v>
      </c>
    </row>
    <row r="108" spans="2:16" x14ac:dyDescent="0.25">
      <c r="C108" t="s">
        <v>325</v>
      </c>
      <c r="M108" t="str">
        <f t="shared" si="3"/>
        <v>if (rc != ERR_OK) {</v>
      </c>
      <c r="N108">
        <f t="shared" si="4"/>
        <v>1</v>
      </c>
      <c r="P108">
        <f t="shared" si="5"/>
        <v>1</v>
      </c>
    </row>
    <row r="109" spans="2:16" x14ac:dyDescent="0.25">
      <c r="D109" t="s">
        <v>326</v>
      </c>
      <c r="M109" t="str">
        <f t="shared" si="3"/>
        <v>// Try again</v>
      </c>
      <c r="N109">
        <f t="shared" si="4"/>
        <v>1</v>
      </c>
      <c r="P109">
        <f t="shared" si="5"/>
        <v>1</v>
      </c>
    </row>
    <row r="110" spans="2:16" x14ac:dyDescent="0.25">
      <c r="D110" t="s">
        <v>227</v>
      </c>
      <c r="M110" t="str">
        <f t="shared" si="3"/>
        <v>break;</v>
      </c>
      <c r="N110">
        <f t="shared" si="4"/>
        <v>1</v>
      </c>
      <c r="P110">
        <f t="shared" si="5"/>
        <v>1</v>
      </c>
    </row>
    <row r="111" spans="2:16" x14ac:dyDescent="0.25">
      <c r="C111" t="s">
        <v>250</v>
      </c>
      <c r="M111" t="str">
        <f t="shared" si="3"/>
        <v>}</v>
      </c>
      <c r="N111">
        <f t="shared" si="4"/>
        <v>1</v>
      </c>
      <c r="P111">
        <f t="shared" si="5"/>
        <v>1</v>
      </c>
    </row>
    <row r="112" spans="2:16" x14ac:dyDescent="0.25">
      <c r="C112" t="s">
        <v>350</v>
      </c>
      <c r="M112" t="str">
        <f t="shared" si="3"/>
        <v>task_info-&gt;progress = STEP_WRITE_REG1_1_WAIT;</v>
      </c>
      <c r="N112">
        <f t="shared" si="4"/>
        <v>1</v>
      </c>
      <c r="P112">
        <f t="shared" si="5"/>
        <v>1</v>
      </c>
    </row>
    <row r="113" spans="2:16" x14ac:dyDescent="0.25">
      <c r="C113" t="s">
        <v>225</v>
      </c>
      <c r="M113" t="str">
        <f t="shared" si="3"/>
        <v>task-&gt;block();</v>
      </c>
      <c r="N113">
        <f t="shared" si="4"/>
        <v>1</v>
      </c>
      <c r="P113">
        <f t="shared" si="5"/>
        <v>1</v>
      </c>
    </row>
    <row r="114" spans="2:16" x14ac:dyDescent="0.25">
      <c r="C114" t="s">
        <v>344</v>
      </c>
      <c r="M114" t="str">
        <f t="shared" si="3"/>
        <v>msg2[0] = 0x2A;</v>
      </c>
      <c r="N114">
        <f t="shared" si="4"/>
        <v>1</v>
      </c>
      <c r="P114">
        <f t="shared" si="5"/>
        <v>1</v>
      </c>
    </row>
    <row r="115" spans="2:16" x14ac:dyDescent="0.25">
      <c r="C115" t="s">
        <v>351</v>
      </c>
      <c r="M115" t="str">
        <f t="shared" si="3"/>
        <v>msg2[1] = 1;</v>
      </c>
      <c r="N115">
        <f t="shared" si="4"/>
        <v>1</v>
      </c>
      <c r="P115">
        <f t="shared" si="5"/>
        <v>1</v>
      </c>
    </row>
    <row r="116" spans="2:16" x14ac:dyDescent="0.25">
      <c r="C116" t="s">
        <v>346</v>
      </c>
      <c r="M116" t="str">
        <f t="shared" si="3"/>
        <v>rc = I2C_SendBlock(msg2, 2, &amp;sent);</v>
      </c>
      <c r="N116">
        <f t="shared" si="4"/>
        <v>1</v>
      </c>
      <c r="P116">
        <f t="shared" si="5"/>
        <v>1</v>
      </c>
    </row>
    <row r="117" spans="2:16" x14ac:dyDescent="0.25">
      <c r="C117" t="s">
        <v>325</v>
      </c>
      <c r="M117" t="str">
        <f t="shared" si="3"/>
        <v>if (rc != ERR_OK) {</v>
      </c>
      <c r="N117">
        <f t="shared" si="4"/>
        <v>1</v>
      </c>
      <c r="P117">
        <f t="shared" si="5"/>
        <v>1</v>
      </c>
    </row>
    <row r="118" spans="2:16" x14ac:dyDescent="0.25">
      <c r="D118" t="s">
        <v>326</v>
      </c>
      <c r="M118" t="str">
        <f t="shared" si="3"/>
        <v>// Try again</v>
      </c>
      <c r="N118">
        <f t="shared" si="4"/>
        <v>1</v>
      </c>
      <c r="P118">
        <f t="shared" si="5"/>
        <v>1</v>
      </c>
    </row>
    <row r="119" spans="2:16" x14ac:dyDescent="0.25">
      <c r="D119" t="s">
        <v>329</v>
      </c>
      <c r="M119" t="str">
        <f t="shared" si="3"/>
        <v>I2C_SendStop();</v>
      </c>
      <c r="N119">
        <f t="shared" si="4"/>
        <v>1</v>
      </c>
      <c r="P119">
        <f t="shared" si="5"/>
        <v>1</v>
      </c>
    </row>
    <row r="120" spans="2:16" x14ac:dyDescent="0.25">
      <c r="D120" t="s">
        <v>248</v>
      </c>
      <c r="M120" t="str">
        <f t="shared" si="3"/>
        <v>task-&gt;unblock();</v>
      </c>
      <c r="N120">
        <f t="shared" si="4"/>
        <v>1</v>
      </c>
      <c r="P120">
        <f t="shared" si="5"/>
        <v>1</v>
      </c>
    </row>
    <row r="121" spans="2:16" x14ac:dyDescent="0.25">
      <c r="D121" t="s">
        <v>352</v>
      </c>
      <c r="M121" t="str">
        <f t="shared" si="3"/>
        <v>task_info-&gt;progress = STEP_WRITE_REG1_0_COMPLETE;</v>
      </c>
      <c r="N121">
        <f t="shared" si="4"/>
        <v>1</v>
      </c>
      <c r="P121">
        <f t="shared" si="5"/>
        <v>1</v>
      </c>
    </row>
    <row r="122" spans="2:16" x14ac:dyDescent="0.25">
      <c r="C122" t="s">
        <v>250</v>
      </c>
      <c r="M122" t="str">
        <f t="shared" si="3"/>
        <v>}</v>
      </c>
      <c r="N122">
        <f t="shared" si="4"/>
        <v>1</v>
      </c>
      <c r="P122">
        <f t="shared" si="5"/>
        <v>1</v>
      </c>
    </row>
    <row r="123" spans="2:16" x14ac:dyDescent="0.25">
      <c r="C123" t="s">
        <v>227</v>
      </c>
      <c r="M123" t="str">
        <f t="shared" si="3"/>
        <v>break;</v>
      </c>
      <c r="N123">
        <f t="shared" si="4"/>
        <v>1</v>
      </c>
      <c r="P123">
        <f t="shared" si="5"/>
        <v>1</v>
      </c>
    </row>
    <row r="124" spans="2:16" x14ac:dyDescent="0.25">
      <c r="B124" t="s">
        <v>353</v>
      </c>
      <c r="M124" t="str">
        <f t="shared" si="3"/>
        <v>case STEP_WRITE_REG1_1_COMPLETE:</v>
      </c>
      <c r="N124">
        <f t="shared" si="4"/>
        <v>1</v>
      </c>
      <c r="P124">
        <f t="shared" si="5"/>
        <v>1</v>
      </c>
    </row>
    <row r="125" spans="2:16" x14ac:dyDescent="0.25">
      <c r="C125" t="s">
        <v>354</v>
      </c>
      <c r="M125" t="str">
        <f t="shared" si="3"/>
        <v>// read buffer part 1: send register 0x00</v>
      </c>
      <c r="N125">
        <f t="shared" si="4"/>
        <v>1</v>
      </c>
      <c r="P125">
        <f t="shared" si="5"/>
        <v>1</v>
      </c>
    </row>
    <row r="126" spans="2:16" x14ac:dyDescent="0.25">
      <c r="C126" t="s">
        <v>324</v>
      </c>
      <c r="M126" t="str">
        <f t="shared" si="3"/>
        <v>rc = I2C_SelectSlave(ACCEL_ADDRESS);</v>
      </c>
      <c r="N126">
        <f t="shared" si="4"/>
        <v>1</v>
      </c>
      <c r="P126">
        <f t="shared" si="5"/>
        <v>1</v>
      </c>
    </row>
    <row r="127" spans="2:16" x14ac:dyDescent="0.25">
      <c r="C127" t="s">
        <v>325</v>
      </c>
      <c r="M127" t="str">
        <f t="shared" si="3"/>
        <v>if (rc != ERR_OK) {</v>
      </c>
      <c r="N127">
        <f t="shared" si="4"/>
        <v>1</v>
      </c>
      <c r="P127">
        <f t="shared" si="5"/>
        <v>1</v>
      </c>
    </row>
    <row r="128" spans="2:16" x14ac:dyDescent="0.25">
      <c r="D128" t="s">
        <v>326</v>
      </c>
      <c r="M128" t="str">
        <f t="shared" si="3"/>
        <v>// Try again</v>
      </c>
      <c r="N128">
        <f t="shared" si="4"/>
        <v>1</v>
      </c>
      <c r="P128">
        <f t="shared" si="5"/>
        <v>1</v>
      </c>
    </row>
    <row r="129" spans="2:16" x14ac:dyDescent="0.25">
      <c r="D129" t="s">
        <v>227</v>
      </c>
      <c r="M129" t="str">
        <f t="shared" si="3"/>
        <v>break;</v>
      </c>
      <c r="N129">
        <f t="shared" si="4"/>
        <v>1</v>
      </c>
      <c r="P129">
        <f t="shared" si="5"/>
        <v>1</v>
      </c>
    </row>
    <row r="130" spans="2:16" x14ac:dyDescent="0.25">
      <c r="C130" t="s">
        <v>250</v>
      </c>
      <c r="M130" t="str">
        <f t="shared" ref="M130:M193" si="6">TRIM(_xlfn.CONCAT(A130:L130))</f>
        <v>}</v>
      </c>
      <c r="N130">
        <f t="shared" ref="N130:N193" si="7">IF(M130="",0,1)</f>
        <v>1</v>
      </c>
      <c r="P130">
        <f t="shared" ref="P130:P193" si="8">IF(O130="Skip",0,N130)</f>
        <v>1</v>
      </c>
    </row>
    <row r="131" spans="2:16" x14ac:dyDescent="0.25">
      <c r="C131" t="s">
        <v>355</v>
      </c>
      <c r="M131" t="str">
        <f t="shared" si="6"/>
        <v>task_info-&gt;progress = STEP_READ_DATA_SENDREG_WAIT;</v>
      </c>
      <c r="N131">
        <f t="shared" si="7"/>
        <v>1</v>
      </c>
      <c r="P131">
        <f t="shared" si="8"/>
        <v>1</v>
      </c>
    </row>
    <row r="132" spans="2:16" x14ac:dyDescent="0.25">
      <c r="C132" t="s">
        <v>225</v>
      </c>
      <c r="M132" t="str">
        <f t="shared" si="6"/>
        <v>task-&gt;block();</v>
      </c>
      <c r="N132">
        <f t="shared" si="7"/>
        <v>1</v>
      </c>
      <c r="P132">
        <f t="shared" si="8"/>
        <v>1</v>
      </c>
    </row>
    <row r="133" spans="2:16" x14ac:dyDescent="0.25">
      <c r="C133" t="s">
        <v>356</v>
      </c>
      <c r="M133" t="str">
        <f t="shared" si="6"/>
        <v>rc = I2C_SendChar(0x00);</v>
      </c>
      <c r="N133">
        <f t="shared" si="7"/>
        <v>1</v>
      </c>
      <c r="P133">
        <f t="shared" si="8"/>
        <v>1</v>
      </c>
    </row>
    <row r="134" spans="2:16" x14ac:dyDescent="0.25">
      <c r="C134" t="s">
        <v>325</v>
      </c>
      <c r="M134" t="str">
        <f t="shared" si="6"/>
        <v>if (rc != ERR_OK) {</v>
      </c>
      <c r="N134">
        <f t="shared" si="7"/>
        <v>1</v>
      </c>
      <c r="P134">
        <f t="shared" si="8"/>
        <v>1</v>
      </c>
    </row>
    <row r="135" spans="2:16" x14ac:dyDescent="0.25">
      <c r="D135" t="s">
        <v>326</v>
      </c>
      <c r="M135" t="str">
        <f t="shared" si="6"/>
        <v>// Try again</v>
      </c>
      <c r="N135">
        <f t="shared" si="7"/>
        <v>1</v>
      </c>
      <c r="P135">
        <f t="shared" si="8"/>
        <v>1</v>
      </c>
    </row>
    <row r="136" spans="2:16" x14ac:dyDescent="0.25">
      <c r="D136" t="s">
        <v>329</v>
      </c>
      <c r="M136" t="str">
        <f t="shared" si="6"/>
        <v>I2C_SendStop();</v>
      </c>
      <c r="N136">
        <f t="shared" si="7"/>
        <v>1</v>
      </c>
      <c r="P136">
        <f t="shared" si="8"/>
        <v>1</v>
      </c>
    </row>
    <row r="137" spans="2:16" x14ac:dyDescent="0.25">
      <c r="D137" t="s">
        <v>248</v>
      </c>
      <c r="M137" t="str">
        <f t="shared" si="6"/>
        <v>task-&gt;unblock();</v>
      </c>
      <c r="N137">
        <f t="shared" si="7"/>
        <v>1</v>
      </c>
      <c r="P137">
        <f t="shared" si="8"/>
        <v>1</v>
      </c>
    </row>
    <row r="138" spans="2:16" x14ac:dyDescent="0.25">
      <c r="D138" t="s">
        <v>357</v>
      </c>
      <c r="M138" t="str">
        <f t="shared" si="6"/>
        <v>task_info-&gt;progress = STEP_WRITE_REG1_1_COMPLETE;</v>
      </c>
      <c r="N138">
        <f t="shared" si="7"/>
        <v>1</v>
      </c>
      <c r="P138">
        <f t="shared" si="8"/>
        <v>1</v>
      </c>
    </row>
    <row r="139" spans="2:16" x14ac:dyDescent="0.25">
      <c r="C139" t="s">
        <v>250</v>
      </c>
      <c r="M139" t="str">
        <f t="shared" si="6"/>
        <v>}</v>
      </c>
      <c r="N139">
        <f t="shared" si="7"/>
        <v>1</v>
      </c>
      <c r="P139">
        <f t="shared" si="8"/>
        <v>1</v>
      </c>
    </row>
    <row r="140" spans="2:16" x14ac:dyDescent="0.25">
      <c r="C140" t="s">
        <v>227</v>
      </c>
      <c r="M140" t="str">
        <f t="shared" si="6"/>
        <v>break;</v>
      </c>
      <c r="N140">
        <f t="shared" si="7"/>
        <v>1</v>
      </c>
      <c r="P140">
        <f t="shared" si="8"/>
        <v>1</v>
      </c>
    </row>
    <row r="141" spans="2:16" x14ac:dyDescent="0.25">
      <c r="B141" t="s">
        <v>358</v>
      </c>
      <c r="M141" t="str">
        <f t="shared" si="6"/>
        <v>case STEP_READ_DATA_SENDREG_COMPLETE:</v>
      </c>
      <c r="N141">
        <f t="shared" si="7"/>
        <v>1</v>
      </c>
      <c r="P141">
        <f t="shared" si="8"/>
        <v>1</v>
      </c>
    </row>
    <row r="142" spans="2:16" x14ac:dyDescent="0.25">
      <c r="C142" t="s">
        <v>359</v>
      </c>
      <c r="M142" t="str">
        <f t="shared" si="6"/>
        <v>task_info-&gt;progress = STEP_READ_DATA_RCVBYTES_WAIT;</v>
      </c>
      <c r="N142">
        <f t="shared" si="7"/>
        <v>1</v>
      </c>
      <c r="P142">
        <f t="shared" si="8"/>
        <v>1</v>
      </c>
    </row>
    <row r="143" spans="2:16" x14ac:dyDescent="0.25">
      <c r="C143" t="s">
        <v>225</v>
      </c>
      <c r="M143" t="str">
        <f t="shared" si="6"/>
        <v>task-&gt;block();</v>
      </c>
      <c r="N143">
        <f t="shared" si="7"/>
        <v>1</v>
      </c>
      <c r="P143">
        <f t="shared" si="8"/>
        <v>1</v>
      </c>
    </row>
    <row r="144" spans="2:16" x14ac:dyDescent="0.25">
      <c r="C144" t="s">
        <v>360</v>
      </c>
      <c r="M144" t="str">
        <f t="shared" si="6"/>
        <v>rc = I2C_RecvBlock((void*)task_info-&gt;buf7, 7, &amp;recv);</v>
      </c>
      <c r="N144">
        <f t="shared" si="7"/>
        <v>1</v>
      </c>
      <c r="P144">
        <f t="shared" si="8"/>
        <v>1</v>
      </c>
    </row>
    <row r="145" spans="2:16" x14ac:dyDescent="0.25">
      <c r="C145" t="s">
        <v>325</v>
      </c>
      <c r="M145" t="str">
        <f t="shared" si="6"/>
        <v>if (rc != ERR_OK) {</v>
      </c>
      <c r="N145">
        <f t="shared" si="7"/>
        <v>1</v>
      </c>
      <c r="P145">
        <f t="shared" si="8"/>
        <v>1</v>
      </c>
    </row>
    <row r="146" spans="2:16" x14ac:dyDescent="0.25">
      <c r="D146" t="s">
        <v>326</v>
      </c>
      <c r="M146" t="str">
        <f t="shared" si="6"/>
        <v>// Try again</v>
      </c>
      <c r="N146">
        <f t="shared" si="7"/>
        <v>1</v>
      </c>
      <c r="P146">
        <f t="shared" si="8"/>
        <v>1</v>
      </c>
    </row>
    <row r="147" spans="2:16" x14ac:dyDescent="0.25">
      <c r="D147" t="s">
        <v>329</v>
      </c>
      <c r="M147" t="str">
        <f t="shared" si="6"/>
        <v>I2C_SendStop();</v>
      </c>
      <c r="N147">
        <f t="shared" si="7"/>
        <v>1</v>
      </c>
      <c r="P147">
        <f t="shared" si="8"/>
        <v>1</v>
      </c>
    </row>
    <row r="148" spans="2:16" x14ac:dyDescent="0.25">
      <c r="D148" t="s">
        <v>248</v>
      </c>
      <c r="M148" t="str">
        <f t="shared" si="6"/>
        <v>task-&gt;unblock();</v>
      </c>
      <c r="N148">
        <f t="shared" si="7"/>
        <v>1</v>
      </c>
      <c r="P148">
        <f t="shared" si="8"/>
        <v>1</v>
      </c>
    </row>
    <row r="149" spans="2:16" x14ac:dyDescent="0.25">
      <c r="D149" t="s">
        <v>361</v>
      </c>
      <c r="M149" t="str">
        <f t="shared" si="6"/>
        <v>task_info-&gt;progress = STEP_READ_DATA_SENDREG_COMPLETE;</v>
      </c>
      <c r="N149">
        <f t="shared" si="7"/>
        <v>1</v>
      </c>
      <c r="P149">
        <f t="shared" si="8"/>
        <v>1</v>
      </c>
    </row>
    <row r="150" spans="2:16" x14ac:dyDescent="0.25">
      <c r="C150" t="s">
        <v>250</v>
      </c>
      <c r="M150" t="str">
        <f t="shared" si="6"/>
        <v>}</v>
      </c>
      <c r="N150">
        <f t="shared" si="7"/>
        <v>1</v>
      </c>
      <c r="P150">
        <f t="shared" si="8"/>
        <v>1</v>
      </c>
    </row>
    <row r="151" spans="2:16" x14ac:dyDescent="0.25">
      <c r="C151" t="s">
        <v>227</v>
      </c>
      <c r="M151" t="str">
        <f t="shared" si="6"/>
        <v>break;</v>
      </c>
      <c r="N151">
        <f t="shared" si="7"/>
        <v>1</v>
      </c>
      <c r="P151">
        <f t="shared" si="8"/>
        <v>1</v>
      </c>
    </row>
    <row r="152" spans="2:16" x14ac:dyDescent="0.25">
      <c r="B152" t="s">
        <v>362</v>
      </c>
      <c r="M152" t="str">
        <f t="shared" si="6"/>
        <v>case STEP_READ_DATA_RCVBYTES_COMPLETE:</v>
      </c>
      <c r="N152">
        <f t="shared" si="7"/>
        <v>1</v>
      </c>
      <c r="P152">
        <f t="shared" si="8"/>
        <v>1</v>
      </c>
    </row>
    <row r="153" spans="2:16" x14ac:dyDescent="0.25">
      <c r="C153" t="s">
        <v>329</v>
      </c>
      <c r="M153" t="str">
        <f t="shared" si="6"/>
        <v>I2C_SendStop();</v>
      </c>
      <c r="N153">
        <f t="shared" si="7"/>
        <v>1</v>
      </c>
      <c r="P153">
        <f t="shared" si="8"/>
        <v>1</v>
      </c>
    </row>
    <row r="154" spans="2:16" x14ac:dyDescent="0.25">
      <c r="C154" t="s">
        <v>222</v>
      </c>
      <c r="M154" t="str">
        <f t="shared" si="6"/>
        <v>{</v>
      </c>
      <c r="N154">
        <f t="shared" si="7"/>
        <v>1</v>
      </c>
      <c r="P154">
        <f t="shared" si="8"/>
        <v>1</v>
      </c>
    </row>
    <row r="155" spans="2:16" x14ac:dyDescent="0.25">
      <c r="D155" t="s">
        <v>363</v>
      </c>
      <c r="M155" t="str">
        <f t="shared" si="6"/>
        <v>int16_t x = 0, y = 0, z = 0;</v>
      </c>
      <c r="N155">
        <f t="shared" si="7"/>
        <v>1</v>
      </c>
      <c r="P155">
        <f t="shared" si="8"/>
        <v>1</v>
      </c>
    </row>
    <row r="156" spans="2:16" x14ac:dyDescent="0.25">
      <c r="D156" t="s">
        <v>364</v>
      </c>
      <c r="M156" t="str">
        <f t="shared" si="6"/>
        <v>decodeCoordsFromBuffer((const uint8_t*)task_info-&gt;buf7, x, y, z);</v>
      </c>
      <c r="N156">
        <f t="shared" si="7"/>
        <v>1</v>
      </c>
      <c r="P156">
        <f t="shared" si="8"/>
        <v>1</v>
      </c>
    </row>
    <row r="157" spans="2:16" x14ac:dyDescent="0.25">
      <c r="D157" t="s">
        <v>365</v>
      </c>
      <c r="M157" t="str">
        <f t="shared" si="6"/>
        <v>__accel_x = x;</v>
      </c>
      <c r="N157">
        <f t="shared" si="7"/>
        <v>1</v>
      </c>
      <c r="O157" t="s">
        <v>410</v>
      </c>
      <c r="P157">
        <f t="shared" si="8"/>
        <v>0</v>
      </c>
    </row>
    <row r="158" spans="2:16" x14ac:dyDescent="0.25">
      <c r="D158" t="s">
        <v>366</v>
      </c>
      <c r="M158" t="str">
        <f t="shared" si="6"/>
        <v>__accel_y = y;</v>
      </c>
      <c r="N158">
        <f t="shared" si="7"/>
        <v>1</v>
      </c>
      <c r="O158" t="s">
        <v>410</v>
      </c>
      <c r="P158">
        <f t="shared" si="8"/>
        <v>0</v>
      </c>
    </row>
    <row r="159" spans="2:16" x14ac:dyDescent="0.25">
      <c r="D159" t="s">
        <v>367</v>
      </c>
      <c r="M159" t="str">
        <f t="shared" si="6"/>
        <v>__accel_z = z;</v>
      </c>
      <c r="N159">
        <f t="shared" si="7"/>
        <v>1</v>
      </c>
      <c r="O159" t="s">
        <v>410</v>
      </c>
      <c r="P159">
        <f t="shared" si="8"/>
        <v>0</v>
      </c>
    </row>
    <row r="160" spans="2:16" x14ac:dyDescent="0.25">
      <c r="D160" t="s">
        <v>368</v>
      </c>
      <c r="M160" t="str">
        <f t="shared" si="6"/>
        <v>__accel_count++;</v>
      </c>
      <c r="N160">
        <f t="shared" si="7"/>
        <v>1</v>
      </c>
      <c r="O160" t="s">
        <v>410</v>
      </c>
      <c r="P160">
        <f t="shared" si="8"/>
        <v>0</v>
      </c>
    </row>
    <row r="161" spans="1:16" x14ac:dyDescent="0.25">
      <c r="C161" t="s">
        <v>250</v>
      </c>
      <c r="M161" t="str">
        <f t="shared" si="6"/>
        <v>}</v>
      </c>
      <c r="N161">
        <f t="shared" si="7"/>
        <v>1</v>
      </c>
      <c r="P161">
        <f t="shared" si="8"/>
        <v>1</v>
      </c>
    </row>
    <row r="162" spans="1:16" x14ac:dyDescent="0.25">
      <c r="C162" t="s">
        <v>246</v>
      </c>
      <c r="M162" t="str">
        <f t="shared" si="6"/>
        <v>task_info-&gt;progress = STEP_TIMER_WAIT;</v>
      </c>
      <c r="N162">
        <f t="shared" si="7"/>
        <v>1</v>
      </c>
      <c r="P162">
        <f t="shared" si="8"/>
        <v>1</v>
      </c>
    </row>
    <row r="163" spans="1:16" x14ac:dyDescent="0.25">
      <c r="C163" t="s">
        <v>225</v>
      </c>
      <c r="M163" t="str">
        <f t="shared" si="6"/>
        <v>task-&gt;block();</v>
      </c>
      <c r="N163">
        <f t="shared" si="7"/>
        <v>1</v>
      </c>
      <c r="P163">
        <f t="shared" si="8"/>
        <v>1</v>
      </c>
    </row>
    <row r="164" spans="1:16" x14ac:dyDescent="0.25">
      <c r="C164" t="s">
        <v>369</v>
      </c>
      <c r="M164" t="str">
        <f t="shared" si="6"/>
        <v>if (fsm::api::onTimer(100, task_i2c_afterWait) != ERR_OK) {</v>
      </c>
      <c r="N164">
        <f t="shared" si="7"/>
        <v>1</v>
      </c>
      <c r="P164">
        <f t="shared" si="8"/>
        <v>1</v>
      </c>
    </row>
    <row r="165" spans="1:16" x14ac:dyDescent="0.25">
      <c r="D165" t="s">
        <v>248</v>
      </c>
      <c r="M165" t="str">
        <f t="shared" si="6"/>
        <v>task-&gt;unblock();</v>
      </c>
      <c r="N165">
        <f t="shared" si="7"/>
        <v>1</v>
      </c>
      <c r="P165">
        <f t="shared" si="8"/>
        <v>1</v>
      </c>
    </row>
    <row r="166" spans="1:16" x14ac:dyDescent="0.25">
      <c r="D166" t="s">
        <v>347</v>
      </c>
      <c r="M166" t="str">
        <f t="shared" si="6"/>
        <v>task_info-&gt;progress = STEP_READ_WHOAMI_RCVBYTE_COMPLETE;</v>
      </c>
      <c r="N166">
        <f t="shared" si="7"/>
        <v>1</v>
      </c>
      <c r="P166">
        <f t="shared" si="8"/>
        <v>1</v>
      </c>
    </row>
    <row r="167" spans="1:16" x14ac:dyDescent="0.25">
      <c r="C167" t="s">
        <v>250</v>
      </c>
      <c r="M167" t="str">
        <f t="shared" si="6"/>
        <v>}</v>
      </c>
      <c r="N167">
        <f t="shared" si="7"/>
        <v>1</v>
      </c>
      <c r="P167">
        <f t="shared" si="8"/>
        <v>1</v>
      </c>
    </row>
    <row r="168" spans="1:16" x14ac:dyDescent="0.25">
      <c r="C168" t="s">
        <v>227</v>
      </c>
      <c r="M168" t="str">
        <f t="shared" si="6"/>
        <v>break;</v>
      </c>
      <c r="N168">
        <f t="shared" si="7"/>
        <v>1</v>
      </c>
      <c r="P168">
        <f t="shared" si="8"/>
        <v>1</v>
      </c>
    </row>
    <row r="169" spans="1:16" x14ac:dyDescent="0.25">
      <c r="B169" t="s">
        <v>251</v>
      </c>
      <c r="M169" t="str">
        <f t="shared" si="6"/>
        <v>case STEP_TIMER_COMPLETE:</v>
      </c>
      <c r="N169">
        <f t="shared" si="7"/>
        <v>1</v>
      </c>
      <c r="P169">
        <f t="shared" si="8"/>
        <v>1</v>
      </c>
    </row>
    <row r="170" spans="1:16" x14ac:dyDescent="0.25">
      <c r="C170" t="s">
        <v>340</v>
      </c>
      <c r="M170" t="str">
        <f t="shared" si="6"/>
        <v>task_info-&gt;progress = STEP_INITIALISATION_COMPLETE;</v>
      </c>
      <c r="N170">
        <f t="shared" si="7"/>
        <v>1</v>
      </c>
      <c r="P170">
        <f t="shared" si="8"/>
        <v>1</v>
      </c>
    </row>
    <row r="171" spans="1:16" x14ac:dyDescent="0.25">
      <c r="C171" t="s">
        <v>248</v>
      </c>
      <c r="M171" t="str">
        <f t="shared" si="6"/>
        <v>task-&gt;unblock();</v>
      </c>
      <c r="N171">
        <f t="shared" si="7"/>
        <v>1</v>
      </c>
      <c r="P171">
        <f t="shared" si="8"/>
        <v>1</v>
      </c>
    </row>
    <row r="172" spans="1:16" x14ac:dyDescent="0.25">
      <c r="C172" t="s">
        <v>227</v>
      </c>
      <c r="M172" t="str">
        <f t="shared" si="6"/>
        <v>break;</v>
      </c>
      <c r="N172">
        <f t="shared" si="7"/>
        <v>1</v>
      </c>
      <c r="P172">
        <f t="shared" si="8"/>
        <v>1</v>
      </c>
    </row>
    <row r="173" spans="1:16" x14ac:dyDescent="0.25">
      <c r="B173" t="s">
        <v>250</v>
      </c>
      <c r="M173" t="str">
        <f t="shared" si="6"/>
        <v>}</v>
      </c>
      <c r="N173">
        <f t="shared" si="7"/>
        <v>1</v>
      </c>
      <c r="P173">
        <f t="shared" si="8"/>
        <v>1</v>
      </c>
    </row>
    <row r="174" spans="1:16" x14ac:dyDescent="0.25">
      <c r="M174" t="str">
        <f t="shared" si="6"/>
        <v/>
      </c>
      <c r="N174">
        <f t="shared" si="7"/>
        <v>0</v>
      </c>
      <c r="P174">
        <f t="shared" si="8"/>
        <v>0</v>
      </c>
    </row>
    <row r="175" spans="1:16" x14ac:dyDescent="0.25">
      <c r="A175" t="s">
        <v>250</v>
      </c>
      <c r="M175" t="str">
        <f t="shared" si="6"/>
        <v>}</v>
      </c>
      <c r="N175">
        <f t="shared" si="7"/>
        <v>1</v>
      </c>
      <c r="P175">
        <f t="shared" si="8"/>
        <v>1</v>
      </c>
    </row>
    <row r="176" spans="1:16" x14ac:dyDescent="0.25">
      <c r="M176" t="str">
        <f t="shared" si="6"/>
        <v/>
      </c>
      <c r="N176">
        <f t="shared" si="7"/>
        <v>0</v>
      </c>
      <c r="P176">
        <f t="shared" si="8"/>
        <v>0</v>
      </c>
    </row>
    <row r="177" spans="1:16" x14ac:dyDescent="0.25">
      <c r="A177" t="s">
        <v>252</v>
      </c>
      <c r="M177" t="str">
        <f t="shared" si="6"/>
        <v>// Interrupt service routines</v>
      </c>
      <c r="N177">
        <f t="shared" si="7"/>
        <v>1</v>
      </c>
      <c r="P177">
        <f t="shared" si="8"/>
        <v>1</v>
      </c>
    </row>
    <row r="178" spans="1:16" x14ac:dyDescent="0.25">
      <c r="M178" t="str">
        <f t="shared" si="6"/>
        <v/>
      </c>
      <c r="N178">
        <f t="shared" si="7"/>
        <v>0</v>
      </c>
      <c r="P178">
        <f t="shared" si="8"/>
        <v>0</v>
      </c>
    </row>
    <row r="179" spans="1:16" x14ac:dyDescent="0.25">
      <c r="A179" t="s">
        <v>253</v>
      </c>
      <c r="M179" t="str">
        <f t="shared" si="6"/>
        <v>static fsm::task::task_t* getTask() {</v>
      </c>
      <c r="N179">
        <f t="shared" si="7"/>
        <v>1</v>
      </c>
      <c r="P179">
        <f t="shared" si="8"/>
        <v>1</v>
      </c>
    </row>
    <row r="180" spans="1:16" x14ac:dyDescent="0.25">
      <c r="B180" t="s">
        <v>370</v>
      </c>
      <c r="M180" t="str">
        <f t="shared" si="6"/>
        <v>return fsm::core::scheduler_t::getInstance().findTaskPtrById(TASK_ID_I2C);</v>
      </c>
      <c r="N180">
        <f t="shared" si="7"/>
        <v>1</v>
      </c>
      <c r="P180">
        <f t="shared" si="8"/>
        <v>1</v>
      </c>
    </row>
    <row r="181" spans="1:16" x14ac:dyDescent="0.25">
      <c r="A181" t="s">
        <v>250</v>
      </c>
      <c r="M181" t="str">
        <f t="shared" si="6"/>
        <v>}</v>
      </c>
      <c r="N181">
        <f t="shared" si="7"/>
        <v>1</v>
      </c>
      <c r="P181">
        <f t="shared" si="8"/>
        <v>1</v>
      </c>
    </row>
    <row r="182" spans="1:16" x14ac:dyDescent="0.25">
      <c r="M182" t="str">
        <f t="shared" si="6"/>
        <v/>
      </c>
      <c r="N182">
        <f t="shared" si="7"/>
        <v>0</v>
      </c>
      <c r="P182">
        <f t="shared" si="8"/>
        <v>0</v>
      </c>
    </row>
    <row r="183" spans="1:16" x14ac:dyDescent="0.25">
      <c r="A183" t="s">
        <v>371</v>
      </c>
      <c r="M183" t="str">
        <f t="shared" si="6"/>
        <v>static fsm::task::i2c_task_info_t* getTaskData(fsm::core::task_t* task) {</v>
      </c>
      <c r="N183">
        <f t="shared" si="7"/>
        <v>1</v>
      </c>
      <c r="P183">
        <f t="shared" si="8"/>
        <v>1</v>
      </c>
    </row>
    <row r="184" spans="1:16" x14ac:dyDescent="0.25">
      <c r="B184" t="s">
        <v>372</v>
      </c>
      <c r="M184" t="str">
        <f t="shared" si="6"/>
        <v>return (fsm::task::i2c_task_info_t*)task-&gt;getTaskData();</v>
      </c>
      <c r="N184">
        <f t="shared" si="7"/>
        <v>1</v>
      </c>
      <c r="P184">
        <f t="shared" si="8"/>
        <v>1</v>
      </c>
    </row>
    <row r="185" spans="1:16" x14ac:dyDescent="0.25">
      <c r="A185" t="s">
        <v>250</v>
      </c>
      <c r="M185" t="str">
        <f t="shared" si="6"/>
        <v>}</v>
      </c>
      <c r="N185">
        <f t="shared" si="7"/>
        <v>1</v>
      </c>
      <c r="P185">
        <f t="shared" si="8"/>
        <v>1</v>
      </c>
    </row>
    <row r="186" spans="1:16" x14ac:dyDescent="0.25">
      <c r="M186" t="str">
        <f t="shared" si="6"/>
        <v/>
      </c>
      <c r="N186">
        <f t="shared" si="7"/>
        <v>0</v>
      </c>
      <c r="P186">
        <f t="shared" si="8"/>
        <v>0</v>
      </c>
    </row>
    <row r="187" spans="1:16" x14ac:dyDescent="0.25">
      <c r="A187" t="s">
        <v>373</v>
      </c>
      <c r="M187" t="str">
        <f t="shared" si="6"/>
        <v>static fsm::task::i2c_task_info_t* getTaskData() {</v>
      </c>
      <c r="N187">
        <f t="shared" si="7"/>
        <v>1</v>
      </c>
      <c r="P187">
        <f t="shared" si="8"/>
        <v>1</v>
      </c>
    </row>
    <row r="188" spans="1:16" x14ac:dyDescent="0.25">
      <c r="B188" t="s">
        <v>258</v>
      </c>
      <c r="M188" t="str">
        <f t="shared" si="6"/>
        <v>fsm::core::task_t* task = getTask();</v>
      </c>
      <c r="N188">
        <f t="shared" si="7"/>
        <v>1</v>
      </c>
      <c r="P188">
        <f t="shared" si="8"/>
        <v>1</v>
      </c>
    </row>
    <row r="189" spans="1:16" x14ac:dyDescent="0.25">
      <c r="B189" t="s">
        <v>259</v>
      </c>
      <c r="M189" t="str">
        <f t="shared" si="6"/>
        <v>return getTaskData(task);</v>
      </c>
      <c r="N189">
        <f t="shared" si="7"/>
        <v>1</v>
      </c>
      <c r="P189">
        <f t="shared" si="8"/>
        <v>1</v>
      </c>
    </row>
    <row r="190" spans="1:16" x14ac:dyDescent="0.25">
      <c r="A190" t="s">
        <v>250</v>
      </c>
      <c r="M190" t="str">
        <f t="shared" si="6"/>
        <v>}</v>
      </c>
      <c r="N190">
        <f t="shared" si="7"/>
        <v>1</v>
      </c>
      <c r="P190">
        <f t="shared" si="8"/>
        <v>1</v>
      </c>
    </row>
    <row r="191" spans="1:16" x14ac:dyDescent="0.25">
      <c r="M191" t="str">
        <f t="shared" si="6"/>
        <v/>
      </c>
      <c r="N191">
        <f t="shared" si="7"/>
        <v>0</v>
      </c>
      <c r="P191">
        <f t="shared" si="8"/>
        <v>0</v>
      </c>
    </row>
    <row r="192" spans="1:16" x14ac:dyDescent="0.25">
      <c r="A192" t="s">
        <v>260</v>
      </c>
      <c r="M192" t="str">
        <f t="shared" si="6"/>
        <v>extern "C"</v>
      </c>
      <c r="N192">
        <f t="shared" si="7"/>
        <v>1</v>
      </c>
      <c r="P192">
        <f t="shared" si="8"/>
        <v>1</v>
      </c>
    </row>
    <row r="193" spans="1:16" x14ac:dyDescent="0.25">
      <c r="A193" t="s">
        <v>374</v>
      </c>
      <c r="M193" t="str">
        <f t="shared" si="6"/>
        <v>void task_i2c_OnReceiveData() {</v>
      </c>
      <c r="N193">
        <f t="shared" si="7"/>
        <v>1</v>
      </c>
      <c r="P193">
        <f t="shared" si="8"/>
        <v>1</v>
      </c>
    </row>
    <row r="194" spans="1:16" x14ac:dyDescent="0.25">
      <c r="B194" t="s">
        <v>262</v>
      </c>
      <c r="M194" t="str">
        <f t="shared" ref="M194:M241" si="9">TRIM(_xlfn.CONCAT(A194:L194))</f>
        <v>auto task = getTask();</v>
      </c>
      <c r="N194">
        <f t="shared" ref="N194:N241" si="10">IF(M194="",0,1)</f>
        <v>1</v>
      </c>
      <c r="P194">
        <f t="shared" ref="P194:P241" si="11">IF(O194="Skip",0,N194)</f>
        <v>1</v>
      </c>
    </row>
    <row r="195" spans="1:16" x14ac:dyDescent="0.25">
      <c r="B195" t="s">
        <v>277</v>
      </c>
      <c r="M195" t="str">
        <f t="shared" si="9"/>
        <v>auto info = getTaskData(task);</v>
      </c>
      <c r="N195">
        <f t="shared" si="10"/>
        <v>1</v>
      </c>
      <c r="P195">
        <f t="shared" si="11"/>
        <v>1</v>
      </c>
    </row>
    <row r="196" spans="1:16" x14ac:dyDescent="0.25">
      <c r="B196" t="s">
        <v>278</v>
      </c>
      <c r="M196" t="str">
        <f t="shared" si="9"/>
        <v>switch (info-&gt;progress) {</v>
      </c>
      <c r="N196">
        <f t="shared" si="10"/>
        <v>1</v>
      </c>
      <c r="P196">
        <f t="shared" si="11"/>
        <v>1</v>
      </c>
    </row>
    <row r="197" spans="1:16" x14ac:dyDescent="0.25">
      <c r="B197" t="s">
        <v>375</v>
      </c>
      <c r="M197" t="str">
        <f t="shared" si="9"/>
        <v>case STEP_READ_WHOAMI_RCVBYTE_WAIT:</v>
      </c>
      <c r="N197">
        <f t="shared" si="10"/>
        <v>1</v>
      </c>
      <c r="P197">
        <f t="shared" si="11"/>
        <v>1</v>
      </c>
    </row>
    <row r="198" spans="1:16" x14ac:dyDescent="0.25">
      <c r="C198" t="s">
        <v>376</v>
      </c>
      <c r="M198" t="str">
        <f t="shared" si="9"/>
        <v>info-&gt;progress = STEP_READ_WHOAMI_RCVBYTE_COMPLETE;</v>
      </c>
      <c r="N198">
        <f t="shared" si="10"/>
        <v>1</v>
      </c>
      <c r="P198">
        <f t="shared" si="11"/>
        <v>1</v>
      </c>
    </row>
    <row r="199" spans="1:16" x14ac:dyDescent="0.25">
      <c r="C199" t="s">
        <v>248</v>
      </c>
      <c r="M199" t="str">
        <f t="shared" si="9"/>
        <v>task-&gt;unblock();</v>
      </c>
      <c r="N199">
        <f t="shared" si="10"/>
        <v>1</v>
      </c>
      <c r="P199">
        <f t="shared" si="11"/>
        <v>1</v>
      </c>
    </row>
    <row r="200" spans="1:16" x14ac:dyDescent="0.25">
      <c r="C200" t="s">
        <v>227</v>
      </c>
      <c r="M200" t="str">
        <f t="shared" si="9"/>
        <v>break;</v>
      </c>
      <c r="N200">
        <f t="shared" si="10"/>
        <v>1</v>
      </c>
      <c r="P200">
        <f t="shared" si="11"/>
        <v>1</v>
      </c>
    </row>
    <row r="201" spans="1:16" x14ac:dyDescent="0.25">
      <c r="B201" t="s">
        <v>377</v>
      </c>
      <c r="M201" t="str">
        <f t="shared" si="9"/>
        <v>case STEP_READ_DATA_RCVBYTES_WAIT:</v>
      </c>
      <c r="N201">
        <f t="shared" si="10"/>
        <v>1</v>
      </c>
      <c r="P201">
        <f t="shared" si="11"/>
        <v>1</v>
      </c>
    </row>
    <row r="202" spans="1:16" x14ac:dyDescent="0.25">
      <c r="C202" t="s">
        <v>378</v>
      </c>
      <c r="M202" t="str">
        <f t="shared" si="9"/>
        <v>info-&gt;progress = STEP_READ_DATA_RCVBYTES_COMPLETE;</v>
      </c>
      <c r="N202">
        <f t="shared" si="10"/>
        <v>1</v>
      </c>
      <c r="P202">
        <f t="shared" si="11"/>
        <v>1</v>
      </c>
    </row>
    <row r="203" spans="1:16" x14ac:dyDescent="0.25">
      <c r="C203" t="s">
        <v>248</v>
      </c>
      <c r="M203" t="str">
        <f t="shared" si="9"/>
        <v>task-&gt;unblock();</v>
      </c>
      <c r="N203">
        <f t="shared" si="10"/>
        <v>1</v>
      </c>
      <c r="P203">
        <f t="shared" si="11"/>
        <v>1</v>
      </c>
    </row>
    <row r="204" spans="1:16" x14ac:dyDescent="0.25">
      <c r="C204" t="s">
        <v>227</v>
      </c>
      <c r="M204" t="str">
        <f t="shared" si="9"/>
        <v>break;</v>
      </c>
      <c r="N204">
        <f t="shared" si="10"/>
        <v>1</v>
      </c>
      <c r="P204">
        <f t="shared" si="11"/>
        <v>1</v>
      </c>
    </row>
    <row r="205" spans="1:16" x14ac:dyDescent="0.25">
      <c r="B205" t="s">
        <v>250</v>
      </c>
      <c r="M205" t="str">
        <f t="shared" si="9"/>
        <v>}</v>
      </c>
      <c r="N205">
        <f t="shared" si="10"/>
        <v>1</v>
      </c>
      <c r="P205">
        <f t="shared" si="11"/>
        <v>1</v>
      </c>
    </row>
    <row r="206" spans="1:16" x14ac:dyDescent="0.25">
      <c r="A206" t="s">
        <v>250</v>
      </c>
      <c r="M206" t="str">
        <f t="shared" si="9"/>
        <v>}</v>
      </c>
      <c r="N206">
        <f t="shared" si="10"/>
        <v>1</v>
      </c>
      <c r="P206">
        <f t="shared" si="11"/>
        <v>1</v>
      </c>
    </row>
    <row r="207" spans="1:16" x14ac:dyDescent="0.25">
      <c r="M207" t="str">
        <f t="shared" si="9"/>
        <v/>
      </c>
      <c r="N207">
        <f t="shared" si="10"/>
        <v>0</v>
      </c>
      <c r="P207">
        <f t="shared" si="11"/>
        <v>0</v>
      </c>
    </row>
    <row r="208" spans="1:16" x14ac:dyDescent="0.25">
      <c r="A208" t="s">
        <v>260</v>
      </c>
      <c r="M208" t="str">
        <f t="shared" si="9"/>
        <v>extern "C"</v>
      </c>
      <c r="N208">
        <f t="shared" si="10"/>
        <v>1</v>
      </c>
      <c r="P208">
        <f t="shared" si="11"/>
        <v>1</v>
      </c>
    </row>
    <row r="209" spans="1:16" x14ac:dyDescent="0.25">
      <c r="A209" t="s">
        <v>379</v>
      </c>
      <c r="M209" t="str">
        <f t="shared" si="9"/>
        <v>void task_i2c_OnTransmitData() {</v>
      </c>
      <c r="N209">
        <f t="shared" si="10"/>
        <v>1</v>
      </c>
      <c r="P209">
        <f t="shared" si="11"/>
        <v>1</v>
      </c>
    </row>
    <row r="210" spans="1:16" x14ac:dyDescent="0.25">
      <c r="B210" t="s">
        <v>262</v>
      </c>
      <c r="M210" t="str">
        <f t="shared" si="9"/>
        <v>auto task = getTask();</v>
      </c>
      <c r="N210">
        <f t="shared" si="10"/>
        <v>1</v>
      </c>
      <c r="P210">
        <f t="shared" si="11"/>
        <v>1</v>
      </c>
    </row>
    <row r="211" spans="1:16" x14ac:dyDescent="0.25">
      <c r="B211" t="s">
        <v>277</v>
      </c>
      <c r="M211" t="str">
        <f t="shared" si="9"/>
        <v>auto info = getTaskData(task);</v>
      </c>
      <c r="N211">
        <f t="shared" si="10"/>
        <v>1</v>
      </c>
      <c r="P211">
        <f t="shared" si="11"/>
        <v>1</v>
      </c>
    </row>
    <row r="212" spans="1:16" x14ac:dyDescent="0.25">
      <c r="B212" t="s">
        <v>278</v>
      </c>
      <c r="M212" t="str">
        <f t="shared" si="9"/>
        <v>switch (info-&gt;progress) {</v>
      </c>
      <c r="N212">
        <f t="shared" si="10"/>
        <v>1</v>
      </c>
      <c r="P212">
        <f t="shared" si="11"/>
        <v>1</v>
      </c>
    </row>
    <row r="213" spans="1:16" x14ac:dyDescent="0.25">
      <c r="B213" t="s">
        <v>380</v>
      </c>
      <c r="M213" t="str">
        <f t="shared" si="9"/>
        <v>case STEP_READ_WHOAMI_SENDREG_WAIT:</v>
      </c>
      <c r="N213">
        <f t="shared" si="10"/>
        <v>1</v>
      </c>
      <c r="P213">
        <f t="shared" si="11"/>
        <v>1</v>
      </c>
    </row>
    <row r="214" spans="1:16" x14ac:dyDescent="0.25">
      <c r="C214" t="s">
        <v>381</v>
      </c>
      <c r="M214" t="str">
        <f t="shared" si="9"/>
        <v>info-&gt;progress = STEP_READ_WHOAMI_SENDREG_COMPLETE;</v>
      </c>
      <c r="N214">
        <f t="shared" si="10"/>
        <v>1</v>
      </c>
      <c r="P214">
        <f t="shared" si="11"/>
        <v>1</v>
      </c>
    </row>
    <row r="215" spans="1:16" x14ac:dyDescent="0.25">
      <c r="C215" t="s">
        <v>248</v>
      </c>
      <c r="M215" t="str">
        <f t="shared" si="9"/>
        <v>task-&gt;unblock();</v>
      </c>
      <c r="N215">
        <f t="shared" si="10"/>
        <v>1</v>
      </c>
      <c r="P215">
        <f t="shared" si="11"/>
        <v>1</v>
      </c>
    </row>
    <row r="216" spans="1:16" x14ac:dyDescent="0.25">
      <c r="C216" t="s">
        <v>227</v>
      </c>
      <c r="M216" t="str">
        <f t="shared" si="9"/>
        <v>break;</v>
      </c>
      <c r="N216">
        <f t="shared" si="10"/>
        <v>1</v>
      </c>
      <c r="P216">
        <f t="shared" si="11"/>
        <v>1</v>
      </c>
    </row>
    <row r="217" spans="1:16" x14ac:dyDescent="0.25">
      <c r="B217" t="s">
        <v>382</v>
      </c>
      <c r="M217" t="str">
        <f t="shared" si="9"/>
        <v>case STEP_WRITE_REG1_0_WAIT:</v>
      </c>
      <c r="N217">
        <f t="shared" si="10"/>
        <v>1</v>
      </c>
      <c r="P217">
        <f t="shared" si="11"/>
        <v>1</v>
      </c>
    </row>
    <row r="218" spans="1:16" x14ac:dyDescent="0.25">
      <c r="C218" t="s">
        <v>383</v>
      </c>
      <c r="M218" t="str">
        <f t="shared" si="9"/>
        <v>info-&gt;progress = STEP_WRITE_REG1_0_COMPLETE;</v>
      </c>
      <c r="N218">
        <f t="shared" si="10"/>
        <v>1</v>
      </c>
      <c r="P218">
        <f t="shared" si="11"/>
        <v>1</v>
      </c>
    </row>
    <row r="219" spans="1:16" x14ac:dyDescent="0.25">
      <c r="C219" t="s">
        <v>248</v>
      </c>
      <c r="M219" t="str">
        <f t="shared" si="9"/>
        <v>task-&gt;unblock();</v>
      </c>
      <c r="N219">
        <f t="shared" si="10"/>
        <v>1</v>
      </c>
      <c r="P219">
        <f t="shared" si="11"/>
        <v>1</v>
      </c>
    </row>
    <row r="220" spans="1:16" x14ac:dyDescent="0.25">
      <c r="C220" t="s">
        <v>227</v>
      </c>
      <c r="M220" t="str">
        <f t="shared" si="9"/>
        <v>break;</v>
      </c>
      <c r="N220">
        <f t="shared" si="10"/>
        <v>1</v>
      </c>
      <c r="P220">
        <f t="shared" si="11"/>
        <v>1</v>
      </c>
    </row>
    <row r="221" spans="1:16" x14ac:dyDescent="0.25">
      <c r="B221" t="s">
        <v>384</v>
      </c>
      <c r="M221" t="str">
        <f t="shared" si="9"/>
        <v>case STEP_WRITE_REG1_1_WAIT:</v>
      </c>
      <c r="N221">
        <f t="shared" si="10"/>
        <v>1</v>
      </c>
      <c r="P221">
        <f t="shared" si="11"/>
        <v>1</v>
      </c>
    </row>
    <row r="222" spans="1:16" x14ac:dyDescent="0.25">
      <c r="C222" t="s">
        <v>385</v>
      </c>
      <c r="M222" t="str">
        <f t="shared" si="9"/>
        <v>info-&gt;progress = STEP_WRITE_REG1_1_COMPLETE;</v>
      </c>
      <c r="N222">
        <f t="shared" si="10"/>
        <v>1</v>
      </c>
      <c r="P222">
        <f t="shared" si="11"/>
        <v>1</v>
      </c>
    </row>
    <row r="223" spans="1:16" x14ac:dyDescent="0.25">
      <c r="C223" t="s">
        <v>248</v>
      </c>
      <c r="M223" t="str">
        <f t="shared" si="9"/>
        <v>task-&gt;unblock();</v>
      </c>
      <c r="N223">
        <f t="shared" si="10"/>
        <v>1</v>
      </c>
      <c r="P223">
        <f t="shared" si="11"/>
        <v>1</v>
      </c>
    </row>
    <row r="224" spans="1:16" x14ac:dyDescent="0.25">
      <c r="C224" t="s">
        <v>227</v>
      </c>
      <c r="M224" t="str">
        <f t="shared" si="9"/>
        <v>break;</v>
      </c>
      <c r="N224">
        <f t="shared" si="10"/>
        <v>1</v>
      </c>
      <c r="P224">
        <f t="shared" si="11"/>
        <v>1</v>
      </c>
    </row>
    <row r="225" spans="1:16" x14ac:dyDescent="0.25">
      <c r="B225" t="s">
        <v>386</v>
      </c>
      <c r="M225" t="str">
        <f t="shared" si="9"/>
        <v>case STEP_READ_DATA_SENDREG_WAIT:</v>
      </c>
      <c r="N225">
        <f t="shared" si="10"/>
        <v>1</v>
      </c>
      <c r="P225">
        <f t="shared" si="11"/>
        <v>1</v>
      </c>
    </row>
    <row r="226" spans="1:16" x14ac:dyDescent="0.25">
      <c r="C226" t="s">
        <v>387</v>
      </c>
      <c r="M226" t="str">
        <f t="shared" si="9"/>
        <v>info-&gt;progress = STEP_READ_DATA_SENDREG_COMPLETE;</v>
      </c>
      <c r="N226">
        <f t="shared" si="10"/>
        <v>1</v>
      </c>
      <c r="P226">
        <f t="shared" si="11"/>
        <v>1</v>
      </c>
    </row>
    <row r="227" spans="1:16" x14ac:dyDescent="0.25">
      <c r="C227" t="s">
        <v>248</v>
      </c>
      <c r="M227" t="str">
        <f t="shared" si="9"/>
        <v>task-&gt;unblock();</v>
      </c>
      <c r="N227">
        <f t="shared" si="10"/>
        <v>1</v>
      </c>
      <c r="P227">
        <f t="shared" si="11"/>
        <v>1</v>
      </c>
    </row>
    <row r="228" spans="1:16" x14ac:dyDescent="0.25">
      <c r="C228" t="s">
        <v>227</v>
      </c>
      <c r="M228" t="str">
        <f t="shared" si="9"/>
        <v>break;</v>
      </c>
      <c r="N228">
        <f t="shared" si="10"/>
        <v>1</v>
      </c>
      <c r="P228">
        <f t="shared" si="11"/>
        <v>1</v>
      </c>
    </row>
    <row r="229" spans="1:16" x14ac:dyDescent="0.25">
      <c r="B229" t="s">
        <v>250</v>
      </c>
      <c r="M229" t="str">
        <f t="shared" si="9"/>
        <v>}</v>
      </c>
      <c r="N229">
        <f t="shared" si="10"/>
        <v>1</v>
      </c>
      <c r="P229">
        <f t="shared" si="11"/>
        <v>1</v>
      </c>
    </row>
    <row r="230" spans="1:16" x14ac:dyDescent="0.25">
      <c r="A230" t="s">
        <v>250</v>
      </c>
      <c r="M230" t="str">
        <f t="shared" si="9"/>
        <v>}</v>
      </c>
      <c r="N230">
        <f t="shared" si="10"/>
        <v>1</v>
      </c>
      <c r="P230">
        <f t="shared" si="11"/>
        <v>1</v>
      </c>
    </row>
    <row r="231" spans="1:16" x14ac:dyDescent="0.25">
      <c r="M231" t="str">
        <f t="shared" si="9"/>
        <v/>
      </c>
      <c r="N231">
        <f t="shared" si="10"/>
        <v>0</v>
      </c>
      <c r="P231">
        <f t="shared" si="11"/>
        <v>0</v>
      </c>
    </row>
    <row r="232" spans="1:16" x14ac:dyDescent="0.25">
      <c r="A232" t="s">
        <v>388</v>
      </c>
      <c r="M232" t="str">
        <f t="shared" si="9"/>
        <v>void task_i2c_afterWait() {</v>
      </c>
      <c r="N232">
        <f t="shared" si="10"/>
        <v>1</v>
      </c>
      <c r="P232">
        <f t="shared" si="11"/>
        <v>1</v>
      </c>
    </row>
    <row r="233" spans="1:16" x14ac:dyDescent="0.25">
      <c r="B233" t="s">
        <v>262</v>
      </c>
      <c r="M233" t="str">
        <f t="shared" si="9"/>
        <v>auto task = getTask();</v>
      </c>
      <c r="N233">
        <f t="shared" si="10"/>
        <v>1</v>
      </c>
      <c r="P233">
        <f t="shared" si="11"/>
        <v>1</v>
      </c>
    </row>
    <row r="234" spans="1:16" x14ac:dyDescent="0.25">
      <c r="B234" t="s">
        <v>277</v>
      </c>
      <c r="M234" t="str">
        <f t="shared" si="9"/>
        <v>auto info = getTaskData(task);</v>
      </c>
      <c r="N234">
        <f t="shared" si="10"/>
        <v>1</v>
      </c>
      <c r="P234">
        <f t="shared" si="11"/>
        <v>1</v>
      </c>
    </row>
    <row r="235" spans="1:16" x14ac:dyDescent="0.25">
      <c r="B235" t="s">
        <v>278</v>
      </c>
      <c r="M235" t="str">
        <f t="shared" si="9"/>
        <v>switch (info-&gt;progress) {</v>
      </c>
      <c r="N235">
        <f t="shared" si="10"/>
        <v>1</v>
      </c>
      <c r="P235">
        <f t="shared" si="11"/>
        <v>1</v>
      </c>
    </row>
    <row r="236" spans="1:16" x14ac:dyDescent="0.25">
      <c r="B236" t="s">
        <v>279</v>
      </c>
      <c r="M236" t="str">
        <f t="shared" si="9"/>
        <v>case STEP_TIMER_WAIT:</v>
      </c>
      <c r="N236">
        <f t="shared" si="10"/>
        <v>1</v>
      </c>
      <c r="P236">
        <f t="shared" si="11"/>
        <v>1</v>
      </c>
    </row>
    <row r="237" spans="1:16" x14ac:dyDescent="0.25">
      <c r="C237" t="s">
        <v>280</v>
      </c>
      <c r="M237" t="str">
        <f t="shared" si="9"/>
        <v>info-&gt;progress = STEP_TIMER_COMPLETE;</v>
      </c>
      <c r="N237">
        <f t="shared" si="10"/>
        <v>1</v>
      </c>
      <c r="P237">
        <f t="shared" si="11"/>
        <v>1</v>
      </c>
    </row>
    <row r="238" spans="1:16" x14ac:dyDescent="0.25">
      <c r="C238" t="s">
        <v>248</v>
      </c>
      <c r="M238" t="str">
        <f t="shared" si="9"/>
        <v>task-&gt;unblock();</v>
      </c>
      <c r="N238">
        <f t="shared" si="10"/>
        <v>1</v>
      </c>
      <c r="P238">
        <f t="shared" si="11"/>
        <v>1</v>
      </c>
    </row>
    <row r="239" spans="1:16" x14ac:dyDescent="0.25">
      <c r="C239" t="s">
        <v>227</v>
      </c>
      <c r="M239" t="str">
        <f t="shared" si="9"/>
        <v>break;</v>
      </c>
      <c r="N239">
        <f t="shared" si="10"/>
        <v>1</v>
      </c>
      <c r="P239">
        <f t="shared" si="11"/>
        <v>1</v>
      </c>
    </row>
    <row r="240" spans="1:16" x14ac:dyDescent="0.25">
      <c r="B240" t="s">
        <v>250</v>
      </c>
      <c r="M240" t="str">
        <f t="shared" si="9"/>
        <v>}</v>
      </c>
      <c r="N240">
        <f t="shared" si="10"/>
        <v>1</v>
      </c>
      <c r="P240">
        <f t="shared" si="11"/>
        <v>1</v>
      </c>
    </row>
    <row r="241" spans="1:16" x14ac:dyDescent="0.25">
      <c r="A241" t="s">
        <v>250</v>
      </c>
      <c r="M241" t="str">
        <f t="shared" si="9"/>
        <v>}</v>
      </c>
      <c r="N241">
        <f t="shared" si="10"/>
        <v>1</v>
      </c>
      <c r="P241">
        <f t="shared" si="11"/>
        <v>1</v>
      </c>
    </row>
    <row r="242" spans="1:16" x14ac:dyDescent="0.25">
      <c r="P242" s="18">
        <f>SUM(P1:P241)</f>
        <v>217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54D8-4863-4A80-8223-76CA2858E308}">
  <dimension ref="A1:P24"/>
  <sheetViews>
    <sheetView workbookViewId="0">
      <selection activeCell="P24" sqref="P24"/>
    </sheetView>
  </sheetViews>
  <sheetFormatPr defaultRowHeight="15" x14ac:dyDescent="0.25"/>
  <sheetData>
    <row r="1" spans="1:16" x14ac:dyDescent="0.25">
      <c r="A1" t="s">
        <v>394</v>
      </c>
      <c r="M1" t="str">
        <f>TRIM(_xlfn.CONCAT(A1:L1))</f>
        <v>#ifndef SHARED_INCLUDE_API_ADC_H_</v>
      </c>
      <c r="N1">
        <f>IF(M1="",0,1)</f>
        <v>1</v>
      </c>
      <c r="P1">
        <f>IF(O1="Skip",0,N1)</f>
        <v>1</v>
      </c>
    </row>
    <row r="2" spans="1:16" x14ac:dyDescent="0.25">
      <c r="A2" t="s">
        <v>395</v>
      </c>
      <c r="M2" t="str">
        <f t="shared" ref="M2:M23" si="0">TRIM(_xlfn.CONCAT(A2:L2))</f>
        <v>#define SHARED_INCLUDE_API_ADC_H_</v>
      </c>
      <c r="N2">
        <f t="shared" ref="N2:N23" si="1">IF(M2="",0,1)</f>
        <v>1</v>
      </c>
      <c r="P2">
        <f t="shared" ref="P2:P23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396</v>
      </c>
      <c r="M4" t="str">
        <f t="shared" si="0"/>
        <v>#include "core_future.h"</v>
      </c>
      <c r="N4">
        <f t="shared" si="1"/>
        <v>1</v>
      </c>
      <c r="P4">
        <f t="shared" si="2"/>
        <v>1</v>
      </c>
    </row>
    <row r="5" spans="1:16" x14ac:dyDescent="0.25">
      <c r="A5" t="s">
        <v>397</v>
      </c>
      <c r="M5" t="str">
        <f t="shared" si="0"/>
        <v>#include "pe_polyfill.h"</v>
      </c>
      <c r="N5">
        <f t="shared" si="1"/>
        <v>1</v>
      </c>
      <c r="P5">
        <f t="shared" si="2"/>
        <v>1</v>
      </c>
    </row>
    <row r="6" spans="1:16" x14ac:dyDescent="0.25">
      <c r="M6" t="str">
        <f t="shared" si="0"/>
        <v/>
      </c>
      <c r="N6">
        <f t="shared" si="1"/>
        <v>0</v>
      </c>
      <c r="P6">
        <f t="shared" si="2"/>
        <v>0</v>
      </c>
    </row>
    <row r="7" spans="1:16" x14ac:dyDescent="0.25">
      <c r="A7" t="s">
        <v>398</v>
      </c>
      <c r="M7" t="str">
        <f t="shared" si="0"/>
        <v>enum ADC_CHANNELS {</v>
      </c>
      <c r="N7">
        <f t="shared" si="1"/>
        <v>1</v>
      </c>
      <c r="P7">
        <f t="shared" si="2"/>
        <v>1</v>
      </c>
    </row>
    <row r="8" spans="1:16" x14ac:dyDescent="0.25">
      <c r="B8" t="s">
        <v>399</v>
      </c>
      <c r="M8" t="str">
        <f t="shared" si="0"/>
        <v>ADC_CHANNEL_NONE,</v>
      </c>
      <c r="N8">
        <f t="shared" si="1"/>
        <v>1</v>
      </c>
      <c r="P8">
        <f t="shared" si="2"/>
        <v>1</v>
      </c>
    </row>
    <row r="9" spans="1:16" x14ac:dyDescent="0.25">
      <c r="B9" t="s">
        <v>400</v>
      </c>
      <c r="M9" t="str">
        <f t="shared" si="0"/>
        <v>ADC_CHANNEL_X = 1,</v>
      </c>
      <c r="N9">
        <f t="shared" si="1"/>
        <v>1</v>
      </c>
      <c r="P9">
        <f t="shared" si="2"/>
        <v>1</v>
      </c>
    </row>
    <row r="10" spans="1:16" x14ac:dyDescent="0.25">
      <c r="B10" t="s">
        <v>401</v>
      </c>
      <c r="M10" t="str">
        <f t="shared" si="0"/>
        <v>ADC_CHANNEL_Y</v>
      </c>
      <c r="N10">
        <f t="shared" si="1"/>
        <v>1</v>
      </c>
      <c r="P10">
        <f t="shared" si="2"/>
        <v>1</v>
      </c>
    </row>
    <row r="11" spans="1:16" x14ac:dyDescent="0.25">
      <c r="A11" t="s">
        <v>181</v>
      </c>
      <c r="M11" t="str">
        <f t="shared" si="0"/>
        <v>};</v>
      </c>
      <c r="N11">
        <f t="shared" si="1"/>
        <v>1</v>
      </c>
      <c r="P11">
        <f t="shared" si="2"/>
        <v>1</v>
      </c>
    </row>
    <row r="12" spans="1:16" x14ac:dyDescent="0.25">
      <c r="M12" t="str">
        <f t="shared" si="0"/>
        <v/>
      </c>
      <c r="N12">
        <f t="shared" si="1"/>
        <v>0</v>
      </c>
      <c r="P12">
        <f t="shared" si="2"/>
        <v>0</v>
      </c>
    </row>
    <row r="13" spans="1:16" x14ac:dyDescent="0.25">
      <c r="A13" t="s">
        <v>402</v>
      </c>
      <c r="M13" t="str">
        <f t="shared" si="0"/>
        <v>namespace scp { namespace drivers {</v>
      </c>
      <c r="N13">
        <f t="shared" si="1"/>
        <v>1</v>
      </c>
      <c r="P13">
        <f t="shared" si="2"/>
        <v>1</v>
      </c>
    </row>
    <row r="14" spans="1:16" x14ac:dyDescent="0.25">
      <c r="M14" t="str">
        <f t="shared" si="0"/>
        <v/>
      </c>
      <c r="N14">
        <f t="shared" si="1"/>
        <v>0</v>
      </c>
      <c r="P14">
        <f t="shared" si="2"/>
        <v>0</v>
      </c>
    </row>
    <row r="15" spans="1:16" x14ac:dyDescent="0.25">
      <c r="A15" t="s">
        <v>403</v>
      </c>
      <c r="M15" t="str">
        <f t="shared" si="0"/>
        <v>scp::core::future_t&lt;byte&gt; start_adc(uint8_t channelId);</v>
      </c>
      <c r="N15">
        <f t="shared" si="1"/>
        <v>1</v>
      </c>
      <c r="P15">
        <f t="shared" si="2"/>
        <v>1</v>
      </c>
    </row>
    <row r="16" spans="1:16" x14ac:dyDescent="0.25">
      <c r="A16" t="s">
        <v>404</v>
      </c>
      <c r="M16" t="str">
        <f t="shared" si="0"/>
        <v>scp::core::future_t&lt;word&gt; read_adc(uint8_t channelId);</v>
      </c>
      <c r="N16">
        <f t="shared" si="1"/>
        <v>1</v>
      </c>
      <c r="O16" t="s">
        <v>410</v>
      </c>
      <c r="P16">
        <f t="shared" si="2"/>
        <v>0</v>
      </c>
    </row>
    <row r="17" spans="1:16" x14ac:dyDescent="0.25">
      <c r="A17" t="s">
        <v>405</v>
      </c>
      <c r="M17" t="str">
        <f t="shared" si="0"/>
        <v>//scp::core::future_t&lt;word&gt; read_adc2(uint8_t channelId);</v>
      </c>
      <c r="N17">
        <f t="shared" si="1"/>
        <v>1</v>
      </c>
      <c r="O17" t="s">
        <v>410</v>
      </c>
      <c r="P17">
        <f t="shared" si="2"/>
        <v>0</v>
      </c>
    </row>
    <row r="18" spans="1:16" x14ac:dyDescent="0.25">
      <c r="A18" t="s">
        <v>406</v>
      </c>
      <c r="M18" t="str">
        <f t="shared" si="0"/>
        <v>scp::core::future_t&lt;word&gt; read_adc3(uint8_t channelId);</v>
      </c>
      <c r="N18">
        <f t="shared" si="1"/>
        <v>1</v>
      </c>
      <c r="O18" t="s">
        <v>410</v>
      </c>
      <c r="P18">
        <f t="shared" si="2"/>
        <v>0</v>
      </c>
    </row>
    <row r="19" spans="1:16" x14ac:dyDescent="0.25">
      <c r="A19" t="s">
        <v>407</v>
      </c>
      <c r="M19" t="str">
        <f t="shared" si="0"/>
        <v>scp::core::future_t&lt;word, scp::core::static_ptr&lt;word&gt;&gt; read_adc4(uint8_t channelId);</v>
      </c>
      <c r="N19">
        <f t="shared" si="1"/>
        <v>1</v>
      </c>
      <c r="P19">
        <f t="shared" si="2"/>
        <v>1</v>
      </c>
    </row>
    <row r="20" spans="1:16" x14ac:dyDescent="0.25">
      <c r="M20" t="str">
        <f t="shared" si="0"/>
        <v/>
      </c>
      <c r="N20">
        <f t="shared" si="1"/>
        <v>0</v>
      </c>
      <c r="P20">
        <f t="shared" si="2"/>
        <v>0</v>
      </c>
    </row>
    <row r="21" spans="1:16" x14ac:dyDescent="0.25">
      <c r="A21" t="s">
        <v>408</v>
      </c>
      <c r="M21" t="str">
        <f t="shared" si="0"/>
        <v>} } // namespace scp::drivers</v>
      </c>
      <c r="N21">
        <f t="shared" si="1"/>
        <v>1</v>
      </c>
      <c r="P21">
        <f t="shared" si="2"/>
        <v>1</v>
      </c>
    </row>
    <row r="22" spans="1:16" x14ac:dyDescent="0.25">
      <c r="M22" t="str">
        <f t="shared" si="0"/>
        <v/>
      </c>
      <c r="N22">
        <f t="shared" si="1"/>
        <v>0</v>
      </c>
      <c r="P22">
        <f t="shared" si="2"/>
        <v>0</v>
      </c>
    </row>
    <row r="23" spans="1:16" x14ac:dyDescent="0.25">
      <c r="A23" t="s">
        <v>409</v>
      </c>
      <c r="M23" t="str">
        <f t="shared" si="0"/>
        <v>#endif /* SHARED_INCLUDE_API_ADC_H_ */</v>
      </c>
      <c r="N23">
        <f t="shared" si="1"/>
        <v>1</v>
      </c>
      <c r="P23">
        <f t="shared" si="2"/>
        <v>1</v>
      </c>
    </row>
    <row r="24" spans="1:16" x14ac:dyDescent="0.25">
      <c r="P24" s="18">
        <f>SUM(P1:P23)</f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E0DD-A37E-4EAE-B5F8-A6FC6025E242}">
  <dimension ref="A1:P230"/>
  <sheetViews>
    <sheetView topLeftCell="A191" workbookViewId="0">
      <selection activeCell="P230" sqref="P230"/>
    </sheetView>
  </sheetViews>
  <sheetFormatPr defaultRowHeight="15" x14ac:dyDescent="0.25"/>
  <sheetData>
    <row r="1" spans="1:16" x14ac:dyDescent="0.25">
      <c r="A1" t="s">
        <v>411</v>
      </c>
      <c r="M1" t="str">
        <f>TRIM(_xlfn.CONCAT(A1:L1))</f>
        <v>#include "core_resumable.h"</v>
      </c>
      <c r="N1">
        <f>IF(M1="",0,1)</f>
        <v>1</v>
      </c>
      <c r="P1">
        <f>IF(O1="Skip",0,N1)</f>
        <v>1</v>
      </c>
    </row>
    <row r="2" spans="1:16" x14ac:dyDescent="0.25">
      <c r="A2" t="s">
        <v>412</v>
      </c>
      <c r="M2" t="str">
        <f t="shared" ref="M2:M65" si="0">TRIM(_xlfn.CONCAT(A2:L2))</f>
        <v>#include "core_scheduler.h"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396</v>
      </c>
      <c r="M3" t="str">
        <f t="shared" si="0"/>
        <v>#include "core_future.h"</v>
      </c>
      <c r="N3">
        <f t="shared" si="1"/>
        <v>1</v>
      </c>
      <c r="P3">
        <f t="shared" si="2"/>
        <v>1</v>
      </c>
    </row>
    <row r="4" spans="1:16" x14ac:dyDescent="0.25">
      <c r="A4" t="s">
        <v>413</v>
      </c>
      <c r="M4" t="str">
        <f t="shared" si="0"/>
        <v>#include "core_split_phase.h"</v>
      </c>
      <c r="N4">
        <f t="shared" si="1"/>
        <v>1</v>
      </c>
      <c r="P4">
        <f t="shared" si="2"/>
        <v>1</v>
      </c>
    </row>
    <row r="5" spans="1:16" x14ac:dyDescent="0.25">
      <c r="A5" t="s">
        <v>194</v>
      </c>
      <c r="M5" t="str">
        <f t="shared" si="0"/>
        <v>#include "app_ids.h"</v>
      </c>
      <c r="N5">
        <f t="shared" si="1"/>
        <v>1</v>
      </c>
      <c r="P5">
        <f t="shared" si="2"/>
        <v>1</v>
      </c>
    </row>
    <row r="6" spans="1:16" x14ac:dyDescent="0.25">
      <c r="A6" t="s">
        <v>414</v>
      </c>
      <c r="M6" t="str">
        <f t="shared" si="0"/>
        <v>#include "services.h"</v>
      </c>
      <c r="N6">
        <f t="shared" si="1"/>
        <v>1</v>
      </c>
      <c r="P6">
        <f t="shared" si="2"/>
        <v>1</v>
      </c>
    </row>
    <row r="7" spans="1:16" x14ac:dyDescent="0.25">
      <c r="A7" t="s">
        <v>415</v>
      </c>
      <c r="M7" t="str">
        <f t="shared" si="0"/>
        <v>#include "api_adc.h"</v>
      </c>
      <c r="N7">
        <f t="shared" si="1"/>
        <v>1</v>
      </c>
      <c r="P7">
        <f t="shared" si="2"/>
        <v>1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A9" t="s">
        <v>416</v>
      </c>
      <c r="M9" t="str">
        <f t="shared" si="0"/>
        <v>#ifdef USE_SIMULATOR</v>
      </c>
      <c r="N9">
        <f t="shared" si="1"/>
        <v>1</v>
      </c>
      <c r="O9" t="s">
        <v>410</v>
      </c>
      <c r="P9">
        <f t="shared" si="2"/>
        <v>0</v>
      </c>
    </row>
    <row r="10" spans="1:16" x14ac:dyDescent="0.25">
      <c r="A10" t="s">
        <v>417</v>
      </c>
      <c r="M10" t="str">
        <f t="shared" si="0"/>
        <v>// Simulator utilities</v>
      </c>
      <c r="N10">
        <f t="shared" si="1"/>
        <v>1</v>
      </c>
      <c r="O10" t="s">
        <v>410</v>
      </c>
      <c r="P10">
        <f t="shared" si="2"/>
        <v>0</v>
      </c>
    </row>
    <row r="11" spans="1:16" x14ac:dyDescent="0.25">
      <c r="A11" t="s">
        <v>418</v>
      </c>
      <c r="M11" t="str">
        <f t="shared" si="0"/>
        <v>#include "core_simulator.h"</v>
      </c>
      <c r="N11">
        <f t="shared" si="1"/>
        <v>1</v>
      </c>
      <c r="O11" t="s">
        <v>410</v>
      </c>
      <c r="P11">
        <f t="shared" si="2"/>
        <v>0</v>
      </c>
    </row>
    <row r="12" spans="1:16" x14ac:dyDescent="0.25">
      <c r="A12" t="s">
        <v>419</v>
      </c>
      <c r="M12" t="str">
        <f t="shared" si="0"/>
        <v>// General purpose PE polyfill</v>
      </c>
      <c r="N12">
        <f t="shared" si="1"/>
        <v>1</v>
      </c>
      <c r="O12" t="s">
        <v>410</v>
      </c>
      <c r="P12">
        <f t="shared" si="2"/>
        <v>0</v>
      </c>
    </row>
    <row r="13" spans="1:16" x14ac:dyDescent="0.25">
      <c r="A13" t="s">
        <v>397</v>
      </c>
      <c r="M13" t="str">
        <f t="shared" si="0"/>
        <v>#include "pe_polyfill.h"</v>
      </c>
      <c r="N13">
        <f t="shared" si="1"/>
        <v>1</v>
      </c>
      <c r="O13" t="s">
        <v>410</v>
      </c>
      <c r="P13">
        <f t="shared" si="2"/>
        <v>0</v>
      </c>
    </row>
    <row r="14" spans="1:16" x14ac:dyDescent="0.25">
      <c r="A14" t="s">
        <v>420</v>
      </c>
      <c r="M14" t="str">
        <f t="shared" si="0"/>
        <v>// Simulated data</v>
      </c>
      <c r="N14">
        <f t="shared" si="1"/>
        <v>1</v>
      </c>
      <c r="O14" t="s">
        <v>410</v>
      </c>
      <c r="P14">
        <f t="shared" si="2"/>
        <v>0</v>
      </c>
    </row>
    <row r="15" spans="1:16" x14ac:dyDescent="0.25">
      <c r="A15" t="s">
        <v>421</v>
      </c>
      <c r="M15" t="str">
        <f t="shared" si="0"/>
        <v>simulated_data_t&lt;word&gt; adcReadData1;</v>
      </c>
      <c r="N15">
        <f t="shared" si="1"/>
        <v>1</v>
      </c>
      <c r="O15" t="s">
        <v>410</v>
      </c>
      <c r="P15">
        <f t="shared" si="2"/>
        <v>0</v>
      </c>
    </row>
    <row r="16" spans="1:16" x14ac:dyDescent="0.25">
      <c r="A16" t="s">
        <v>422</v>
      </c>
      <c r="M16" t="str">
        <f t="shared" si="0"/>
        <v>simulated_data_t&lt;word&gt; adcReadData2;</v>
      </c>
      <c r="N16">
        <f t="shared" si="1"/>
        <v>1</v>
      </c>
      <c r="O16" t="s">
        <v>410</v>
      </c>
      <c r="P16">
        <f t="shared" si="2"/>
        <v>0</v>
      </c>
    </row>
    <row r="17" spans="1:16" x14ac:dyDescent="0.25">
      <c r="A17" t="s">
        <v>423</v>
      </c>
      <c r="M17" t="str">
        <f t="shared" si="0"/>
        <v>simulated_data_t&lt;uint16_t&gt; adcTransmitData;</v>
      </c>
      <c r="N17">
        <f t="shared" si="1"/>
        <v>1</v>
      </c>
      <c r="O17" t="s">
        <v>410</v>
      </c>
      <c r="P17">
        <f t="shared" si="2"/>
        <v>0</v>
      </c>
    </row>
    <row r="18" spans="1:16" x14ac:dyDescent="0.25">
      <c r="A18" t="s">
        <v>424</v>
      </c>
      <c r="M18" t="str">
        <f t="shared" si="0"/>
        <v>// Simulated calls</v>
      </c>
      <c r="N18">
        <f t="shared" si="1"/>
        <v>1</v>
      </c>
      <c r="O18" t="s">
        <v>410</v>
      </c>
      <c r="P18">
        <f t="shared" si="2"/>
        <v>0</v>
      </c>
    </row>
    <row r="19" spans="1:16" x14ac:dyDescent="0.25">
      <c r="A19" t="s">
        <v>425</v>
      </c>
      <c r="M19" t="str">
        <f t="shared" si="0"/>
        <v>byte AD1_GetCalibrationStatus() { return ERR_OK; }</v>
      </c>
      <c r="N19">
        <f t="shared" si="1"/>
        <v>1</v>
      </c>
      <c r="O19" t="s">
        <v>410</v>
      </c>
      <c r="P19">
        <f t="shared" si="2"/>
        <v>0</v>
      </c>
    </row>
    <row r="20" spans="1:16" x14ac:dyDescent="0.25">
      <c r="A20" t="s">
        <v>426</v>
      </c>
      <c r="M20" t="str">
        <f t="shared" si="0"/>
        <v>byte AD1_Calibrate(bool WaitForResult) { return ERR_OK; }</v>
      </c>
      <c r="N20">
        <f t="shared" si="1"/>
        <v>1</v>
      </c>
      <c r="O20" t="s">
        <v>410</v>
      </c>
      <c r="P20">
        <f t="shared" si="2"/>
        <v>0</v>
      </c>
    </row>
    <row r="21" spans="1:16" x14ac:dyDescent="0.25">
      <c r="A21" t="s">
        <v>427</v>
      </c>
      <c r="M21" t="str">
        <f t="shared" si="0"/>
        <v>byte AD1_Measure(bool WaitForResult) { return ERR_OK; }</v>
      </c>
      <c r="N21">
        <f t="shared" si="1"/>
        <v>1</v>
      </c>
      <c r="O21" t="s">
        <v>410</v>
      </c>
      <c r="P21">
        <f t="shared" si="2"/>
        <v>0</v>
      </c>
    </row>
    <row r="22" spans="1:16" x14ac:dyDescent="0.25">
      <c r="A22" t="s">
        <v>428</v>
      </c>
      <c r="M22" t="str">
        <f t="shared" si="0"/>
        <v>byte AD1_GetValue16(word *Values) {</v>
      </c>
      <c r="N22">
        <f t="shared" si="1"/>
        <v>1</v>
      </c>
      <c r="O22" t="s">
        <v>410</v>
      </c>
      <c r="P22">
        <f t="shared" si="2"/>
        <v>0</v>
      </c>
    </row>
    <row r="23" spans="1:16" x14ac:dyDescent="0.25">
      <c r="B23" t="s">
        <v>429</v>
      </c>
      <c r="M23" t="str">
        <f t="shared" si="0"/>
        <v>adcReadData1.pop(*Values);</v>
      </c>
      <c r="N23">
        <f t="shared" si="1"/>
        <v>1</v>
      </c>
      <c r="O23" t="s">
        <v>410</v>
      </c>
      <c r="P23">
        <f t="shared" si="2"/>
        <v>0</v>
      </c>
    </row>
    <row r="24" spans="1:16" x14ac:dyDescent="0.25">
      <c r="B24" t="s">
        <v>430</v>
      </c>
      <c r="M24" t="str">
        <f t="shared" si="0"/>
        <v>return ERR_OK;</v>
      </c>
      <c r="N24">
        <f t="shared" si="1"/>
        <v>1</v>
      </c>
      <c r="O24" t="s">
        <v>410</v>
      </c>
      <c r="P24">
        <f t="shared" si="2"/>
        <v>0</v>
      </c>
    </row>
    <row r="25" spans="1:16" x14ac:dyDescent="0.25">
      <c r="A25" t="s">
        <v>250</v>
      </c>
      <c r="M25" t="str">
        <f t="shared" si="0"/>
        <v>}</v>
      </c>
      <c r="N25">
        <f t="shared" si="1"/>
        <v>1</v>
      </c>
      <c r="O25" t="s">
        <v>410</v>
      </c>
      <c r="P25">
        <f t="shared" si="2"/>
        <v>0</v>
      </c>
    </row>
    <row r="26" spans="1:16" x14ac:dyDescent="0.25">
      <c r="A26" t="s">
        <v>431</v>
      </c>
      <c r="M26" t="str">
        <f t="shared" si="0"/>
        <v>byte AD2_GetCalibrationStatus() { return ERR_OK; }</v>
      </c>
      <c r="N26">
        <f t="shared" si="1"/>
        <v>1</v>
      </c>
      <c r="O26" t="s">
        <v>410</v>
      </c>
      <c r="P26">
        <f t="shared" si="2"/>
        <v>0</v>
      </c>
    </row>
    <row r="27" spans="1:16" x14ac:dyDescent="0.25">
      <c r="A27" t="s">
        <v>432</v>
      </c>
      <c r="M27" t="str">
        <f t="shared" si="0"/>
        <v>byte AD2_Calibrate(bool WaitForResult) { return ERR_OK; }</v>
      </c>
      <c r="N27">
        <f t="shared" si="1"/>
        <v>1</v>
      </c>
      <c r="O27" t="s">
        <v>410</v>
      </c>
      <c r="P27">
        <f t="shared" si="2"/>
        <v>0</v>
      </c>
    </row>
    <row r="28" spans="1:16" x14ac:dyDescent="0.25">
      <c r="A28" t="s">
        <v>433</v>
      </c>
      <c r="M28" t="str">
        <f t="shared" si="0"/>
        <v>byte AD2_Measure(bool WaitForResult) { return ERR_OK; }</v>
      </c>
      <c r="N28">
        <f t="shared" si="1"/>
        <v>1</v>
      </c>
      <c r="O28" t="s">
        <v>410</v>
      </c>
      <c r="P28">
        <f t="shared" si="2"/>
        <v>0</v>
      </c>
    </row>
    <row r="29" spans="1:16" x14ac:dyDescent="0.25">
      <c r="A29" t="s">
        <v>434</v>
      </c>
      <c r="M29" t="str">
        <f t="shared" si="0"/>
        <v>byte AD2_GetValue16(word *Values) {</v>
      </c>
      <c r="N29">
        <f t="shared" si="1"/>
        <v>1</v>
      </c>
      <c r="O29" t="s">
        <v>410</v>
      </c>
      <c r="P29">
        <f t="shared" si="2"/>
        <v>0</v>
      </c>
    </row>
    <row r="30" spans="1:16" x14ac:dyDescent="0.25">
      <c r="B30" t="s">
        <v>435</v>
      </c>
      <c r="M30" t="str">
        <f t="shared" si="0"/>
        <v>adcReadData2.pop(*Values);</v>
      </c>
      <c r="N30">
        <f t="shared" si="1"/>
        <v>1</v>
      </c>
      <c r="O30" t="s">
        <v>410</v>
      </c>
      <c r="P30">
        <f t="shared" si="2"/>
        <v>0</v>
      </c>
    </row>
    <row r="31" spans="1:16" x14ac:dyDescent="0.25">
      <c r="B31" t="s">
        <v>430</v>
      </c>
      <c r="M31" t="str">
        <f t="shared" si="0"/>
        <v>return ERR_OK;</v>
      </c>
      <c r="N31">
        <f t="shared" si="1"/>
        <v>1</v>
      </c>
      <c r="O31" t="s">
        <v>410</v>
      </c>
      <c r="P31">
        <f t="shared" si="2"/>
        <v>0</v>
      </c>
    </row>
    <row r="32" spans="1:16" x14ac:dyDescent="0.25">
      <c r="A32" t="s">
        <v>250</v>
      </c>
      <c r="M32" t="str">
        <f t="shared" si="0"/>
        <v>}</v>
      </c>
      <c r="N32">
        <f t="shared" si="1"/>
        <v>1</v>
      </c>
      <c r="O32" t="s">
        <v>410</v>
      </c>
      <c r="P32">
        <f t="shared" si="2"/>
        <v>0</v>
      </c>
    </row>
    <row r="33" spans="1:16" x14ac:dyDescent="0.25">
      <c r="A33" t="s">
        <v>436</v>
      </c>
      <c r="M33" t="str">
        <f t="shared" si="0"/>
        <v>#else</v>
      </c>
      <c r="N33">
        <f t="shared" si="1"/>
        <v>1</v>
      </c>
      <c r="O33" t="s">
        <v>410</v>
      </c>
      <c r="P33">
        <f t="shared" si="2"/>
        <v>0</v>
      </c>
    </row>
    <row r="34" spans="1:16" x14ac:dyDescent="0.25">
      <c r="A34" t="s">
        <v>437</v>
      </c>
      <c r="M34" t="str">
        <f t="shared" si="0"/>
        <v>extern "C" {</v>
      </c>
      <c r="N34">
        <f t="shared" si="1"/>
        <v>1</v>
      </c>
      <c r="P34">
        <f t="shared" si="2"/>
        <v>1</v>
      </c>
    </row>
    <row r="35" spans="1:16" x14ac:dyDescent="0.25">
      <c r="A35" t="s">
        <v>192</v>
      </c>
      <c r="M35" t="str">
        <f t="shared" si="0"/>
        <v>#include "AD1.h"</v>
      </c>
      <c r="N35">
        <f t="shared" si="1"/>
        <v>1</v>
      </c>
      <c r="P35">
        <f t="shared" si="2"/>
        <v>1</v>
      </c>
    </row>
    <row r="36" spans="1:16" x14ac:dyDescent="0.25">
      <c r="A36" t="s">
        <v>193</v>
      </c>
      <c r="M36" t="str">
        <f t="shared" si="0"/>
        <v>#include "AD2.h"</v>
      </c>
      <c r="N36">
        <f t="shared" si="1"/>
        <v>1</v>
      </c>
      <c r="P36">
        <f t="shared" si="2"/>
        <v>1</v>
      </c>
    </row>
    <row r="37" spans="1:16" x14ac:dyDescent="0.25">
      <c r="A37" t="s">
        <v>250</v>
      </c>
      <c r="M37" t="str">
        <f t="shared" si="0"/>
        <v>}</v>
      </c>
      <c r="N37">
        <f t="shared" si="1"/>
        <v>1</v>
      </c>
      <c r="P37">
        <f t="shared" si="2"/>
        <v>1</v>
      </c>
    </row>
    <row r="38" spans="1:16" x14ac:dyDescent="0.25">
      <c r="A38" t="s">
        <v>438</v>
      </c>
      <c r="M38" t="str">
        <f t="shared" si="0"/>
        <v>#endif</v>
      </c>
      <c r="N38">
        <f t="shared" si="1"/>
        <v>1</v>
      </c>
      <c r="O38" t="s">
        <v>410</v>
      </c>
      <c r="P38">
        <f t="shared" si="2"/>
        <v>0</v>
      </c>
    </row>
    <row r="39" spans="1:16" x14ac:dyDescent="0.25">
      <c r="M39" t="str">
        <f t="shared" si="0"/>
        <v/>
      </c>
      <c r="N39">
        <f t="shared" si="1"/>
        <v>0</v>
      </c>
      <c r="P39">
        <f t="shared" si="2"/>
        <v>0</v>
      </c>
    </row>
    <row r="40" spans="1:16" x14ac:dyDescent="0.25">
      <c r="A40" t="s">
        <v>439</v>
      </c>
      <c r="M40" t="str">
        <f t="shared" si="0"/>
        <v>/*</v>
      </c>
      <c r="N40">
        <f t="shared" si="1"/>
        <v>1</v>
      </c>
      <c r="P40">
        <f t="shared" si="2"/>
        <v>1</v>
      </c>
    </row>
    <row r="41" spans="1:16" x14ac:dyDescent="0.25">
      <c r="A41" t="s">
        <v>440</v>
      </c>
      <c r="M41" t="str">
        <f t="shared" si="0"/>
        <v>* ADC simulated data</v>
      </c>
      <c r="N41">
        <f t="shared" si="1"/>
        <v>1</v>
      </c>
      <c r="P41">
        <f t="shared" si="2"/>
        <v>1</v>
      </c>
    </row>
    <row r="42" spans="1:16" x14ac:dyDescent="0.25">
      <c r="A42" t="s">
        <v>441</v>
      </c>
      <c r="M42" t="str">
        <f t="shared" si="0"/>
        <v>*/</v>
      </c>
      <c r="N42">
        <f t="shared" si="1"/>
        <v>1</v>
      </c>
      <c r="P42">
        <f t="shared" si="2"/>
        <v>1</v>
      </c>
    </row>
    <row r="43" spans="1:16" x14ac:dyDescent="0.25">
      <c r="M43" t="str">
        <f t="shared" si="0"/>
        <v/>
      </c>
      <c r="N43">
        <f t="shared" si="1"/>
        <v>0</v>
      </c>
      <c r="P43">
        <f t="shared" si="2"/>
        <v>0</v>
      </c>
    </row>
    <row r="44" spans="1:16" x14ac:dyDescent="0.25">
      <c r="A44" t="s">
        <v>416</v>
      </c>
      <c r="M44" t="str">
        <f t="shared" si="0"/>
        <v>#ifdef USE_SIMULATOR</v>
      </c>
      <c r="N44">
        <f t="shared" si="1"/>
        <v>1</v>
      </c>
      <c r="O44" t="s">
        <v>410</v>
      </c>
      <c r="P44">
        <f t="shared" si="2"/>
        <v>0</v>
      </c>
    </row>
    <row r="45" spans="1:16" x14ac:dyDescent="0.25">
      <c r="M45" t="str">
        <f t="shared" si="0"/>
        <v/>
      </c>
      <c r="N45">
        <f t="shared" si="1"/>
        <v>0</v>
      </c>
      <c r="O45" t="s">
        <v>410</v>
      </c>
      <c r="P45">
        <f t="shared" si="2"/>
        <v>0</v>
      </c>
    </row>
    <row r="46" spans="1:16" x14ac:dyDescent="0.25">
      <c r="A46" t="s">
        <v>442</v>
      </c>
      <c r="M46" t="str">
        <f t="shared" si="0"/>
        <v>void adcCreateData() {</v>
      </c>
      <c r="N46">
        <f t="shared" si="1"/>
        <v>1</v>
      </c>
      <c r="O46" t="s">
        <v>410</v>
      </c>
      <c r="P46">
        <f t="shared" si="2"/>
        <v>0</v>
      </c>
    </row>
    <row r="47" spans="1:16" x14ac:dyDescent="0.25">
      <c r="B47" t="s">
        <v>443</v>
      </c>
      <c r="M47" t="str">
        <f t="shared" si="0"/>
        <v>word adc_values1[] = {</v>
      </c>
      <c r="N47">
        <f t="shared" si="1"/>
        <v>1</v>
      </c>
      <c r="O47" t="s">
        <v>410</v>
      </c>
      <c r="P47">
        <f t="shared" si="2"/>
        <v>0</v>
      </c>
    </row>
    <row r="48" spans="1:16" x14ac:dyDescent="0.25">
      <c r="C48" t="s">
        <v>444</v>
      </c>
      <c r="M48" t="str">
        <f t="shared" si="0"/>
        <v>10, 20, 30, 40, 50, 60, 70, 80</v>
      </c>
      <c r="N48">
        <f t="shared" si="1"/>
        <v>1</v>
      </c>
      <c r="O48" t="s">
        <v>410</v>
      </c>
      <c r="P48">
        <f t="shared" si="2"/>
        <v>0</v>
      </c>
    </row>
    <row r="49" spans="1:16" x14ac:dyDescent="0.25">
      <c r="B49" t="s">
        <v>181</v>
      </c>
      <c r="M49" t="str">
        <f t="shared" si="0"/>
        <v>};</v>
      </c>
      <c r="N49">
        <f t="shared" si="1"/>
        <v>1</v>
      </c>
      <c r="O49" t="s">
        <v>410</v>
      </c>
      <c r="P49">
        <f t="shared" si="2"/>
        <v>0</v>
      </c>
    </row>
    <row r="50" spans="1:16" x14ac:dyDescent="0.25">
      <c r="B50" t="s">
        <v>445</v>
      </c>
      <c r="M50" t="str">
        <f t="shared" si="0"/>
        <v>adcReadData1.add(adc_values1, adc_values1 + (sizeof(adc_values1) / sizeof(word)));</v>
      </c>
      <c r="N50">
        <f t="shared" si="1"/>
        <v>1</v>
      </c>
      <c r="O50" t="s">
        <v>410</v>
      </c>
      <c r="P50">
        <f t="shared" si="2"/>
        <v>0</v>
      </c>
    </row>
    <row r="51" spans="1:16" x14ac:dyDescent="0.25">
      <c r="B51" t="s">
        <v>446</v>
      </c>
      <c r="M51" t="str">
        <f t="shared" si="0"/>
        <v>adcReadData1.save();</v>
      </c>
      <c r="N51">
        <f t="shared" si="1"/>
        <v>1</v>
      </c>
      <c r="O51" t="s">
        <v>410</v>
      </c>
      <c r="P51">
        <f t="shared" si="2"/>
        <v>0</v>
      </c>
    </row>
    <row r="52" spans="1:16" x14ac:dyDescent="0.25">
      <c r="M52" t="str">
        <f t="shared" si="0"/>
        <v/>
      </c>
      <c r="N52">
        <f t="shared" si="1"/>
        <v>0</v>
      </c>
      <c r="O52" t="s">
        <v>410</v>
      </c>
      <c r="P52">
        <f t="shared" si="2"/>
        <v>0</v>
      </c>
    </row>
    <row r="53" spans="1:16" x14ac:dyDescent="0.25">
      <c r="B53" t="s">
        <v>447</v>
      </c>
      <c r="M53" t="str">
        <f t="shared" si="0"/>
        <v>word adc_values2[] = {</v>
      </c>
      <c r="N53">
        <f t="shared" si="1"/>
        <v>1</v>
      </c>
      <c r="O53" t="s">
        <v>410</v>
      </c>
      <c r="P53">
        <f t="shared" si="2"/>
        <v>0</v>
      </c>
    </row>
    <row r="54" spans="1:16" x14ac:dyDescent="0.25">
      <c r="C54" t="s">
        <v>448</v>
      </c>
      <c r="M54" t="str">
        <f t="shared" si="0"/>
        <v>5, 10, 15, 20, 25, 30, 35, 40</v>
      </c>
      <c r="N54">
        <f t="shared" si="1"/>
        <v>1</v>
      </c>
      <c r="O54" t="s">
        <v>410</v>
      </c>
      <c r="P54">
        <f t="shared" si="2"/>
        <v>0</v>
      </c>
    </row>
    <row r="55" spans="1:16" x14ac:dyDescent="0.25">
      <c r="B55" t="s">
        <v>181</v>
      </c>
      <c r="M55" t="str">
        <f t="shared" si="0"/>
        <v>};</v>
      </c>
      <c r="N55">
        <f t="shared" si="1"/>
        <v>1</v>
      </c>
      <c r="O55" t="s">
        <v>410</v>
      </c>
      <c r="P55">
        <f t="shared" si="2"/>
        <v>0</v>
      </c>
    </row>
    <row r="56" spans="1:16" x14ac:dyDescent="0.25">
      <c r="B56" t="s">
        <v>449</v>
      </c>
      <c r="M56" t="str">
        <f t="shared" si="0"/>
        <v>adcReadData2.add(adc_values2, adc_values2 + (sizeof(adc_values2) / sizeof(word)));</v>
      </c>
      <c r="N56">
        <f t="shared" si="1"/>
        <v>1</v>
      </c>
      <c r="O56" t="s">
        <v>410</v>
      </c>
      <c r="P56">
        <f t="shared" si="2"/>
        <v>0</v>
      </c>
    </row>
    <row r="57" spans="1:16" x14ac:dyDescent="0.25">
      <c r="B57" t="s">
        <v>450</v>
      </c>
      <c r="M57" t="str">
        <f t="shared" si="0"/>
        <v>adcReadData2.save();</v>
      </c>
      <c r="N57">
        <f t="shared" si="1"/>
        <v>1</v>
      </c>
      <c r="O57" t="s">
        <v>410</v>
      </c>
      <c r="P57">
        <f t="shared" si="2"/>
        <v>0</v>
      </c>
    </row>
    <row r="58" spans="1:16" x14ac:dyDescent="0.25">
      <c r="M58" t="str">
        <f t="shared" si="0"/>
        <v/>
      </c>
      <c r="N58">
        <f t="shared" si="1"/>
        <v>0</v>
      </c>
      <c r="O58" t="s">
        <v>410</v>
      </c>
      <c r="P58">
        <f t="shared" si="2"/>
        <v>0</v>
      </c>
    </row>
    <row r="59" spans="1:16" x14ac:dyDescent="0.25">
      <c r="B59" t="s">
        <v>451</v>
      </c>
      <c r="M59" t="str">
        <f t="shared" si="0"/>
        <v>uint16_t transmit_values[] = {</v>
      </c>
      <c r="N59">
        <f t="shared" si="1"/>
        <v>1</v>
      </c>
      <c r="O59" t="s">
        <v>410</v>
      </c>
      <c r="P59">
        <f t="shared" si="2"/>
        <v>0</v>
      </c>
    </row>
    <row r="60" spans="1:16" x14ac:dyDescent="0.25">
      <c r="C60" t="s">
        <v>452</v>
      </c>
      <c r="M60" t="str">
        <f t="shared" si="0"/>
        <v>1, 1, 1, 0, 1, 1, 1, 0</v>
      </c>
      <c r="N60">
        <f t="shared" si="1"/>
        <v>1</v>
      </c>
      <c r="O60" t="s">
        <v>410</v>
      </c>
      <c r="P60">
        <f t="shared" si="2"/>
        <v>0</v>
      </c>
    </row>
    <row r="61" spans="1:16" x14ac:dyDescent="0.25">
      <c r="B61" t="s">
        <v>181</v>
      </c>
      <c r="M61" t="str">
        <f t="shared" si="0"/>
        <v>};</v>
      </c>
      <c r="N61">
        <f t="shared" si="1"/>
        <v>1</v>
      </c>
      <c r="O61" t="s">
        <v>410</v>
      </c>
      <c r="P61">
        <f t="shared" si="2"/>
        <v>0</v>
      </c>
    </row>
    <row r="62" spans="1:16" x14ac:dyDescent="0.25">
      <c r="B62" t="s">
        <v>453</v>
      </c>
      <c r="M62" t="str">
        <f t="shared" si="0"/>
        <v>adcTransmitData.add(transmit_values, transmit_values + (sizeof(transmit_values) / sizeof(uint16_t)));</v>
      </c>
      <c r="N62">
        <f t="shared" si="1"/>
        <v>1</v>
      </c>
      <c r="O62" t="s">
        <v>410</v>
      </c>
      <c r="P62">
        <f t="shared" si="2"/>
        <v>0</v>
      </c>
    </row>
    <row r="63" spans="1:16" x14ac:dyDescent="0.25">
      <c r="B63" t="s">
        <v>454</v>
      </c>
      <c r="M63" t="str">
        <f t="shared" si="0"/>
        <v>adcTransmitData.save();</v>
      </c>
      <c r="N63">
        <f t="shared" si="1"/>
        <v>1</v>
      </c>
      <c r="O63" t="s">
        <v>410</v>
      </c>
      <c r="P63">
        <f t="shared" si="2"/>
        <v>0</v>
      </c>
    </row>
    <row r="64" spans="1:16" x14ac:dyDescent="0.25">
      <c r="A64" t="s">
        <v>250</v>
      </c>
      <c r="M64" t="str">
        <f t="shared" si="0"/>
        <v>}</v>
      </c>
      <c r="N64">
        <f t="shared" si="1"/>
        <v>1</v>
      </c>
      <c r="O64" t="s">
        <v>410</v>
      </c>
      <c r="P64">
        <f t="shared" si="2"/>
        <v>0</v>
      </c>
    </row>
    <row r="65" spans="1:16" x14ac:dyDescent="0.25">
      <c r="M65" t="str">
        <f t="shared" si="0"/>
        <v/>
      </c>
      <c r="N65">
        <f t="shared" si="1"/>
        <v>0</v>
      </c>
      <c r="O65" t="s">
        <v>410</v>
      </c>
      <c r="P65">
        <f t="shared" si="2"/>
        <v>0</v>
      </c>
    </row>
    <row r="66" spans="1:16" x14ac:dyDescent="0.25">
      <c r="A66" t="s">
        <v>438</v>
      </c>
      <c r="M66" t="str">
        <f t="shared" ref="M66:M129" si="3">TRIM(_xlfn.CONCAT(A66:L66))</f>
        <v>#endif</v>
      </c>
      <c r="N66">
        <f t="shared" ref="N66:N129" si="4">IF(M66="",0,1)</f>
        <v>1</v>
      </c>
      <c r="O66" t="s">
        <v>410</v>
      </c>
      <c r="P66">
        <f t="shared" ref="P66:P129" si="5">IF(O66="Skip",0,N66)</f>
        <v>0</v>
      </c>
    </row>
    <row r="67" spans="1:16" x14ac:dyDescent="0.25">
      <c r="M67" t="str">
        <f t="shared" si="3"/>
        <v/>
      </c>
      <c r="N67">
        <f t="shared" si="4"/>
        <v>0</v>
      </c>
      <c r="P67">
        <f t="shared" si="5"/>
        <v>0</v>
      </c>
    </row>
    <row r="68" spans="1:16" x14ac:dyDescent="0.25">
      <c r="A68" t="s">
        <v>439</v>
      </c>
      <c r="M68" t="str">
        <f t="shared" si="3"/>
        <v>/*</v>
      </c>
      <c r="N68">
        <f t="shared" si="4"/>
        <v>1</v>
      </c>
      <c r="O68" t="s">
        <v>410</v>
      </c>
      <c r="P68">
        <f t="shared" si="5"/>
        <v>0</v>
      </c>
    </row>
    <row r="69" spans="1:16" x14ac:dyDescent="0.25">
      <c r="A69" t="s">
        <v>455</v>
      </c>
      <c r="M69" t="str">
        <f t="shared" si="3"/>
        <v>* ADC initialisation</v>
      </c>
      <c r="N69">
        <f t="shared" si="4"/>
        <v>1</v>
      </c>
      <c r="O69" t="s">
        <v>410</v>
      </c>
      <c r="P69">
        <f t="shared" si="5"/>
        <v>0</v>
      </c>
    </row>
    <row r="70" spans="1:16" x14ac:dyDescent="0.25">
      <c r="A70" t="s">
        <v>441</v>
      </c>
      <c r="M70" t="str">
        <f t="shared" si="3"/>
        <v>*/</v>
      </c>
      <c r="N70">
        <f t="shared" si="4"/>
        <v>1</v>
      </c>
      <c r="O70" t="s">
        <v>410</v>
      </c>
      <c r="P70">
        <f t="shared" si="5"/>
        <v>0</v>
      </c>
    </row>
    <row r="71" spans="1:16" x14ac:dyDescent="0.25">
      <c r="M71" t="str">
        <f t="shared" si="3"/>
        <v/>
      </c>
      <c r="N71">
        <f t="shared" si="4"/>
        <v>0</v>
      </c>
      <c r="P71">
        <f t="shared" si="5"/>
        <v>0</v>
      </c>
    </row>
    <row r="72" spans="1:16" x14ac:dyDescent="0.25">
      <c r="A72" t="s">
        <v>456</v>
      </c>
      <c r="M72" t="str">
        <f t="shared" si="3"/>
        <v>void adcInit() {</v>
      </c>
      <c r="N72">
        <f t="shared" si="4"/>
        <v>1</v>
      </c>
      <c r="P72">
        <f t="shared" si="5"/>
        <v>1</v>
      </c>
    </row>
    <row r="73" spans="1:16" x14ac:dyDescent="0.25">
      <c r="A73" t="s">
        <v>416</v>
      </c>
      <c r="M73" t="str">
        <f t="shared" si="3"/>
        <v>#ifdef USE_SIMULATOR</v>
      </c>
      <c r="N73">
        <f t="shared" si="4"/>
        <v>1</v>
      </c>
      <c r="O73" t="s">
        <v>410</v>
      </c>
      <c r="P73">
        <f t="shared" si="5"/>
        <v>0</v>
      </c>
    </row>
    <row r="74" spans="1:16" x14ac:dyDescent="0.25">
      <c r="B74" t="s">
        <v>457</v>
      </c>
      <c r="M74" t="str">
        <f t="shared" si="3"/>
        <v>adcCreateData();</v>
      </c>
      <c r="N74">
        <f t="shared" si="4"/>
        <v>1</v>
      </c>
      <c r="O74" t="s">
        <v>410</v>
      </c>
      <c r="P74">
        <f t="shared" si="5"/>
        <v>0</v>
      </c>
    </row>
    <row r="75" spans="1:16" x14ac:dyDescent="0.25">
      <c r="A75" t="s">
        <v>438</v>
      </c>
      <c r="M75" t="str">
        <f t="shared" si="3"/>
        <v>#endif</v>
      </c>
      <c r="N75">
        <f t="shared" si="4"/>
        <v>1</v>
      </c>
      <c r="O75" t="s">
        <v>410</v>
      </c>
      <c r="P75">
        <f t="shared" si="5"/>
        <v>0</v>
      </c>
    </row>
    <row r="76" spans="1:16" x14ac:dyDescent="0.25">
      <c r="A76" t="s">
        <v>250</v>
      </c>
      <c r="M76" t="str">
        <f t="shared" si="3"/>
        <v>}</v>
      </c>
      <c r="N76">
        <f t="shared" si="4"/>
        <v>1</v>
      </c>
      <c r="P76">
        <f t="shared" si="5"/>
        <v>1</v>
      </c>
    </row>
    <row r="77" spans="1:16" x14ac:dyDescent="0.25">
      <c r="M77" t="str">
        <f t="shared" si="3"/>
        <v/>
      </c>
      <c r="N77">
        <f t="shared" si="4"/>
        <v>0</v>
      </c>
      <c r="P77">
        <f t="shared" si="5"/>
        <v>0</v>
      </c>
    </row>
    <row r="78" spans="1:16" x14ac:dyDescent="0.25">
      <c r="A78" t="s">
        <v>439</v>
      </c>
      <c r="M78" t="str">
        <f t="shared" si="3"/>
        <v>/*</v>
      </c>
      <c r="N78">
        <f t="shared" si="4"/>
        <v>1</v>
      </c>
      <c r="O78" t="s">
        <v>410</v>
      </c>
      <c r="P78">
        <f t="shared" si="5"/>
        <v>0</v>
      </c>
    </row>
    <row r="79" spans="1:16" x14ac:dyDescent="0.25">
      <c r="A79" t="s">
        <v>458</v>
      </c>
      <c r="M79" t="str">
        <f t="shared" si="3"/>
        <v>* ADC wrappers</v>
      </c>
      <c r="N79">
        <f t="shared" si="4"/>
        <v>1</v>
      </c>
      <c r="O79" t="s">
        <v>410</v>
      </c>
      <c r="P79">
        <f t="shared" si="5"/>
        <v>0</v>
      </c>
    </row>
    <row r="80" spans="1:16" x14ac:dyDescent="0.25">
      <c r="A80" t="s">
        <v>441</v>
      </c>
      <c r="M80" t="str">
        <f t="shared" si="3"/>
        <v>*/</v>
      </c>
      <c r="N80">
        <f t="shared" si="4"/>
        <v>1</v>
      </c>
      <c r="O80" t="s">
        <v>410</v>
      </c>
      <c r="P80">
        <f t="shared" si="5"/>
        <v>0</v>
      </c>
    </row>
    <row r="81" spans="1:16" x14ac:dyDescent="0.25">
      <c r="M81" t="str">
        <f t="shared" si="3"/>
        <v/>
      </c>
      <c r="N81">
        <f t="shared" si="4"/>
        <v>0</v>
      </c>
      <c r="P81">
        <f t="shared" si="5"/>
        <v>0</v>
      </c>
    </row>
    <row r="82" spans="1:16" x14ac:dyDescent="0.25">
      <c r="A82" t="s">
        <v>459</v>
      </c>
      <c r="M82" t="str">
        <f t="shared" si="3"/>
        <v>typedef byte (*adc_Calibrate_t)(bool WaitForResult);</v>
      </c>
      <c r="N82">
        <f t="shared" si="4"/>
        <v>1</v>
      </c>
      <c r="P82">
        <f t="shared" si="5"/>
        <v>1</v>
      </c>
    </row>
    <row r="83" spans="1:16" x14ac:dyDescent="0.25">
      <c r="A83" t="s">
        <v>460</v>
      </c>
      <c r="M83" t="str">
        <f t="shared" si="3"/>
        <v>typedef byte (*adc_GetCalibrationStatus_t)(void);</v>
      </c>
      <c r="N83">
        <f t="shared" si="4"/>
        <v>1</v>
      </c>
      <c r="P83">
        <f t="shared" si="5"/>
        <v>1</v>
      </c>
    </row>
    <row r="84" spans="1:16" x14ac:dyDescent="0.25">
      <c r="A84" t="s">
        <v>461</v>
      </c>
      <c r="M84" t="str">
        <f t="shared" si="3"/>
        <v>typedef byte (*adc_Measure_t)(bool WaitForResult);</v>
      </c>
      <c r="N84">
        <f t="shared" si="4"/>
        <v>1</v>
      </c>
      <c r="P84">
        <f t="shared" si="5"/>
        <v>1</v>
      </c>
    </row>
    <row r="85" spans="1:16" x14ac:dyDescent="0.25">
      <c r="A85" t="s">
        <v>462</v>
      </c>
      <c r="M85" t="str">
        <f t="shared" si="3"/>
        <v>typedef byte (*adc_GetValue16_t)(word *Values);</v>
      </c>
      <c r="N85">
        <f t="shared" si="4"/>
        <v>1</v>
      </c>
      <c r="P85">
        <f t="shared" si="5"/>
        <v>1</v>
      </c>
    </row>
    <row r="86" spans="1:16" x14ac:dyDescent="0.25">
      <c r="M86" t="str">
        <f t="shared" si="3"/>
        <v/>
      </c>
      <c r="N86">
        <f t="shared" si="4"/>
        <v>0</v>
      </c>
      <c r="P86">
        <f t="shared" si="5"/>
        <v>0</v>
      </c>
    </row>
    <row r="87" spans="1:16" x14ac:dyDescent="0.25">
      <c r="A87" t="s">
        <v>463</v>
      </c>
      <c r="M87" t="str">
        <f t="shared" si="3"/>
        <v>struct adc_wrapper_t {</v>
      </c>
      <c r="N87">
        <f t="shared" si="4"/>
        <v>1</v>
      </c>
      <c r="P87">
        <f t="shared" si="5"/>
        <v>1</v>
      </c>
    </row>
    <row r="88" spans="1:16" x14ac:dyDescent="0.25">
      <c r="B88" t="s">
        <v>464</v>
      </c>
      <c r="L88" t="s">
        <v>465</v>
      </c>
      <c r="M88" t="str">
        <f t="shared" si="3"/>
        <v>uint8_t channelId;</v>
      </c>
      <c r="N88">
        <f t="shared" si="4"/>
        <v>1</v>
      </c>
      <c r="P88">
        <f t="shared" si="5"/>
        <v>1</v>
      </c>
    </row>
    <row r="89" spans="1:16" x14ac:dyDescent="0.25">
      <c r="B89" t="s">
        <v>466</v>
      </c>
      <c r="K89" t="s">
        <v>467</v>
      </c>
      <c r="M89" t="str">
        <f t="shared" si="3"/>
        <v>event_id_tcalibrateEventId;</v>
      </c>
      <c r="N89">
        <f t="shared" si="4"/>
        <v>1</v>
      </c>
      <c r="P89">
        <f t="shared" si="5"/>
        <v>1</v>
      </c>
    </row>
    <row r="90" spans="1:16" x14ac:dyDescent="0.25">
      <c r="B90" t="s">
        <v>466</v>
      </c>
      <c r="K90" t="s">
        <v>468</v>
      </c>
      <c r="M90" t="str">
        <f t="shared" si="3"/>
        <v>event_id_tmeasureEventId;</v>
      </c>
      <c r="N90">
        <f t="shared" si="4"/>
        <v>1</v>
      </c>
      <c r="P90">
        <f t="shared" si="5"/>
        <v>1</v>
      </c>
    </row>
    <row r="91" spans="1:16" x14ac:dyDescent="0.25">
      <c r="B91" t="s">
        <v>469</v>
      </c>
      <c r="H91" t="s">
        <v>470</v>
      </c>
      <c r="M91" t="str">
        <f t="shared" si="3"/>
        <v>adc_Calibrate_t calibrate;</v>
      </c>
      <c r="N91">
        <f t="shared" si="4"/>
        <v>1</v>
      </c>
      <c r="P91">
        <f t="shared" si="5"/>
        <v>1</v>
      </c>
    </row>
    <row r="92" spans="1:16" x14ac:dyDescent="0.25">
      <c r="B92" t="s">
        <v>471</v>
      </c>
      <c r="C92" t="s">
        <v>472</v>
      </c>
      <c r="M92" t="str">
        <f t="shared" si="3"/>
        <v>adc_GetCalibrationStatus_tgetCalibrationStatus;</v>
      </c>
      <c r="N92">
        <f t="shared" si="4"/>
        <v>1</v>
      </c>
      <c r="P92">
        <f t="shared" si="5"/>
        <v>1</v>
      </c>
    </row>
    <row r="93" spans="1:16" x14ac:dyDescent="0.25">
      <c r="B93" t="s">
        <v>473</v>
      </c>
      <c r="J93" t="s">
        <v>474</v>
      </c>
      <c r="M93" t="str">
        <f t="shared" si="3"/>
        <v>adc_Measure_tmeasure;</v>
      </c>
      <c r="N93">
        <f t="shared" si="4"/>
        <v>1</v>
      </c>
      <c r="P93">
        <f t="shared" si="5"/>
        <v>1</v>
      </c>
    </row>
    <row r="94" spans="1:16" x14ac:dyDescent="0.25">
      <c r="B94" t="s">
        <v>475</v>
      </c>
      <c r="H94" t="s">
        <v>476</v>
      </c>
      <c r="M94" t="str">
        <f t="shared" si="3"/>
        <v>adc_GetValue16_tgetValue16;</v>
      </c>
      <c r="N94">
        <f t="shared" si="4"/>
        <v>1</v>
      </c>
      <c r="P94">
        <f t="shared" si="5"/>
        <v>1</v>
      </c>
    </row>
    <row r="95" spans="1:16" x14ac:dyDescent="0.25">
      <c r="A95" t="s">
        <v>181</v>
      </c>
      <c r="M95" t="str">
        <f t="shared" si="3"/>
        <v>};</v>
      </c>
      <c r="N95">
        <f t="shared" si="4"/>
        <v>1</v>
      </c>
      <c r="P95">
        <f t="shared" si="5"/>
        <v>1</v>
      </c>
    </row>
    <row r="96" spans="1:16" x14ac:dyDescent="0.25">
      <c r="M96" t="str">
        <f t="shared" si="3"/>
        <v/>
      </c>
      <c r="N96">
        <f t="shared" si="4"/>
        <v>0</v>
      </c>
      <c r="P96">
        <f t="shared" si="5"/>
        <v>0</v>
      </c>
    </row>
    <row r="97" spans="1:16" x14ac:dyDescent="0.25">
      <c r="A97" t="s">
        <v>477</v>
      </c>
      <c r="M97" t="str">
        <f t="shared" si="3"/>
        <v>adc_wrapper_t adc_wrappers[] = {</v>
      </c>
      <c r="N97">
        <f t="shared" si="4"/>
        <v>1</v>
      </c>
      <c r="P97">
        <f t="shared" si="5"/>
        <v>1</v>
      </c>
    </row>
    <row r="98" spans="1:16" x14ac:dyDescent="0.25">
      <c r="B98" t="s">
        <v>222</v>
      </c>
      <c r="M98" t="str">
        <f t="shared" si="3"/>
        <v>{</v>
      </c>
      <c r="N98">
        <f t="shared" si="4"/>
        <v>1</v>
      </c>
      <c r="P98">
        <f t="shared" si="5"/>
        <v>1</v>
      </c>
    </row>
    <row r="99" spans="1:16" x14ac:dyDescent="0.25">
      <c r="C99" t="s">
        <v>478</v>
      </c>
      <c r="M99" t="str">
        <f t="shared" si="3"/>
        <v>ADC_CHANNEL_X,</v>
      </c>
      <c r="N99">
        <f t="shared" si="4"/>
        <v>1</v>
      </c>
      <c r="P99">
        <f t="shared" si="5"/>
        <v>1</v>
      </c>
    </row>
    <row r="100" spans="1:16" x14ac:dyDescent="0.25">
      <c r="C100" t="s">
        <v>479</v>
      </c>
      <c r="M100" t="str">
        <f t="shared" si="3"/>
        <v>EVENT_ID_START_ADCX,</v>
      </c>
      <c r="N100">
        <f t="shared" si="4"/>
        <v>1</v>
      </c>
      <c r="P100">
        <f t="shared" si="5"/>
        <v>1</v>
      </c>
    </row>
    <row r="101" spans="1:16" x14ac:dyDescent="0.25">
      <c r="C101" t="s">
        <v>480</v>
      </c>
      <c r="M101" t="str">
        <f t="shared" si="3"/>
        <v>EVENT_ID_READ_ADCX,</v>
      </c>
      <c r="N101">
        <f t="shared" si="4"/>
        <v>1</v>
      </c>
      <c r="P101">
        <f t="shared" si="5"/>
        <v>1</v>
      </c>
    </row>
    <row r="102" spans="1:16" x14ac:dyDescent="0.25">
      <c r="C102" t="s">
        <v>481</v>
      </c>
      <c r="M102" t="str">
        <f t="shared" si="3"/>
        <v>AD1_Calibrate,</v>
      </c>
      <c r="N102">
        <f t="shared" si="4"/>
        <v>1</v>
      </c>
      <c r="P102">
        <f t="shared" si="5"/>
        <v>1</v>
      </c>
    </row>
    <row r="103" spans="1:16" x14ac:dyDescent="0.25">
      <c r="C103" t="s">
        <v>482</v>
      </c>
      <c r="M103" t="str">
        <f t="shared" si="3"/>
        <v>AD1_GetCalibrationStatus,</v>
      </c>
      <c r="N103">
        <f t="shared" si="4"/>
        <v>1</v>
      </c>
      <c r="P103">
        <f t="shared" si="5"/>
        <v>1</v>
      </c>
    </row>
    <row r="104" spans="1:16" x14ac:dyDescent="0.25">
      <c r="C104" t="s">
        <v>483</v>
      </c>
      <c r="M104" t="str">
        <f t="shared" si="3"/>
        <v>AD1_Measure,</v>
      </c>
      <c r="N104">
        <f t="shared" si="4"/>
        <v>1</v>
      </c>
      <c r="P104">
        <f t="shared" si="5"/>
        <v>1</v>
      </c>
    </row>
    <row r="105" spans="1:16" x14ac:dyDescent="0.25">
      <c r="C105" t="s">
        <v>484</v>
      </c>
      <c r="M105" t="str">
        <f t="shared" si="3"/>
        <v>AD1_GetValue16</v>
      </c>
      <c r="N105">
        <f t="shared" si="4"/>
        <v>1</v>
      </c>
      <c r="P105">
        <f t="shared" si="5"/>
        <v>1</v>
      </c>
    </row>
    <row r="106" spans="1:16" x14ac:dyDescent="0.25">
      <c r="B106" t="s">
        <v>485</v>
      </c>
      <c r="M106" t="str">
        <f t="shared" si="3"/>
        <v>},</v>
      </c>
      <c r="N106">
        <f t="shared" si="4"/>
        <v>1</v>
      </c>
      <c r="P106">
        <f t="shared" si="5"/>
        <v>1</v>
      </c>
    </row>
    <row r="107" spans="1:16" x14ac:dyDescent="0.25">
      <c r="B107" t="s">
        <v>222</v>
      </c>
      <c r="M107" t="str">
        <f t="shared" si="3"/>
        <v>{</v>
      </c>
      <c r="N107">
        <f t="shared" si="4"/>
        <v>1</v>
      </c>
      <c r="P107">
        <f t="shared" si="5"/>
        <v>1</v>
      </c>
    </row>
    <row r="108" spans="1:16" x14ac:dyDescent="0.25">
      <c r="C108" t="s">
        <v>486</v>
      </c>
      <c r="M108" t="str">
        <f t="shared" si="3"/>
        <v>ADC_CHANNEL_Y,</v>
      </c>
      <c r="N108">
        <f t="shared" si="4"/>
        <v>1</v>
      </c>
      <c r="P108">
        <f t="shared" si="5"/>
        <v>1</v>
      </c>
    </row>
    <row r="109" spans="1:16" x14ac:dyDescent="0.25">
      <c r="C109" t="s">
        <v>487</v>
      </c>
      <c r="M109" t="str">
        <f t="shared" si="3"/>
        <v>EVENT_ID_START_ADCY,</v>
      </c>
      <c r="N109">
        <f t="shared" si="4"/>
        <v>1</v>
      </c>
      <c r="P109">
        <f t="shared" si="5"/>
        <v>1</v>
      </c>
    </row>
    <row r="110" spans="1:16" x14ac:dyDescent="0.25">
      <c r="C110" t="s">
        <v>488</v>
      </c>
      <c r="M110" t="str">
        <f t="shared" si="3"/>
        <v>EVENT_ID_READ_ADCY,</v>
      </c>
      <c r="N110">
        <f t="shared" si="4"/>
        <v>1</v>
      </c>
      <c r="P110">
        <f t="shared" si="5"/>
        <v>1</v>
      </c>
    </row>
    <row r="111" spans="1:16" x14ac:dyDescent="0.25">
      <c r="C111" t="s">
        <v>489</v>
      </c>
      <c r="M111" t="str">
        <f t="shared" si="3"/>
        <v>AD2_Calibrate,</v>
      </c>
      <c r="N111">
        <f t="shared" si="4"/>
        <v>1</v>
      </c>
      <c r="P111">
        <f t="shared" si="5"/>
        <v>1</v>
      </c>
    </row>
    <row r="112" spans="1:16" x14ac:dyDescent="0.25">
      <c r="C112" t="s">
        <v>490</v>
      </c>
      <c r="M112" t="str">
        <f t="shared" si="3"/>
        <v>AD2_GetCalibrationStatus,</v>
      </c>
      <c r="N112">
        <f t="shared" si="4"/>
        <v>1</v>
      </c>
      <c r="P112">
        <f t="shared" si="5"/>
        <v>1</v>
      </c>
    </row>
    <row r="113" spans="1:16" x14ac:dyDescent="0.25">
      <c r="C113" t="s">
        <v>491</v>
      </c>
      <c r="M113" t="str">
        <f t="shared" si="3"/>
        <v>AD2_Measure,</v>
      </c>
      <c r="N113">
        <f t="shared" si="4"/>
        <v>1</v>
      </c>
      <c r="P113">
        <f t="shared" si="5"/>
        <v>1</v>
      </c>
    </row>
    <row r="114" spans="1:16" x14ac:dyDescent="0.25">
      <c r="C114" t="s">
        <v>492</v>
      </c>
      <c r="M114" t="str">
        <f t="shared" si="3"/>
        <v>AD2_GetValue16</v>
      </c>
      <c r="N114">
        <f t="shared" si="4"/>
        <v>1</v>
      </c>
      <c r="P114">
        <f t="shared" si="5"/>
        <v>1</v>
      </c>
    </row>
    <row r="115" spans="1:16" x14ac:dyDescent="0.25">
      <c r="B115" t="s">
        <v>485</v>
      </c>
      <c r="M115" t="str">
        <f t="shared" si="3"/>
        <v>},</v>
      </c>
      <c r="N115">
        <f t="shared" si="4"/>
        <v>1</v>
      </c>
      <c r="P115">
        <f t="shared" si="5"/>
        <v>1</v>
      </c>
    </row>
    <row r="116" spans="1:16" x14ac:dyDescent="0.25">
      <c r="B116" t="s">
        <v>222</v>
      </c>
      <c r="M116" t="str">
        <f t="shared" si="3"/>
        <v>{</v>
      </c>
      <c r="N116">
        <f t="shared" si="4"/>
        <v>1</v>
      </c>
      <c r="P116">
        <f t="shared" si="5"/>
        <v>1</v>
      </c>
    </row>
    <row r="117" spans="1:16" x14ac:dyDescent="0.25">
      <c r="C117" t="s">
        <v>493</v>
      </c>
      <c r="M117" t="str">
        <f t="shared" si="3"/>
        <v>ADC_CHANNEL_NONE</v>
      </c>
      <c r="N117">
        <f t="shared" si="4"/>
        <v>1</v>
      </c>
      <c r="P117">
        <f t="shared" si="5"/>
        <v>1</v>
      </c>
    </row>
    <row r="118" spans="1:16" x14ac:dyDescent="0.25">
      <c r="B118" t="s">
        <v>250</v>
      </c>
      <c r="M118" t="str">
        <f t="shared" si="3"/>
        <v>}</v>
      </c>
      <c r="N118">
        <f t="shared" si="4"/>
        <v>1</v>
      </c>
      <c r="P118">
        <f t="shared" si="5"/>
        <v>1</v>
      </c>
    </row>
    <row r="119" spans="1:16" x14ac:dyDescent="0.25">
      <c r="A119" t="s">
        <v>181</v>
      </c>
      <c r="M119" t="str">
        <f t="shared" si="3"/>
        <v>};</v>
      </c>
      <c r="N119">
        <f t="shared" si="4"/>
        <v>1</v>
      </c>
      <c r="P119">
        <f t="shared" si="5"/>
        <v>1</v>
      </c>
    </row>
    <row r="120" spans="1:16" x14ac:dyDescent="0.25">
      <c r="M120" t="str">
        <f t="shared" si="3"/>
        <v/>
      </c>
      <c r="N120">
        <f t="shared" si="4"/>
        <v>0</v>
      </c>
      <c r="P120">
        <f t="shared" si="5"/>
        <v>0</v>
      </c>
    </row>
    <row r="121" spans="1:16" x14ac:dyDescent="0.25">
      <c r="A121" t="s">
        <v>402</v>
      </c>
      <c r="M121" t="str">
        <f t="shared" si="3"/>
        <v>namespace scp { namespace drivers {</v>
      </c>
      <c r="N121">
        <f t="shared" si="4"/>
        <v>1</v>
      </c>
      <c r="P121">
        <f t="shared" si="5"/>
        <v>1</v>
      </c>
    </row>
    <row r="122" spans="1:16" x14ac:dyDescent="0.25">
      <c r="M122" t="str">
        <f t="shared" si="3"/>
        <v/>
      </c>
      <c r="N122">
        <f t="shared" si="4"/>
        <v>0</v>
      </c>
      <c r="P122">
        <f t="shared" si="5"/>
        <v>0</v>
      </c>
    </row>
    <row r="123" spans="1:16" x14ac:dyDescent="0.25">
      <c r="A123" t="s">
        <v>494</v>
      </c>
      <c r="M123" t="str">
        <f t="shared" si="3"/>
        <v>using namespace scp::core;</v>
      </c>
      <c r="N123">
        <f t="shared" si="4"/>
        <v>1</v>
      </c>
      <c r="P123">
        <f t="shared" si="5"/>
        <v>1</v>
      </c>
    </row>
    <row r="124" spans="1:16" x14ac:dyDescent="0.25">
      <c r="M124" t="str">
        <f t="shared" si="3"/>
        <v/>
      </c>
      <c r="N124">
        <f t="shared" si="4"/>
        <v>0</v>
      </c>
      <c r="P124">
        <f t="shared" si="5"/>
        <v>0</v>
      </c>
    </row>
    <row r="125" spans="1:16" x14ac:dyDescent="0.25">
      <c r="A125" t="s">
        <v>495</v>
      </c>
      <c r="M125" t="str">
        <f t="shared" si="3"/>
        <v>int findAdcIndex(uint8_t channelId) {</v>
      </c>
      <c r="N125">
        <f t="shared" si="4"/>
        <v>1</v>
      </c>
      <c r="P125">
        <f t="shared" si="5"/>
        <v>1</v>
      </c>
    </row>
    <row r="126" spans="1:16" x14ac:dyDescent="0.25">
      <c r="B126" t="s">
        <v>496</v>
      </c>
      <c r="M126" t="str">
        <f t="shared" si="3"/>
        <v>for (int index = 0; index &lt; sizeof(adc_wrappers)/sizeof(adc_wrapper_t) - 1; index++) {</v>
      </c>
      <c r="N126">
        <f t="shared" si="4"/>
        <v>1</v>
      </c>
      <c r="P126">
        <f t="shared" si="5"/>
        <v>1</v>
      </c>
    </row>
    <row r="127" spans="1:16" x14ac:dyDescent="0.25">
      <c r="C127" t="s">
        <v>497</v>
      </c>
      <c r="M127" t="str">
        <f t="shared" si="3"/>
        <v>if (adc_wrappers[index].channelId == channelId) {</v>
      </c>
      <c r="N127">
        <f t="shared" si="4"/>
        <v>1</v>
      </c>
      <c r="P127">
        <f t="shared" si="5"/>
        <v>1</v>
      </c>
    </row>
    <row r="128" spans="1:16" x14ac:dyDescent="0.25">
      <c r="D128" t="s">
        <v>498</v>
      </c>
      <c r="M128" t="str">
        <f t="shared" si="3"/>
        <v>return index;</v>
      </c>
      <c r="N128">
        <f t="shared" si="4"/>
        <v>1</v>
      </c>
      <c r="P128">
        <f t="shared" si="5"/>
        <v>1</v>
      </c>
    </row>
    <row r="129" spans="1:16" x14ac:dyDescent="0.25">
      <c r="C129" t="s">
        <v>250</v>
      </c>
      <c r="M129" t="str">
        <f t="shared" si="3"/>
        <v>}</v>
      </c>
      <c r="N129">
        <f t="shared" si="4"/>
        <v>1</v>
      </c>
      <c r="P129">
        <f t="shared" si="5"/>
        <v>1</v>
      </c>
    </row>
    <row r="130" spans="1:16" x14ac:dyDescent="0.25">
      <c r="B130" t="s">
        <v>250</v>
      </c>
      <c r="M130" t="str">
        <f t="shared" ref="M130:M193" si="6">TRIM(_xlfn.CONCAT(A130:L130))</f>
        <v>}</v>
      </c>
      <c r="N130">
        <f t="shared" ref="N130:N193" si="7">IF(M130="",0,1)</f>
        <v>1</v>
      </c>
      <c r="P130">
        <f t="shared" ref="P130:P193" si="8">IF(O130="Skip",0,N130)</f>
        <v>1</v>
      </c>
    </row>
    <row r="131" spans="1:16" x14ac:dyDescent="0.25">
      <c r="B131" t="s">
        <v>499</v>
      </c>
      <c r="M131" t="str">
        <f t="shared" si="6"/>
        <v>return -1;</v>
      </c>
      <c r="N131">
        <f t="shared" si="7"/>
        <v>1</v>
      </c>
      <c r="P131">
        <f t="shared" si="8"/>
        <v>1</v>
      </c>
    </row>
    <row r="132" spans="1:16" x14ac:dyDescent="0.25">
      <c r="A132" t="s">
        <v>250</v>
      </c>
      <c r="M132" t="str">
        <f t="shared" si="6"/>
        <v>}</v>
      </c>
      <c r="N132">
        <f t="shared" si="7"/>
        <v>1</v>
      </c>
      <c r="P132">
        <f t="shared" si="8"/>
        <v>1</v>
      </c>
    </row>
    <row r="133" spans="1:16" x14ac:dyDescent="0.25">
      <c r="A133" t="s">
        <v>500</v>
      </c>
      <c r="M133" t="str">
        <f t="shared" si="6"/>
        <v>const adc_wrapper_t * findAdc(uint8_t channelId) {</v>
      </c>
      <c r="N133">
        <f t="shared" si="7"/>
        <v>1</v>
      </c>
      <c r="P133">
        <f t="shared" si="8"/>
        <v>1</v>
      </c>
    </row>
    <row r="134" spans="1:16" x14ac:dyDescent="0.25">
      <c r="B134" t="s">
        <v>501</v>
      </c>
      <c r="M134" t="str">
        <f t="shared" si="6"/>
        <v>int index = findAdcIndex(channelId);</v>
      </c>
      <c r="N134">
        <f t="shared" si="7"/>
        <v>1</v>
      </c>
      <c r="P134">
        <f t="shared" si="8"/>
        <v>1</v>
      </c>
    </row>
    <row r="135" spans="1:16" x14ac:dyDescent="0.25">
      <c r="B135" t="s">
        <v>502</v>
      </c>
      <c r="M135" t="str">
        <f t="shared" si="6"/>
        <v>return (index &lt; 0) ? nullptr : (adc_wrappers + index);</v>
      </c>
      <c r="N135">
        <f t="shared" si="7"/>
        <v>1</v>
      </c>
      <c r="P135">
        <f t="shared" si="8"/>
        <v>1</v>
      </c>
    </row>
    <row r="136" spans="1:16" x14ac:dyDescent="0.25">
      <c r="A136" t="s">
        <v>250</v>
      </c>
      <c r="M136" t="str">
        <f t="shared" si="6"/>
        <v>}</v>
      </c>
      <c r="N136">
        <f t="shared" si="7"/>
        <v>1</v>
      </c>
      <c r="P136">
        <f t="shared" si="8"/>
        <v>1</v>
      </c>
    </row>
    <row r="137" spans="1:16" x14ac:dyDescent="0.25">
      <c r="M137" t="str">
        <f t="shared" si="6"/>
        <v/>
      </c>
      <c r="N137">
        <f t="shared" si="7"/>
        <v>0</v>
      </c>
      <c r="P137">
        <f t="shared" si="8"/>
        <v>0</v>
      </c>
    </row>
    <row r="138" spans="1:16" x14ac:dyDescent="0.25">
      <c r="A138" t="s">
        <v>439</v>
      </c>
      <c r="M138" t="str">
        <f t="shared" si="6"/>
        <v>/*</v>
      </c>
      <c r="N138">
        <f t="shared" si="7"/>
        <v>1</v>
      </c>
      <c r="O138" t="s">
        <v>410</v>
      </c>
      <c r="P138">
        <f t="shared" si="8"/>
        <v>0</v>
      </c>
    </row>
    <row r="139" spans="1:16" x14ac:dyDescent="0.25">
      <c r="A139" t="s">
        <v>503</v>
      </c>
      <c r="M139" t="str">
        <f t="shared" si="6"/>
        <v>* ADC component promises</v>
      </c>
      <c r="N139">
        <f t="shared" si="7"/>
        <v>1</v>
      </c>
      <c r="O139" t="s">
        <v>410</v>
      </c>
      <c r="P139">
        <f t="shared" si="8"/>
        <v>0</v>
      </c>
    </row>
    <row r="140" spans="1:16" x14ac:dyDescent="0.25">
      <c r="A140" t="s">
        <v>441</v>
      </c>
      <c r="M140" t="str">
        <f t="shared" si="6"/>
        <v>*/</v>
      </c>
      <c r="N140">
        <f t="shared" si="7"/>
        <v>1</v>
      </c>
      <c r="O140" t="s">
        <v>410</v>
      </c>
      <c r="P140">
        <f t="shared" si="8"/>
        <v>0</v>
      </c>
    </row>
    <row r="141" spans="1:16" x14ac:dyDescent="0.25">
      <c r="M141" t="str">
        <f t="shared" si="6"/>
        <v/>
      </c>
      <c r="N141">
        <f t="shared" si="7"/>
        <v>0</v>
      </c>
      <c r="P141">
        <f t="shared" si="8"/>
        <v>0</v>
      </c>
    </row>
    <row r="142" spans="1:16" x14ac:dyDescent="0.25">
      <c r="A142" t="s">
        <v>494</v>
      </c>
      <c r="M142" t="str">
        <f t="shared" si="6"/>
        <v>using namespace scp::core;</v>
      </c>
      <c r="N142">
        <f t="shared" si="7"/>
        <v>1</v>
      </c>
      <c r="P142">
        <f t="shared" si="8"/>
        <v>1</v>
      </c>
    </row>
    <row r="143" spans="1:16" x14ac:dyDescent="0.25">
      <c r="M143" t="str">
        <f t="shared" si="6"/>
        <v/>
      </c>
      <c r="N143">
        <f t="shared" si="7"/>
        <v>0</v>
      </c>
      <c r="P143">
        <f t="shared" si="8"/>
        <v>0</v>
      </c>
    </row>
    <row r="144" spans="1:16" x14ac:dyDescent="0.25">
      <c r="A144" t="s">
        <v>504</v>
      </c>
      <c r="M144" t="str">
        <f t="shared" si="6"/>
        <v>future_t&lt;byte&gt; start_adc(uint8_t channelId) {</v>
      </c>
      <c r="N144">
        <f t="shared" si="7"/>
        <v>1</v>
      </c>
      <c r="P144">
        <f t="shared" si="8"/>
        <v>1</v>
      </c>
    </row>
    <row r="145" spans="1:16" x14ac:dyDescent="0.25">
      <c r="B145" t="s">
        <v>505</v>
      </c>
      <c r="M145" t="str">
        <f t="shared" si="6"/>
        <v>auto w = findAdc(channelId);</v>
      </c>
      <c r="N145">
        <f t="shared" si="7"/>
        <v>1</v>
      </c>
      <c r="P145">
        <f t="shared" si="8"/>
        <v>1</v>
      </c>
    </row>
    <row r="146" spans="1:16" x14ac:dyDescent="0.25">
      <c r="B146" t="s">
        <v>506</v>
      </c>
      <c r="M146" t="str">
        <f t="shared" si="6"/>
        <v>promise_t&lt;byte&gt; p;</v>
      </c>
      <c r="N146">
        <f t="shared" si="7"/>
        <v>1</v>
      </c>
      <c r="P146">
        <f t="shared" si="8"/>
        <v>1</v>
      </c>
    </row>
    <row r="147" spans="1:16" x14ac:dyDescent="0.25">
      <c r="B147" t="s">
        <v>507</v>
      </c>
      <c r="M147" t="str">
        <f t="shared" si="6"/>
        <v>split_phase_event_t(w-&gt;calibrateEventId, [w, s = p._state]() {</v>
      </c>
      <c r="N147">
        <f t="shared" si="7"/>
        <v>1</v>
      </c>
      <c r="P147">
        <f t="shared" si="8"/>
        <v>1</v>
      </c>
    </row>
    <row r="148" spans="1:16" x14ac:dyDescent="0.25">
      <c r="C148" t="s">
        <v>508</v>
      </c>
      <c r="M148" t="str">
        <f t="shared" si="6"/>
        <v>auto result = w-&gt;getCalibrationStatus();</v>
      </c>
      <c r="N148">
        <f t="shared" si="7"/>
        <v>1</v>
      </c>
      <c r="P148">
        <f t="shared" si="8"/>
        <v>1</v>
      </c>
    </row>
    <row r="149" spans="1:16" x14ac:dyDescent="0.25">
      <c r="C149" t="s">
        <v>509</v>
      </c>
      <c r="M149" t="str">
        <f t="shared" si="6"/>
        <v>s-&gt;set_value(result);</v>
      </c>
      <c r="N149">
        <f t="shared" si="7"/>
        <v>1</v>
      </c>
      <c r="P149">
        <f t="shared" si="8"/>
        <v>1</v>
      </c>
    </row>
    <row r="150" spans="1:16" x14ac:dyDescent="0.25">
      <c r="B150" t="s">
        <v>510</v>
      </c>
      <c r="M150" t="str">
        <f t="shared" si="6"/>
        <v>}).reg();</v>
      </c>
      <c r="N150">
        <f t="shared" si="7"/>
        <v>1</v>
      </c>
      <c r="P150">
        <f t="shared" si="8"/>
        <v>1</v>
      </c>
    </row>
    <row r="151" spans="1:16" x14ac:dyDescent="0.25">
      <c r="B151" t="s">
        <v>511</v>
      </c>
      <c r="M151" t="str">
        <f t="shared" si="6"/>
        <v>w-&gt;calibrate(false);</v>
      </c>
      <c r="N151">
        <f t="shared" si="7"/>
        <v>1</v>
      </c>
      <c r="P151">
        <f t="shared" si="8"/>
        <v>1</v>
      </c>
    </row>
    <row r="152" spans="1:16" x14ac:dyDescent="0.25">
      <c r="B152" t="s">
        <v>512</v>
      </c>
      <c r="M152" t="str">
        <f t="shared" si="6"/>
        <v>//trace("leaving start_adc\r\n");</v>
      </c>
      <c r="N152">
        <f t="shared" si="7"/>
        <v>1</v>
      </c>
      <c r="P152">
        <f t="shared" si="8"/>
        <v>1</v>
      </c>
    </row>
    <row r="153" spans="1:16" x14ac:dyDescent="0.25">
      <c r="B153" t="s">
        <v>513</v>
      </c>
      <c r="M153" t="str">
        <f t="shared" si="6"/>
        <v>return p.get_future();</v>
      </c>
      <c r="N153">
        <f t="shared" si="7"/>
        <v>1</v>
      </c>
      <c r="P153">
        <f t="shared" si="8"/>
        <v>1</v>
      </c>
    </row>
    <row r="154" spans="1:16" x14ac:dyDescent="0.25">
      <c r="A154" t="s">
        <v>250</v>
      </c>
      <c r="M154" t="str">
        <f t="shared" si="6"/>
        <v>}</v>
      </c>
      <c r="N154">
        <f t="shared" si="7"/>
        <v>1</v>
      </c>
      <c r="P154">
        <f t="shared" si="8"/>
        <v>1</v>
      </c>
    </row>
    <row r="155" spans="1:16" x14ac:dyDescent="0.25">
      <c r="M155" t="str">
        <f t="shared" si="6"/>
        <v/>
      </c>
      <c r="N155">
        <f t="shared" si="7"/>
        <v>0</v>
      </c>
      <c r="P155">
        <f t="shared" si="8"/>
        <v>0</v>
      </c>
    </row>
    <row r="156" spans="1:16" x14ac:dyDescent="0.25">
      <c r="A156" t="s">
        <v>514</v>
      </c>
      <c r="M156" t="str">
        <f t="shared" si="6"/>
        <v>// Reusable stream model</v>
      </c>
      <c r="N156">
        <f t="shared" si="7"/>
        <v>1</v>
      </c>
      <c r="O156" t="s">
        <v>410</v>
      </c>
      <c r="P156">
        <f t="shared" si="8"/>
        <v>0</v>
      </c>
    </row>
    <row r="157" spans="1:16" x14ac:dyDescent="0.25">
      <c r="M157" t="str">
        <f t="shared" si="6"/>
        <v/>
      </c>
      <c r="N157">
        <f t="shared" si="7"/>
        <v>0</v>
      </c>
      <c r="O157" t="s">
        <v>410</v>
      </c>
      <c r="P157">
        <f t="shared" si="8"/>
        <v>0</v>
      </c>
    </row>
    <row r="158" spans="1:16" x14ac:dyDescent="0.25">
      <c r="A158" t="s">
        <v>515</v>
      </c>
      <c r="M158" t="str">
        <f t="shared" si="6"/>
        <v>promise_t&lt;word&gt; read_adc_promise;</v>
      </c>
      <c r="N158">
        <f t="shared" si="7"/>
        <v>1</v>
      </c>
      <c r="O158" t="s">
        <v>410</v>
      </c>
      <c r="P158">
        <f t="shared" si="8"/>
        <v>0</v>
      </c>
    </row>
    <row r="159" spans="1:16" x14ac:dyDescent="0.25">
      <c r="M159" t="str">
        <f t="shared" si="6"/>
        <v/>
      </c>
      <c r="N159">
        <f t="shared" si="7"/>
        <v>0</v>
      </c>
      <c r="O159" t="s">
        <v>410</v>
      </c>
      <c r="P159">
        <f t="shared" si="8"/>
        <v>0</v>
      </c>
    </row>
    <row r="160" spans="1:16" x14ac:dyDescent="0.25">
      <c r="A160" t="s">
        <v>516</v>
      </c>
      <c r="M160" t="str">
        <f t="shared" si="6"/>
        <v>future_t&lt;word&gt; read_adc2(uint8_t channelId) {</v>
      </c>
      <c r="N160">
        <f t="shared" si="7"/>
        <v>1</v>
      </c>
      <c r="O160" t="s">
        <v>410</v>
      </c>
      <c r="P160">
        <f t="shared" si="8"/>
        <v>0</v>
      </c>
    </row>
    <row r="161" spans="1:16" x14ac:dyDescent="0.25">
      <c r="B161" t="s">
        <v>505</v>
      </c>
      <c r="M161" t="str">
        <f t="shared" si="6"/>
        <v>auto w = findAdc(channelId);</v>
      </c>
      <c r="N161">
        <f t="shared" si="7"/>
        <v>1</v>
      </c>
      <c r="O161" t="s">
        <v>410</v>
      </c>
      <c r="P161">
        <f t="shared" si="8"/>
        <v>0</v>
      </c>
    </row>
    <row r="162" spans="1:16" x14ac:dyDescent="0.25">
      <c r="B162" t="s">
        <v>517</v>
      </c>
      <c r="M162" t="str">
        <f t="shared" si="6"/>
        <v>split_phase_event_t(w-&gt;measureEventId, [w](void) {</v>
      </c>
      <c r="N162">
        <f t="shared" si="7"/>
        <v>1</v>
      </c>
      <c r="O162" t="s">
        <v>410</v>
      </c>
      <c r="P162">
        <f t="shared" si="8"/>
        <v>0</v>
      </c>
    </row>
    <row r="163" spans="1:16" x14ac:dyDescent="0.25">
      <c r="C163" t="s">
        <v>266</v>
      </c>
      <c r="M163" t="str">
        <f t="shared" si="6"/>
        <v>word result = 0;</v>
      </c>
      <c r="N163">
        <f t="shared" si="7"/>
        <v>1</v>
      </c>
      <c r="O163" t="s">
        <v>410</v>
      </c>
      <c r="P163">
        <f t="shared" si="8"/>
        <v>0</v>
      </c>
    </row>
    <row r="164" spans="1:16" x14ac:dyDescent="0.25">
      <c r="C164" t="s">
        <v>518</v>
      </c>
      <c r="M164" t="str">
        <f t="shared" si="6"/>
        <v>auto rc = w-&gt;getValue16(&amp;result);</v>
      </c>
      <c r="N164">
        <f t="shared" si="7"/>
        <v>1</v>
      </c>
      <c r="O164" t="s">
        <v>410</v>
      </c>
      <c r="P164">
        <f t="shared" si="8"/>
        <v>0</v>
      </c>
    </row>
    <row r="165" spans="1:16" x14ac:dyDescent="0.25">
      <c r="C165" t="s">
        <v>519</v>
      </c>
      <c r="M165" t="str">
        <f t="shared" si="6"/>
        <v>// TODO - handle error</v>
      </c>
      <c r="N165">
        <f t="shared" si="7"/>
        <v>1</v>
      </c>
      <c r="O165" t="s">
        <v>410</v>
      </c>
      <c r="P165">
        <f t="shared" si="8"/>
        <v>0</v>
      </c>
    </row>
    <row r="166" spans="1:16" x14ac:dyDescent="0.25">
      <c r="C166" t="s">
        <v>520</v>
      </c>
      <c r="M166" t="str">
        <f t="shared" si="6"/>
        <v>read_adc_promise.return_value(result);</v>
      </c>
      <c r="N166">
        <f t="shared" si="7"/>
        <v>1</v>
      </c>
      <c r="O166" t="s">
        <v>410</v>
      </c>
      <c r="P166">
        <f t="shared" si="8"/>
        <v>0</v>
      </c>
    </row>
    <row r="167" spans="1:16" x14ac:dyDescent="0.25">
      <c r="B167" t="s">
        <v>510</v>
      </c>
      <c r="M167" t="str">
        <f t="shared" si="6"/>
        <v>}).reg();</v>
      </c>
      <c r="N167">
        <f t="shared" si="7"/>
        <v>1</v>
      </c>
      <c r="O167" t="s">
        <v>410</v>
      </c>
      <c r="P167">
        <f t="shared" si="8"/>
        <v>0</v>
      </c>
    </row>
    <row r="168" spans="1:16" x14ac:dyDescent="0.25">
      <c r="B168" t="s">
        <v>521</v>
      </c>
      <c r="M168" t="str">
        <f t="shared" si="6"/>
        <v>w-&gt;measure(false);</v>
      </c>
      <c r="N168">
        <f t="shared" si="7"/>
        <v>1</v>
      </c>
      <c r="O168" t="s">
        <v>410</v>
      </c>
      <c r="P168">
        <f t="shared" si="8"/>
        <v>0</v>
      </c>
    </row>
    <row r="169" spans="1:16" x14ac:dyDescent="0.25">
      <c r="B169" t="s">
        <v>522</v>
      </c>
      <c r="M169" t="str">
        <f t="shared" si="6"/>
        <v>return read_adc_promise.next_future();</v>
      </c>
      <c r="N169">
        <f t="shared" si="7"/>
        <v>1</v>
      </c>
      <c r="O169" t="s">
        <v>410</v>
      </c>
      <c r="P169">
        <f t="shared" si="8"/>
        <v>0</v>
      </c>
    </row>
    <row r="170" spans="1:16" x14ac:dyDescent="0.25">
      <c r="A170" t="s">
        <v>250</v>
      </c>
      <c r="M170" t="str">
        <f t="shared" si="6"/>
        <v>}</v>
      </c>
      <c r="N170">
        <f t="shared" si="7"/>
        <v>1</v>
      </c>
      <c r="O170" t="s">
        <v>410</v>
      </c>
      <c r="P170">
        <f t="shared" si="8"/>
        <v>0</v>
      </c>
    </row>
    <row r="171" spans="1:16" x14ac:dyDescent="0.25">
      <c r="M171" t="str">
        <f t="shared" si="6"/>
        <v/>
      </c>
      <c r="N171">
        <f t="shared" si="7"/>
        <v>0</v>
      </c>
      <c r="P171">
        <f t="shared" si="8"/>
        <v>0</v>
      </c>
    </row>
    <row r="172" spans="1:16" x14ac:dyDescent="0.25">
      <c r="A172" t="s">
        <v>523</v>
      </c>
      <c r="M172" t="str">
        <f t="shared" si="6"/>
        <v>// One-hit future model</v>
      </c>
      <c r="N172">
        <f t="shared" si="7"/>
        <v>1</v>
      </c>
      <c r="O172" t="s">
        <v>410</v>
      </c>
      <c r="P172">
        <f t="shared" si="8"/>
        <v>0</v>
      </c>
    </row>
    <row r="173" spans="1:16" x14ac:dyDescent="0.25">
      <c r="M173" t="str">
        <f t="shared" si="6"/>
        <v/>
      </c>
      <c r="N173">
        <f t="shared" si="7"/>
        <v>0</v>
      </c>
      <c r="O173" t="s">
        <v>410</v>
      </c>
      <c r="P173">
        <f t="shared" si="8"/>
        <v>0</v>
      </c>
    </row>
    <row r="174" spans="1:16" x14ac:dyDescent="0.25">
      <c r="A174" t="s">
        <v>524</v>
      </c>
      <c r="M174" t="str">
        <f t="shared" si="6"/>
        <v>future_t&lt;word&gt; read_adc(uint8_t channelId) {</v>
      </c>
      <c r="N174">
        <f t="shared" si="7"/>
        <v>1</v>
      </c>
      <c r="O174" t="s">
        <v>410</v>
      </c>
      <c r="P174">
        <f t="shared" si="8"/>
        <v>0</v>
      </c>
    </row>
    <row r="175" spans="1:16" x14ac:dyDescent="0.25">
      <c r="B175" t="s">
        <v>505</v>
      </c>
      <c r="M175" t="str">
        <f t="shared" si="6"/>
        <v>auto w = findAdc(channelId);</v>
      </c>
      <c r="N175">
        <f t="shared" si="7"/>
        <v>1</v>
      </c>
      <c r="O175" t="s">
        <v>410</v>
      </c>
      <c r="P175">
        <f t="shared" si="8"/>
        <v>0</v>
      </c>
    </row>
    <row r="176" spans="1:16" x14ac:dyDescent="0.25">
      <c r="B176" t="s">
        <v>525</v>
      </c>
      <c r="M176" t="str">
        <f t="shared" si="6"/>
        <v>promise_t&lt;word&gt; p;</v>
      </c>
      <c r="N176">
        <f t="shared" si="7"/>
        <v>1</v>
      </c>
      <c r="O176" t="s">
        <v>410</v>
      </c>
      <c r="P176">
        <f t="shared" si="8"/>
        <v>0</v>
      </c>
    </row>
    <row r="177" spans="1:16" x14ac:dyDescent="0.25">
      <c r="B177" t="s">
        <v>526</v>
      </c>
      <c r="M177" t="str">
        <f t="shared" si="6"/>
        <v>split_phase_event_t(w-&gt;measureEventId,</v>
      </c>
      <c r="N177">
        <f t="shared" si="7"/>
        <v>1</v>
      </c>
      <c r="O177" t="s">
        <v>410</v>
      </c>
      <c r="P177">
        <f t="shared" si="8"/>
        <v>0</v>
      </c>
    </row>
    <row r="178" spans="1:16" x14ac:dyDescent="0.25">
      <c r="C178" t="s">
        <v>527</v>
      </c>
      <c r="M178" t="str">
        <f t="shared" si="6"/>
        <v>[w, s = p._state]() {</v>
      </c>
      <c r="N178">
        <f t="shared" si="7"/>
        <v>1</v>
      </c>
      <c r="O178" t="s">
        <v>410</v>
      </c>
      <c r="P178">
        <f t="shared" si="8"/>
        <v>0</v>
      </c>
    </row>
    <row r="179" spans="1:16" x14ac:dyDescent="0.25">
      <c r="D179" t="s">
        <v>266</v>
      </c>
      <c r="M179" t="str">
        <f t="shared" si="6"/>
        <v>word result = 0;</v>
      </c>
      <c r="N179">
        <f t="shared" si="7"/>
        <v>1</v>
      </c>
      <c r="O179" t="s">
        <v>410</v>
      </c>
      <c r="P179">
        <f t="shared" si="8"/>
        <v>0</v>
      </c>
    </row>
    <row r="180" spans="1:16" x14ac:dyDescent="0.25">
      <c r="D180" t="s">
        <v>528</v>
      </c>
      <c r="M180" t="str">
        <f t="shared" si="6"/>
        <v>byte rc = w-&gt;getValue16(&amp;result);</v>
      </c>
      <c r="N180">
        <f t="shared" si="7"/>
        <v>1</v>
      </c>
      <c r="O180" t="s">
        <v>410</v>
      </c>
      <c r="P180">
        <f t="shared" si="8"/>
        <v>0</v>
      </c>
    </row>
    <row r="181" spans="1:16" x14ac:dyDescent="0.25">
      <c r="D181" t="s">
        <v>509</v>
      </c>
      <c r="M181" t="str">
        <f t="shared" si="6"/>
        <v>s-&gt;set_value(result);</v>
      </c>
      <c r="N181">
        <f t="shared" si="7"/>
        <v>1</v>
      </c>
      <c r="O181" t="s">
        <v>410</v>
      </c>
      <c r="P181">
        <f t="shared" si="8"/>
        <v>0</v>
      </c>
    </row>
    <row r="182" spans="1:16" x14ac:dyDescent="0.25">
      <c r="C182" t="s">
        <v>510</v>
      </c>
      <c r="M182" t="str">
        <f t="shared" si="6"/>
        <v>}).reg();</v>
      </c>
      <c r="N182">
        <f t="shared" si="7"/>
        <v>1</v>
      </c>
      <c r="O182" t="s">
        <v>410</v>
      </c>
      <c r="P182">
        <f t="shared" si="8"/>
        <v>0</v>
      </c>
    </row>
    <row r="183" spans="1:16" x14ac:dyDescent="0.25">
      <c r="B183" t="s">
        <v>521</v>
      </c>
      <c r="M183" t="str">
        <f t="shared" si="6"/>
        <v>w-&gt;measure(false);</v>
      </c>
      <c r="N183">
        <f t="shared" si="7"/>
        <v>1</v>
      </c>
      <c r="O183" t="s">
        <v>410</v>
      </c>
      <c r="P183">
        <f t="shared" si="8"/>
        <v>0</v>
      </c>
    </row>
    <row r="184" spans="1:16" x14ac:dyDescent="0.25">
      <c r="B184" t="s">
        <v>513</v>
      </c>
      <c r="M184" t="str">
        <f t="shared" si="6"/>
        <v>return p.get_future();</v>
      </c>
      <c r="N184">
        <f t="shared" si="7"/>
        <v>1</v>
      </c>
      <c r="O184" t="s">
        <v>410</v>
      </c>
      <c r="P184">
        <f t="shared" si="8"/>
        <v>0</v>
      </c>
    </row>
    <row r="185" spans="1:16" x14ac:dyDescent="0.25">
      <c r="A185" t="s">
        <v>250</v>
      </c>
      <c r="M185" t="str">
        <f t="shared" si="6"/>
        <v>}</v>
      </c>
      <c r="N185">
        <f t="shared" si="7"/>
        <v>1</v>
      </c>
      <c r="O185" t="s">
        <v>410</v>
      </c>
      <c r="P185">
        <f t="shared" si="8"/>
        <v>0</v>
      </c>
    </row>
    <row r="186" spans="1:16" x14ac:dyDescent="0.25">
      <c r="M186" t="str">
        <f t="shared" si="6"/>
        <v/>
      </c>
      <c r="N186">
        <f t="shared" si="7"/>
        <v>0</v>
      </c>
      <c r="P186">
        <f t="shared" si="8"/>
        <v>0</v>
      </c>
    </row>
    <row r="187" spans="1:16" x14ac:dyDescent="0.25">
      <c r="A187" t="s">
        <v>529</v>
      </c>
      <c r="M187" t="str">
        <f t="shared" si="6"/>
        <v>future_t&lt;word&gt; read_adc3(uint8_t channelId) {</v>
      </c>
      <c r="N187">
        <f t="shared" si="7"/>
        <v>1</v>
      </c>
      <c r="O187" t="s">
        <v>410</v>
      </c>
      <c r="P187">
        <f t="shared" si="8"/>
        <v>0</v>
      </c>
    </row>
    <row r="188" spans="1:16" x14ac:dyDescent="0.25">
      <c r="B188" t="s">
        <v>505</v>
      </c>
      <c r="M188" t="str">
        <f t="shared" si="6"/>
        <v>auto w = findAdc(channelId);</v>
      </c>
      <c r="N188">
        <f t="shared" si="7"/>
        <v>1</v>
      </c>
      <c r="O188" t="s">
        <v>410</v>
      </c>
      <c r="P188">
        <f t="shared" si="8"/>
        <v>0</v>
      </c>
    </row>
    <row r="189" spans="1:16" x14ac:dyDescent="0.25">
      <c r="B189" t="s">
        <v>530</v>
      </c>
      <c r="M189" t="str">
        <f t="shared" si="6"/>
        <v>int i = 0;</v>
      </c>
      <c r="N189">
        <f t="shared" si="7"/>
        <v>1</v>
      </c>
      <c r="O189" t="s">
        <v>410</v>
      </c>
      <c r="P189">
        <f t="shared" si="8"/>
        <v>0</v>
      </c>
    </row>
    <row r="190" spans="1:16" x14ac:dyDescent="0.25">
      <c r="B190" t="s">
        <v>525</v>
      </c>
      <c r="M190" t="str">
        <f t="shared" si="6"/>
        <v>promise_t&lt;word&gt; p;</v>
      </c>
      <c r="N190">
        <f t="shared" si="7"/>
        <v>1</v>
      </c>
      <c r="O190" t="s">
        <v>410</v>
      </c>
      <c r="P190">
        <f t="shared" si="8"/>
        <v>0</v>
      </c>
    </row>
    <row r="191" spans="1:16" x14ac:dyDescent="0.25">
      <c r="B191" t="s">
        <v>531</v>
      </c>
      <c r="M191" t="str">
        <f t="shared" si="6"/>
        <v>split_phase_event_t::reg(w-&gt;measureEventId,</v>
      </c>
      <c r="N191">
        <f t="shared" si="7"/>
        <v>1</v>
      </c>
      <c r="O191" t="s">
        <v>410</v>
      </c>
      <c r="P191">
        <f t="shared" si="8"/>
        <v>0</v>
      </c>
    </row>
    <row r="192" spans="1:16" x14ac:dyDescent="0.25">
      <c r="B192" t="s">
        <v>532</v>
      </c>
      <c r="M192" t="str">
        <f t="shared" si="6"/>
        <v>[w]() { w-&gt;measure(false); },</v>
      </c>
      <c r="N192">
        <f t="shared" si="7"/>
        <v>1</v>
      </c>
      <c r="O192" t="s">
        <v>410</v>
      </c>
      <c r="P192">
        <f t="shared" si="8"/>
        <v>0</v>
      </c>
    </row>
    <row r="193" spans="1:16" x14ac:dyDescent="0.25">
      <c r="C193" t="s">
        <v>527</v>
      </c>
      <c r="M193" t="str">
        <f t="shared" si="6"/>
        <v>[w, s = p._state]() {</v>
      </c>
      <c r="N193">
        <f t="shared" si="7"/>
        <v>1</v>
      </c>
      <c r="O193" t="s">
        <v>410</v>
      </c>
      <c r="P193">
        <f t="shared" si="8"/>
        <v>0</v>
      </c>
    </row>
    <row r="194" spans="1:16" x14ac:dyDescent="0.25">
      <c r="D194" t="s">
        <v>266</v>
      </c>
      <c r="M194" t="str">
        <f t="shared" ref="M194:M229" si="9">TRIM(_xlfn.CONCAT(A194:L194))</f>
        <v>word result = 0;</v>
      </c>
      <c r="N194">
        <f t="shared" ref="N194:N229" si="10">IF(M194="",0,1)</f>
        <v>1</v>
      </c>
      <c r="O194" t="s">
        <v>410</v>
      </c>
      <c r="P194">
        <f t="shared" ref="P194:P229" si="11">IF(O194="Skip",0,N194)</f>
        <v>0</v>
      </c>
    </row>
    <row r="195" spans="1:16" x14ac:dyDescent="0.25">
      <c r="D195" t="s">
        <v>528</v>
      </c>
      <c r="M195" t="str">
        <f t="shared" si="9"/>
        <v>byte rc = w-&gt;getValue16(&amp;result);</v>
      </c>
      <c r="N195">
        <f t="shared" si="10"/>
        <v>1</v>
      </c>
      <c r="O195" t="s">
        <v>410</v>
      </c>
      <c r="P195">
        <f t="shared" si="11"/>
        <v>0</v>
      </c>
    </row>
    <row r="196" spans="1:16" x14ac:dyDescent="0.25">
      <c r="D196" t="s">
        <v>533</v>
      </c>
      <c r="M196" t="str">
        <f t="shared" si="9"/>
        <v>s-&gt;set_value(result); }</v>
      </c>
      <c r="N196">
        <f t="shared" si="10"/>
        <v>1</v>
      </c>
      <c r="O196" t="s">
        <v>410</v>
      </c>
      <c r="P196">
        <f t="shared" si="11"/>
        <v>0</v>
      </c>
    </row>
    <row r="197" spans="1:16" x14ac:dyDescent="0.25">
      <c r="B197" t="s">
        <v>534</v>
      </c>
      <c r="M197" t="str">
        <f t="shared" si="9"/>
        <v>);</v>
      </c>
      <c r="N197">
        <f t="shared" si="10"/>
        <v>1</v>
      </c>
      <c r="O197" t="s">
        <v>410</v>
      </c>
      <c r="P197">
        <f t="shared" si="11"/>
        <v>0</v>
      </c>
    </row>
    <row r="198" spans="1:16" x14ac:dyDescent="0.25">
      <c r="B198" t="s">
        <v>535</v>
      </c>
      <c r="M198" t="str">
        <f t="shared" si="9"/>
        <v>i++;</v>
      </c>
      <c r="N198">
        <f t="shared" si="10"/>
        <v>1</v>
      </c>
      <c r="O198" t="s">
        <v>410</v>
      </c>
      <c r="P198">
        <f t="shared" si="11"/>
        <v>0</v>
      </c>
    </row>
    <row r="199" spans="1:16" x14ac:dyDescent="0.25">
      <c r="B199" t="s">
        <v>513</v>
      </c>
      <c r="M199" t="str">
        <f t="shared" si="9"/>
        <v>return p.get_future();</v>
      </c>
      <c r="N199">
        <f t="shared" si="10"/>
        <v>1</v>
      </c>
      <c r="O199" t="s">
        <v>410</v>
      </c>
      <c r="P199">
        <f t="shared" si="11"/>
        <v>0</v>
      </c>
    </row>
    <row r="200" spans="1:16" x14ac:dyDescent="0.25">
      <c r="A200" t="s">
        <v>250</v>
      </c>
      <c r="M200" t="str">
        <f t="shared" si="9"/>
        <v>}</v>
      </c>
      <c r="N200">
        <f t="shared" si="10"/>
        <v>1</v>
      </c>
      <c r="O200" t="s">
        <v>410</v>
      </c>
      <c r="P200">
        <f t="shared" si="11"/>
        <v>0</v>
      </c>
    </row>
    <row r="201" spans="1:16" x14ac:dyDescent="0.25">
      <c r="M201" t="str">
        <f t="shared" si="9"/>
        <v/>
      </c>
      <c r="N201">
        <f t="shared" si="10"/>
        <v>0</v>
      </c>
      <c r="P201">
        <f t="shared" si="11"/>
        <v>0</v>
      </c>
    </row>
    <row r="202" spans="1:16" x14ac:dyDescent="0.25">
      <c r="A202" t="s">
        <v>536</v>
      </c>
      <c r="M202" t="str">
        <f t="shared" si="9"/>
        <v>static_promise_t&lt;word&gt; _read_adc4_promises[2];</v>
      </c>
      <c r="N202">
        <f t="shared" si="10"/>
        <v>1</v>
      </c>
      <c r="P202">
        <f t="shared" si="11"/>
        <v>1</v>
      </c>
    </row>
    <row r="203" spans="1:16" x14ac:dyDescent="0.25">
      <c r="A203" t="s">
        <v>537</v>
      </c>
      <c r="M203" t="str">
        <f t="shared" si="9"/>
        <v>future_t&lt;word, static_ptr&lt;word&gt;&gt; read_adc4(uint8_t channelId) {</v>
      </c>
      <c r="N203">
        <f t="shared" si="10"/>
        <v>1</v>
      </c>
      <c r="P203">
        <f t="shared" si="11"/>
        <v>1</v>
      </c>
    </row>
    <row r="204" spans="1:16" x14ac:dyDescent="0.25">
      <c r="B204" t="s">
        <v>538</v>
      </c>
      <c r="M204" t="str">
        <f t="shared" si="9"/>
        <v>auto adcIndex = findAdcIndex(channelId);</v>
      </c>
      <c r="N204">
        <f t="shared" si="10"/>
        <v>1</v>
      </c>
      <c r="P204">
        <f t="shared" si="11"/>
        <v>1</v>
      </c>
    </row>
    <row r="205" spans="1:16" x14ac:dyDescent="0.25">
      <c r="B205" t="s">
        <v>539</v>
      </c>
      <c r="M205" t="str">
        <f t="shared" si="9"/>
        <v>auto w = adc_wrappers + adcIndex;</v>
      </c>
      <c r="N205">
        <f t="shared" si="10"/>
        <v>1</v>
      </c>
      <c r="P205">
        <f t="shared" si="11"/>
        <v>1</v>
      </c>
    </row>
    <row r="206" spans="1:16" x14ac:dyDescent="0.25">
      <c r="B206" t="s">
        <v>540</v>
      </c>
      <c r="M206" t="str">
        <f t="shared" si="9"/>
        <v>static_promise_t&lt;word&gt;&amp; p = _read_adc4_promises[adcIndex];</v>
      </c>
      <c r="N206">
        <f t="shared" si="10"/>
        <v>1</v>
      </c>
      <c r="P206">
        <f t="shared" si="11"/>
        <v>1</v>
      </c>
    </row>
    <row r="207" spans="1:16" x14ac:dyDescent="0.25">
      <c r="B207" t="s">
        <v>530</v>
      </c>
      <c r="M207" t="str">
        <f t="shared" si="9"/>
        <v>int i = 0;</v>
      </c>
      <c r="N207">
        <f t="shared" si="10"/>
        <v>1</v>
      </c>
      <c r="P207">
        <f t="shared" si="11"/>
        <v>1</v>
      </c>
    </row>
    <row r="208" spans="1:16" x14ac:dyDescent="0.25">
      <c r="B208" t="s">
        <v>531</v>
      </c>
      <c r="M208" t="str">
        <f t="shared" si="9"/>
        <v>split_phase_event_t::reg(w-&gt;measureEventId,</v>
      </c>
      <c r="N208">
        <f t="shared" si="10"/>
        <v>1</v>
      </c>
      <c r="P208">
        <f t="shared" si="11"/>
        <v>1</v>
      </c>
    </row>
    <row r="209" spans="1:16" x14ac:dyDescent="0.25">
      <c r="C209" t="s">
        <v>541</v>
      </c>
      <c r="M209" t="str">
        <f t="shared" si="9"/>
        <v>[w]() { w-&gt;measure(false); },</v>
      </c>
      <c r="N209">
        <f t="shared" si="10"/>
        <v>1</v>
      </c>
      <c r="P209">
        <f t="shared" si="11"/>
        <v>1</v>
      </c>
    </row>
    <row r="210" spans="1:16" x14ac:dyDescent="0.25">
      <c r="C210" t="s">
        <v>527</v>
      </c>
      <c r="M210" t="str">
        <f t="shared" si="9"/>
        <v>[w, s = p._state]() {</v>
      </c>
      <c r="N210">
        <f t="shared" si="10"/>
        <v>1</v>
      </c>
      <c r="P210">
        <f t="shared" si="11"/>
        <v>1</v>
      </c>
    </row>
    <row r="211" spans="1:16" x14ac:dyDescent="0.25">
      <c r="C211" t="s">
        <v>542</v>
      </c>
      <c r="M211" t="str">
        <f t="shared" si="9"/>
        <v>word result = 0;</v>
      </c>
      <c r="N211">
        <f t="shared" si="10"/>
        <v>1</v>
      </c>
      <c r="P211">
        <f t="shared" si="11"/>
        <v>1</v>
      </c>
    </row>
    <row r="212" spans="1:16" x14ac:dyDescent="0.25">
      <c r="C212" t="s">
        <v>543</v>
      </c>
      <c r="M212" t="str">
        <f t="shared" si="9"/>
        <v>byte rc = w-&gt;getValue16(&amp;result);</v>
      </c>
      <c r="N212">
        <f t="shared" si="10"/>
        <v>1</v>
      </c>
      <c r="P212">
        <f t="shared" si="11"/>
        <v>1</v>
      </c>
    </row>
    <row r="213" spans="1:16" x14ac:dyDescent="0.25">
      <c r="C213" t="s">
        <v>544</v>
      </c>
      <c r="M213" t="str">
        <f t="shared" si="9"/>
        <v>s-&gt;set_value(result); }</v>
      </c>
      <c r="N213">
        <f t="shared" si="10"/>
        <v>1</v>
      </c>
      <c r="P213">
        <f t="shared" si="11"/>
        <v>1</v>
      </c>
    </row>
    <row r="214" spans="1:16" x14ac:dyDescent="0.25">
      <c r="B214" t="s">
        <v>534</v>
      </c>
      <c r="M214" t="str">
        <f t="shared" si="9"/>
        <v>);</v>
      </c>
      <c r="N214">
        <f t="shared" si="10"/>
        <v>1</v>
      </c>
      <c r="P214">
        <f t="shared" si="11"/>
        <v>1</v>
      </c>
    </row>
    <row r="215" spans="1:16" x14ac:dyDescent="0.25">
      <c r="B215" t="s">
        <v>535</v>
      </c>
      <c r="M215" t="str">
        <f t="shared" si="9"/>
        <v>i++;</v>
      </c>
      <c r="N215">
        <f t="shared" si="10"/>
        <v>1</v>
      </c>
      <c r="P215">
        <f t="shared" si="11"/>
        <v>1</v>
      </c>
    </row>
    <row r="216" spans="1:16" x14ac:dyDescent="0.25">
      <c r="B216" t="s">
        <v>545</v>
      </c>
      <c r="M216" t="str">
        <f t="shared" si="9"/>
        <v>return p.next_future();</v>
      </c>
      <c r="N216">
        <f t="shared" si="10"/>
        <v>1</v>
      </c>
      <c r="P216">
        <f t="shared" si="11"/>
        <v>1</v>
      </c>
    </row>
    <row r="217" spans="1:16" x14ac:dyDescent="0.25">
      <c r="A217" t="s">
        <v>250</v>
      </c>
      <c r="M217" t="str">
        <f t="shared" si="9"/>
        <v>}</v>
      </c>
      <c r="N217">
        <f t="shared" si="10"/>
        <v>1</v>
      </c>
      <c r="P217">
        <f t="shared" si="11"/>
        <v>1</v>
      </c>
    </row>
    <row r="218" spans="1:16" x14ac:dyDescent="0.25">
      <c r="M218" t="str">
        <f t="shared" si="9"/>
        <v/>
      </c>
      <c r="N218">
        <f t="shared" si="10"/>
        <v>0</v>
      </c>
      <c r="P218">
        <f t="shared" si="11"/>
        <v>0</v>
      </c>
    </row>
    <row r="219" spans="1:16" x14ac:dyDescent="0.25">
      <c r="A219" t="s">
        <v>546</v>
      </c>
      <c r="M219" t="str">
        <f t="shared" si="9"/>
        <v>future_t&lt;bool&gt; transmit_data(uint16_t value) {</v>
      </c>
      <c r="N219">
        <f t="shared" si="10"/>
        <v>1</v>
      </c>
      <c r="O219" t="s">
        <v>410</v>
      </c>
      <c r="P219">
        <f t="shared" si="11"/>
        <v>0</v>
      </c>
    </row>
    <row r="220" spans="1:16" x14ac:dyDescent="0.25">
      <c r="B220" t="s">
        <v>547</v>
      </c>
      <c r="M220" t="str">
        <f t="shared" si="9"/>
        <v>// TODO - send the data</v>
      </c>
      <c r="N220">
        <f t="shared" si="10"/>
        <v>1</v>
      </c>
      <c r="O220" t="s">
        <v>410</v>
      </c>
      <c r="P220">
        <f t="shared" si="11"/>
        <v>0</v>
      </c>
    </row>
    <row r="221" spans="1:16" x14ac:dyDescent="0.25">
      <c r="B221" t="s">
        <v>548</v>
      </c>
      <c r="M221" t="str">
        <f t="shared" si="9"/>
        <v>promise_t&lt;bool&gt; p;</v>
      </c>
      <c r="N221">
        <f t="shared" si="10"/>
        <v>1</v>
      </c>
      <c r="O221" t="s">
        <v>410</v>
      </c>
      <c r="P221">
        <f t="shared" si="11"/>
        <v>0</v>
      </c>
    </row>
    <row r="222" spans="1:16" x14ac:dyDescent="0.25">
      <c r="B222" t="s">
        <v>549</v>
      </c>
      <c r="M222" t="str">
        <f t="shared" si="9"/>
        <v>split_phase_event_t(EVENT_ID_TRANSMIT_DATA, [s = p._state]() {</v>
      </c>
      <c r="N222">
        <f t="shared" si="10"/>
        <v>1</v>
      </c>
      <c r="O222" t="s">
        <v>410</v>
      </c>
      <c r="P222">
        <f t="shared" si="11"/>
        <v>0</v>
      </c>
    </row>
    <row r="223" spans="1:16" x14ac:dyDescent="0.25">
      <c r="C223" t="s">
        <v>550</v>
      </c>
      <c r="M223" t="str">
        <f t="shared" si="9"/>
        <v>bool result = true;</v>
      </c>
      <c r="N223">
        <f t="shared" si="10"/>
        <v>1</v>
      </c>
      <c r="O223" t="s">
        <v>410</v>
      </c>
      <c r="P223">
        <f t="shared" si="11"/>
        <v>0</v>
      </c>
    </row>
    <row r="224" spans="1:16" x14ac:dyDescent="0.25">
      <c r="C224" t="s">
        <v>509</v>
      </c>
      <c r="M224" t="str">
        <f t="shared" si="9"/>
        <v>s-&gt;set_value(result);</v>
      </c>
      <c r="N224">
        <f t="shared" si="10"/>
        <v>1</v>
      </c>
      <c r="O224" t="s">
        <v>410</v>
      </c>
      <c r="P224">
        <f t="shared" si="11"/>
        <v>0</v>
      </c>
    </row>
    <row r="225" spans="1:16" x14ac:dyDescent="0.25">
      <c r="B225" t="s">
        <v>510</v>
      </c>
      <c r="M225" t="str">
        <f t="shared" si="9"/>
        <v>}).reg();</v>
      </c>
      <c r="N225">
        <f t="shared" si="10"/>
        <v>1</v>
      </c>
      <c r="O225" t="s">
        <v>410</v>
      </c>
      <c r="P225">
        <f t="shared" si="11"/>
        <v>0</v>
      </c>
    </row>
    <row r="226" spans="1:16" x14ac:dyDescent="0.25">
      <c r="B226" t="s">
        <v>545</v>
      </c>
      <c r="M226" t="str">
        <f t="shared" si="9"/>
        <v>return p.next_future();</v>
      </c>
      <c r="N226">
        <f t="shared" si="10"/>
        <v>1</v>
      </c>
      <c r="O226" t="s">
        <v>410</v>
      </c>
      <c r="P226">
        <f t="shared" si="11"/>
        <v>0</v>
      </c>
    </row>
    <row r="227" spans="1:16" x14ac:dyDescent="0.25">
      <c r="A227" t="s">
        <v>250</v>
      </c>
      <c r="M227" t="str">
        <f t="shared" si="9"/>
        <v>}</v>
      </c>
      <c r="N227">
        <f t="shared" si="10"/>
        <v>1</v>
      </c>
      <c r="O227" t="s">
        <v>410</v>
      </c>
      <c r="P227">
        <f t="shared" si="11"/>
        <v>0</v>
      </c>
    </row>
    <row r="228" spans="1:16" x14ac:dyDescent="0.25">
      <c r="M228" t="str">
        <f t="shared" si="9"/>
        <v/>
      </c>
      <c r="N228">
        <f t="shared" si="10"/>
        <v>0</v>
      </c>
      <c r="P228">
        <f t="shared" si="11"/>
        <v>0</v>
      </c>
    </row>
    <row r="229" spans="1:16" x14ac:dyDescent="0.25">
      <c r="A229" t="s">
        <v>408</v>
      </c>
      <c r="M229" t="str">
        <f t="shared" si="9"/>
        <v>} } // namespace scp::drivers</v>
      </c>
      <c r="N229">
        <f t="shared" si="10"/>
        <v>1</v>
      </c>
      <c r="P229">
        <f t="shared" si="11"/>
        <v>1</v>
      </c>
    </row>
    <row r="230" spans="1:16" x14ac:dyDescent="0.25">
      <c r="P230" s="18">
        <f>SUM(P1:P229)</f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4E5F-1F6F-41A8-B068-0D2C201A3E05}">
  <dimension ref="A1:P45"/>
  <sheetViews>
    <sheetView workbookViewId="0">
      <selection activeCell="M1" sqref="M1:P1"/>
    </sheetView>
  </sheetViews>
  <sheetFormatPr defaultRowHeight="15" x14ac:dyDescent="0.25"/>
  <sheetData>
    <row r="1" spans="1:16" x14ac:dyDescent="0.25">
      <c r="A1" t="s">
        <v>415</v>
      </c>
      <c r="M1" t="str">
        <f>TRIM(_xlfn.CONCAT(A1:L1))</f>
        <v>#include "api_adc.h"</v>
      </c>
      <c r="N1">
        <f>IF(M1="",0,1)</f>
        <v>1</v>
      </c>
      <c r="P1">
        <f>IF(O1="Skip",0,N1)</f>
        <v>1</v>
      </c>
    </row>
    <row r="2" spans="1:16" x14ac:dyDescent="0.25">
      <c r="A2" t="s">
        <v>553</v>
      </c>
      <c r="M2" t="str">
        <f t="shared" ref="M2:M44" si="0">TRIM(_xlfn.CONCAT(A2:L2))</f>
        <v>#include "api_timer.h"</v>
      </c>
      <c r="N2">
        <f t="shared" ref="N2:N44" si="1">IF(M2="",0,1)</f>
        <v>1</v>
      </c>
      <c r="P2">
        <f t="shared" ref="P2:P44" si="2">IF(O2="Skip",0,N2)</f>
        <v>1</v>
      </c>
    </row>
    <row r="3" spans="1:16" x14ac:dyDescent="0.25">
      <c r="A3" t="s">
        <v>191</v>
      </c>
      <c r="M3" t="str">
        <f t="shared" si="0"/>
        <v>#include "Bit1.h"</v>
      </c>
      <c r="N3">
        <f t="shared" si="1"/>
        <v>1</v>
      </c>
      <c r="P3">
        <f t="shared" si="2"/>
        <v>1</v>
      </c>
    </row>
    <row r="4" spans="1:16" x14ac:dyDescent="0.25">
      <c r="M4" t="str">
        <f t="shared" si="0"/>
        <v/>
      </c>
      <c r="N4">
        <f t="shared" si="1"/>
        <v>0</v>
      </c>
      <c r="P4">
        <f t="shared" si="2"/>
        <v>0</v>
      </c>
    </row>
    <row r="5" spans="1:16" x14ac:dyDescent="0.25">
      <c r="A5" t="s">
        <v>196</v>
      </c>
      <c r="M5" t="str">
        <f t="shared" si="0"/>
        <v>/***************************************************************************/</v>
      </c>
      <c r="N5">
        <f t="shared" si="1"/>
        <v>1</v>
      </c>
      <c r="O5" t="s">
        <v>410</v>
      </c>
      <c r="P5">
        <f t="shared" si="2"/>
        <v>0</v>
      </c>
    </row>
    <row r="6" spans="1:16" x14ac:dyDescent="0.25">
      <c r="A6" t="s">
        <v>197</v>
      </c>
      <c r="M6" t="str">
        <f t="shared" si="0"/>
        <v>/* ADC task */</v>
      </c>
      <c r="N6">
        <f t="shared" si="1"/>
        <v>1</v>
      </c>
      <c r="O6" t="s">
        <v>410</v>
      </c>
      <c r="P6">
        <f t="shared" si="2"/>
        <v>0</v>
      </c>
    </row>
    <row r="7" spans="1:16" x14ac:dyDescent="0.25">
      <c r="A7" t="s">
        <v>196</v>
      </c>
      <c r="M7" t="str">
        <f t="shared" si="0"/>
        <v>/***************************************************************************/</v>
      </c>
      <c r="N7">
        <f t="shared" si="1"/>
        <v>1</v>
      </c>
      <c r="O7" t="s">
        <v>410</v>
      </c>
      <c r="P7">
        <f t="shared" si="2"/>
        <v>0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A9" t="s">
        <v>494</v>
      </c>
      <c r="M9" t="str">
        <f t="shared" si="0"/>
        <v>using namespace scp::core;</v>
      </c>
      <c r="N9">
        <f t="shared" si="1"/>
        <v>1</v>
      </c>
      <c r="P9">
        <f t="shared" si="2"/>
        <v>1</v>
      </c>
    </row>
    <row r="10" spans="1:16" x14ac:dyDescent="0.25">
      <c r="M10" t="str">
        <f t="shared" si="0"/>
        <v/>
      </c>
      <c r="N10">
        <f t="shared" si="1"/>
        <v>0</v>
      </c>
      <c r="P10">
        <f t="shared" si="2"/>
        <v>0</v>
      </c>
    </row>
    <row r="11" spans="1:16" x14ac:dyDescent="0.25">
      <c r="A11" t="s">
        <v>554</v>
      </c>
      <c r="M11" t="str">
        <f t="shared" si="0"/>
        <v>#define ADC_VERSION 0</v>
      </c>
      <c r="N11">
        <f t="shared" si="1"/>
        <v>1</v>
      </c>
      <c r="O11" t="s">
        <v>410</v>
      </c>
      <c r="P11">
        <f t="shared" si="2"/>
        <v>0</v>
      </c>
    </row>
    <row r="12" spans="1:16" x14ac:dyDescent="0.25">
      <c r="M12" t="str">
        <f t="shared" si="0"/>
        <v/>
      </c>
      <c r="N12">
        <f t="shared" si="1"/>
        <v>0</v>
      </c>
      <c r="P12">
        <f t="shared" si="2"/>
        <v>0</v>
      </c>
    </row>
    <row r="13" spans="1:16" x14ac:dyDescent="0.25">
      <c r="A13" t="s">
        <v>555</v>
      </c>
      <c r="M13" t="str">
        <f t="shared" si="0"/>
        <v>#if ADC_VERSION == 0</v>
      </c>
      <c r="N13">
        <f t="shared" si="1"/>
        <v>1</v>
      </c>
      <c r="O13" t="s">
        <v>410</v>
      </c>
      <c r="P13">
        <f t="shared" si="2"/>
        <v>0</v>
      </c>
    </row>
    <row r="14" spans="1:16" x14ac:dyDescent="0.25">
      <c r="M14" t="str">
        <f t="shared" si="0"/>
        <v/>
      </c>
      <c r="N14">
        <f t="shared" si="1"/>
        <v>0</v>
      </c>
      <c r="P14">
        <f t="shared" si="2"/>
        <v>0</v>
      </c>
    </row>
    <row r="15" spans="1:16" x14ac:dyDescent="0.25">
      <c r="A15" t="s">
        <v>198</v>
      </c>
      <c r="M15" t="str">
        <f t="shared" si="0"/>
        <v>extern volatile unsigned long __idle_count;</v>
      </c>
      <c r="N15">
        <f t="shared" si="1"/>
        <v>1</v>
      </c>
      <c r="O15" t="s">
        <v>410</v>
      </c>
      <c r="P15">
        <f t="shared" si="2"/>
        <v>0</v>
      </c>
    </row>
    <row r="16" spans="1:16" x14ac:dyDescent="0.25">
      <c r="A16" t="s">
        <v>199</v>
      </c>
      <c r="M16" t="str">
        <f t="shared" si="0"/>
        <v>extern volatile unsigned long __timer_count;</v>
      </c>
      <c r="N16">
        <f t="shared" si="1"/>
        <v>1</v>
      </c>
      <c r="O16" t="s">
        <v>410</v>
      </c>
      <c r="P16">
        <f t="shared" si="2"/>
        <v>0</v>
      </c>
    </row>
    <row r="17" spans="1:16" x14ac:dyDescent="0.25">
      <c r="A17" t="s">
        <v>200</v>
      </c>
      <c r="M17" t="str">
        <f t="shared" si="0"/>
        <v>extern volatile int16_t __accel_x;</v>
      </c>
      <c r="N17">
        <f t="shared" si="1"/>
        <v>1</v>
      </c>
      <c r="O17" t="s">
        <v>410</v>
      </c>
      <c r="P17">
        <f t="shared" si="2"/>
        <v>0</v>
      </c>
    </row>
    <row r="18" spans="1:16" x14ac:dyDescent="0.25">
      <c r="A18" t="s">
        <v>201</v>
      </c>
      <c r="M18" t="str">
        <f t="shared" si="0"/>
        <v>extern volatile int16_t __accel_y;</v>
      </c>
      <c r="N18">
        <f t="shared" si="1"/>
        <v>1</v>
      </c>
      <c r="O18" t="s">
        <v>410</v>
      </c>
      <c r="P18">
        <f t="shared" si="2"/>
        <v>0</v>
      </c>
    </row>
    <row r="19" spans="1:16" x14ac:dyDescent="0.25">
      <c r="A19" t="s">
        <v>202</v>
      </c>
      <c r="M19" t="str">
        <f t="shared" si="0"/>
        <v>extern volatile int16_t __accel_z;</v>
      </c>
      <c r="N19">
        <f t="shared" si="1"/>
        <v>1</v>
      </c>
      <c r="O19" t="s">
        <v>410</v>
      </c>
      <c r="P19">
        <f t="shared" si="2"/>
        <v>0</v>
      </c>
    </row>
    <row r="20" spans="1:16" x14ac:dyDescent="0.25">
      <c r="A20" t="s">
        <v>203</v>
      </c>
      <c r="M20" t="str">
        <f t="shared" si="0"/>
        <v>extern volatile uint8_t __accel_whoami;</v>
      </c>
      <c r="N20">
        <f t="shared" si="1"/>
        <v>1</v>
      </c>
      <c r="O20" t="s">
        <v>410</v>
      </c>
      <c r="P20">
        <f t="shared" si="2"/>
        <v>0</v>
      </c>
    </row>
    <row r="21" spans="1:16" x14ac:dyDescent="0.25">
      <c r="A21" t="s">
        <v>204</v>
      </c>
      <c r="M21" t="str">
        <f t="shared" si="0"/>
        <v>extern volatile int16_t __accel_count;</v>
      </c>
      <c r="N21">
        <f t="shared" si="1"/>
        <v>1</v>
      </c>
      <c r="O21" t="s">
        <v>410</v>
      </c>
      <c r="P21">
        <f t="shared" si="2"/>
        <v>0</v>
      </c>
    </row>
    <row r="22" spans="1:16" x14ac:dyDescent="0.25">
      <c r="M22" t="str">
        <f t="shared" si="0"/>
        <v/>
      </c>
      <c r="N22">
        <f t="shared" si="1"/>
        <v>0</v>
      </c>
      <c r="P22">
        <f t="shared" si="2"/>
        <v>0</v>
      </c>
    </row>
    <row r="23" spans="1:16" x14ac:dyDescent="0.25">
      <c r="A23" t="s">
        <v>205</v>
      </c>
      <c r="M23" t="str">
        <f t="shared" si="0"/>
        <v>static int count = 0;</v>
      </c>
      <c r="N23">
        <f t="shared" si="1"/>
        <v>1</v>
      </c>
      <c r="P23">
        <f t="shared" si="2"/>
        <v>1</v>
      </c>
    </row>
    <row r="24" spans="1:16" x14ac:dyDescent="0.25">
      <c r="M24" t="str">
        <f t="shared" si="0"/>
        <v/>
      </c>
      <c r="N24">
        <f t="shared" si="1"/>
        <v>0</v>
      </c>
      <c r="P24">
        <f t="shared" si="2"/>
        <v>0</v>
      </c>
    </row>
    <row r="25" spans="1:16" x14ac:dyDescent="0.25">
      <c r="A25" t="s">
        <v>556</v>
      </c>
      <c r="M25" t="str">
        <f t="shared" si="0"/>
        <v>resumable adcTaskFn(uint8_t pin) {</v>
      </c>
      <c r="N25">
        <f t="shared" si="1"/>
        <v>1</v>
      </c>
      <c r="P25">
        <f t="shared" si="2"/>
        <v>1</v>
      </c>
    </row>
    <row r="26" spans="1:16" x14ac:dyDescent="0.25">
      <c r="B26" t="s">
        <v>557</v>
      </c>
      <c r="M26" t="str">
        <f t="shared" si="0"/>
        <v>co_await suspend_always{};</v>
      </c>
      <c r="N26">
        <f t="shared" si="1"/>
        <v>1</v>
      </c>
      <c r="P26">
        <f t="shared" si="2"/>
        <v>1</v>
      </c>
    </row>
    <row r="27" spans="1:16" x14ac:dyDescent="0.25">
      <c r="M27" t="str">
        <f t="shared" si="0"/>
        <v/>
      </c>
      <c r="N27">
        <f t="shared" si="1"/>
        <v>0</v>
      </c>
      <c r="P27">
        <f t="shared" si="2"/>
        <v>0</v>
      </c>
    </row>
    <row r="28" spans="1:16" x14ac:dyDescent="0.25">
      <c r="B28" t="s">
        <v>558</v>
      </c>
      <c r="M28" t="str">
        <f t="shared" si="0"/>
        <v>auto okx = co_await scp::drivers::start_adc(ADC_CHANNEL_X);</v>
      </c>
      <c r="N28">
        <f t="shared" si="1"/>
        <v>1</v>
      </c>
      <c r="P28">
        <f t="shared" si="2"/>
        <v>1</v>
      </c>
    </row>
    <row r="29" spans="1:16" x14ac:dyDescent="0.25">
      <c r="B29" t="s">
        <v>559</v>
      </c>
      <c r="M29" t="str">
        <f t="shared" si="0"/>
        <v>auto oky = co_await scp::drivers::start_adc(ADC_CHANNEL_Y);</v>
      </c>
      <c r="N29">
        <f t="shared" si="1"/>
        <v>1</v>
      </c>
      <c r="P29">
        <f t="shared" si="2"/>
        <v>1</v>
      </c>
    </row>
    <row r="30" spans="1:16" x14ac:dyDescent="0.25">
      <c r="M30" t="str">
        <f t="shared" si="0"/>
        <v/>
      </c>
      <c r="N30">
        <f t="shared" si="1"/>
        <v>0</v>
      </c>
      <c r="P30">
        <f t="shared" si="2"/>
        <v>0</v>
      </c>
    </row>
    <row r="31" spans="1:16" x14ac:dyDescent="0.25">
      <c r="B31" t="s">
        <v>560</v>
      </c>
      <c r="M31" t="str">
        <f t="shared" si="0"/>
        <v>for (;;) {</v>
      </c>
      <c r="N31">
        <f t="shared" si="1"/>
        <v>1</v>
      </c>
      <c r="P31">
        <f t="shared" si="2"/>
        <v>1</v>
      </c>
    </row>
    <row r="32" spans="1:16" x14ac:dyDescent="0.25">
      <c r="C32" t="s">
        <v>561</v>
      </c>
      <c r="M32" t="str">
        <f t="shared" si="0"/>
        <v>auto x = co_await scp::drivers::read_adc4(ADC_CHANNEL_X);</v>
      </c>
      <c r="N32">
        <f t="shared" si="1"/>
        <v>1</v>
      </c>
      <c r="P32">
        <f t="shared" si="2"/>
        <v>1</v>
      </c>
    </row>
    <row r="33" spans="1:16" x14ac:dyDescent="0.25">
      <c r="C33" t="s">
        <v>562</v>
      </c>
      <c r="M33" t="str">
        <f t="shared" si="0"/>
        <v>auto y = co_await scp::drivers::read_adc4(ADC_CHANNEL_Y);</v>
      </c>
      <c r="N33">
        <f t="shared" si="1"/>
        <v>1</v>
      </c>
      <c r="P33">
        <f t="shared" si="2"/>
        <v>1</v>
      </c>
    </row>
    <row r="34" spans="1:16" x14ac:dyDescent="0.25">
      <c r="M34" t="str">
        <f t="shared" si="0"/>
        <v/>
      </c>
      <c r="N34">
        <f t="shared" si="1"/>
        <v>0</v>
      </c>
      <c r="P34">
        <f t="shared" si="2"/>
        <v>0</v>
      </c>
    </row>
    <row r="35" spans="1:16" x14ac:dyDescent="0.25">
      <c r="C35" t="s">
        <v>239</v>
      </c>
      <c r="M35" t="str">
        <f t="shared" si="0"/>
        <v>trace("x,y (accel) [t,i] : %d,%d (%d,%d,%d,%x,%d) [%lu,%lu]\r\n",</v>
      </c>
      <c r="N35">
        <f t="shared" si="1"/>
        <v>1</v>
      </c>
      <c r="P35">
        <f t="shared" si="2"/>
        <v>1</v>
      </c>
    </row>
    <row r="36" spans="1:16" x14ac:dyDescent="0.25">
      <c r="E36" t="s">
        <v>563</v>
      </c>
      <c r="M36" t="str">
        <f t="shared" si="0"/>
        <v>x, y,</v>
      </c>
      <c r="N36">
        <f t="shared" si="1"/>
        <v>1</v>
      </c>
      <c r="P36">
        <f t="shared" si="2"/>
        <v>1</v>
      </c>
    </row>
    <row r="37" spans="1:16" x14ac:dyDescent="0.25">
      <c r="E37" t="s">
        <v>241</v>
      </c>
      <c r="M37" t="str">
        <f t="shared" si="0"/>
        <v>__accel_x, __accel_y, __accel_z, __accel_whoami, __accel_count,</v>
      </c>
      <c r="N37">
        <f t="shared" si="1"/>
        <v>1</v>
      </c>
      <c r="P37">
        <f t="shared" si="2"/>
        <v>1</v>
      </c>
    </row>
    <row r="38" spans="1:16" x14ac:dyDescent="0.25">
      <c r="E38" t="s">
        <v>243</v>
      </c>
      <c r="M38" t="str">
        <f t="shared" si="0"/>
        <v>__timer_count, __idle_count);</v>
      </c>
      <c r="N38">
        <f t="shared" si="1"/>
        <v>1</v>
      </c>
      <c r="P38">
        <f t="shared" si="2"/>
        <v>1</v>
      </c>
    </row>
    <row r="39" spans="1:16" x14ac:dyDescent="0.25">
      <c r="C39" t="s">
        <v>245</v>
      </c>
      <c r="M39" t="str">
        <f t="shared" si="0"/>
        <v>Bit1_PutVal(++count % 2 == 0);</v>
      </c>
      <c r="N39">
        <f t="shared" si="1"/>
        <v>1</v>
      </c>
      <c r="P39">
        <f t="shared" si="2"/>
        <v>1</v>
      </c>
    </row>
    <row r="40" spans="1:16" x14ac:dyDescent="0.25">
      <c r="C40" t="s">
        <v>564</v>
      </c>
      <c r="M40" t="str">
        <f t="shared" si="0"/>
        <v>co_await scp::drivers::wait_on_ticks(10);</v>
      </c>
      <c r="N40">
        <f t="shared" si="1"/>
        <v>1</v>
      </c>
      <c r="P40">
        <f t="shared" si="2"/>
        <v>1</v>
      </c>
    </row>
    <row r="41" spans="1:16" x14ac:dyDescent="0.25">
      <c r="B41" t="s">
        <v>250</v>
      </c>
      <c r="M41" t="str">
        <f t="shared" si="0"/>
        <v>}</v>
      </c>
      <c r="N41">
        <f t="shared" si="1"/>
        <v>1</v>
      </c>
      <c r="P41">
        <f t="shared" si="2"/>
        <v>1</v>
      </c>
    </row>
    <row r="42" spans="1:16" x14ac:dyDescent="0.25">
      <c r="A42" t="s">
        <v>250</v>
      </c>
      <c r="M42" t="str">
        <f t="shared" si="0"/>
        <v>}</v>
      </c>
      <c r="N42">
        <f t="shared" si="1"/>
        <v>1</v>
      </c>
      <c r="P42">
        <f t="shared" si="2"/>
        <v>1</v>
      </c>
    </row>
    <row r="43" spans="1:16" x14ac:dyDescent="0.25">
      <c r="M43" t="str">
        <f t="shared" si="0"/>
        <v/>
      </c>
      <c r="N43">
        <f t="shared" si="1"/>
        <v>0</v>
      </c>
      <c r="P43">
        <f t="shared" si="2"/>
        <v>0</v>
      </c>
    </row>
    <row r="44" spans="1:16" x14ac:dyDescent="0.25">
      <c r="A44" t="s">
        <v>438</v>
      </c>
      <c r="M44" t="str">
        <f t="shared" si="0"/>
        <v>#endif</v>
      </c>
      <c r="N44">
        <f t="shared" si="1"/>
        <v>1</v>
      </c>
      <c r="O44" t="s">
        <v>410</v>
      </c>
      <c r="P44">
        <f t="shared" si="2"/>
        <v>0</v>
      </c>
    </row>
    <row r="45" spans="1:16" x14ac:dyDescent="0.25">
      <c r="P45" s="18">
        <f>SUM(P1:P44)</f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B957-B4D0-4CB1-BDC3-832E4322AC95}">
  <dimension ref="A1:P44"/>
  <sheetViews>
    <sheetView workbookViewId="0">
      <selection activeCell="M1" sqref="M1:P1"/>
    </sheetView>
  </sheetViews>
  <sheetFormatPr defaultRowHeight="15" x14ac:dyDescent="0.25"/>
  <sheetData>
    <row r="1" spans="1:16" x14ac:dyDescent="0.25">
      <c r="A1" t="s">
        <v>568</v>
      </c>
      <c r="M1" t="str">
        <f>TRIM(_xlfn.CONCAT(A1:L1))</f>
        <v>#ifndef SHARED_INCLUDE_API_I2C_H_</v>
      </c>
      <c r="N1">
        <f>IF(M1="",0,1)</f>
        <v>1</v>
      </c>
      <c r="P1">
        <f>IF(O1="Skip",0,N1)</f>
        <v>1</v>
      </c>
    </row>
    <row r="2" spans="1:16" x14ac:dyDescent="0.25">
      <c r="A2" t="s">
        <v>569</v>
      </c>
      <c r="M2" t="str">
        <f t="shared" ref="M2:M43" si="0">TRIM(_xlfn.CONCAT(A2:L2))</f>
        <v>#define SHARED_INCLUDE_API_I2C_H_</v>
      </c>
      <c r="N2">
        <f t="shared" ref="N2:N43" si="1">IF(M2="",0,1)</f>
        <v>1</v>
      </c>
      <c r="P2">
        <f t="shared" ref="P2:P43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396</v>
      </c>
      <c r="M4" t="str">
        <f t="shared" si="0"/>
        <v>#include "core_future.h"</v>
      </c>
      <c r="N4">
        <f t="shared" si="1"/>
        <v>1</v>
      </c>
      <c r="P4">
        <f t="shared" si="2"/>
        <v>1</v>
      </c>
    </row>
    <row r="5" spans="1:16" x14ac:dyDescent="0.25">
      <c r="A5" t="s">
        <v>397</v>
      </c>
      <c r="M5" t="str">
        <f t="shared" si="0"/>
        <v>#include "pe_polyfill.h"</v>
      </c>
      <c r="N5">
        <f t="shared" si="1"/>
        <v>1</v>
      </c>
      <c r="P5">
        <f t="shared" si="2"/>
        <v>1</v>
      </c>
    </row>
    <row r="6" spans="1:16" x14ac:dyDescent="0.25">
      <c r="M6" t="str">
        <f t="shared" si="0"/>
        <v/>
      </c>
      <c r="N6">
        <f t="shared" si="1"/>
        <v>0</v>
      </c>
      <c r="P6">
        <f t="shared" si="2"/>
        <v>0</v>
      </c>
    </row>
    <row r="7" spans="1:16" x14ac:dyDescent="0.25">
      <c r="A7" t="s">
        <v>402</v>
      </c>
      <c r="M7" t="str">
        <f t="shared" si="0"/>
        <v>namespace scp { namespace drivers {</v>
      </c>
      <c r="N7">
        <f t="shared" si="1"/>
        <v>1</v>
      </c>
      <c r="P7">
        <f t="shared" si="2"/>
        <v>1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A9" t="s">
        <v>570</v>
      </c>
      <c r="M9" t="str">
        <f t="shared" si="0"/>
        <v>enum I2C_CHANNELS {</v>
      </c>
      <c r="N9">
        <f t="shared" si="1"/>
        <v>1</v>
      </c>
      <c r="O9" t="s">
        <v>410</v>
      </c>
      <c r="P9">
        <f t="shared" si="2"/>
        <v>0</v>
      </c>
    </row>
    <row r="10" spans="1:16" x14ac:dyDescent="0.25">
      <c r="B10" t="s">
        <v>571</v>
      </c>
      <c r="M10" t="str">
        <f t="shared" si="0"/>
        <v>I2C_CHANNEL_NONE,</v>
      </c>
      <c r="N10">
        <f t="shared" si="1"/>
        <v>1</v>
      </c>
      <c r="O10" t="s">
        <v>410</v>
      </c>
      <c r="P10">
        <f t="shared" si="2"/>
        <v>0</v>
      </c>
    </row>
    <row r="11" spans="1:16" x14ac:dyDescent="0.25">
      <c r="B11" t="s">
        <v>572</v>
      </c>
      <c r="M11" t="str">
        <f t="shared" si="0"/>
        <v>I2C_CHANNEL_0 = 1,</v>
      </c>
      <c r="N11">
        <f t="shared" si="1"/>
        <v>1</v>
      </c>
      <c r="O11" t="s">
        <v>410</v>
      </c>
      <c r="P11">
        <f t="shared" si="2"/>
        <v>0</v>
      </c>
    </row>
    <row r="12" spans="1:16" x14ac:dyDescent="0.25">
      <c r="B12" t="s">
        <v>573</v>
      </c>
      <c r="M12" t="str">
        <f t="shared" si="0"/>
        <v>I2C_CHANNEL_1</v>
      </c>
      <c r="N12">
        <f t="shared" si="1"/>
        <v>1</v>
      </c>
      <c r="O12" t="s">
        <v>410</v>
      </c>
      <c r="P12">
        <f t="shared" si="2"/>
        <v>0</v>
      </c>
    </row>
    <row r="13" spans="1:16" x14ac:dyDescent="0.25">
      <c r="A13" t="s">
        <v>181</v>
      </c>
      <c r="M13" t="str">
        <f t="shared" si="0"/>
        <v>};</v>
      </c>
      <c r="N13">
        <f t="shared" si="1"/>
        <v>1</v>
      </c>
      <c r="O13" t="s">
        <v>410</v>
      </c>
      <c r="P13">
        <f t="shared" si="2"/>
        <v>0</v>
      </c>
    </row>
    <row r="14" spans="1:16" x14ac:dyDescent="0.25">
      <c r="M14" t="str">
        <f t="shared" si="0"/>
        <v/>
      </c>
      <c r="N14">
        <f t="shared" si="1"/>
        <v>0</v>
      </c>
      <c r="P14">
        <f t="shared" si="2"/>
        <v>0</v>
      </c>
    </row>
    <row r="15" spans="1:16" x14ac:dyDescent="0.25">
      <c r="A15" t="s">
        <v>494</v>
      </c>
      <c r="M15" t="str">
        <f t="shared" si="0"/>
        <v>using namespace scp::core;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574</v>
      </c>
      <c r="M17" t="str">
        <f t="shared" si="0"/>
        <v>future_t&lt;byte&gt; write_i2c(uint8_t slave_address, uint8_t reg, uint8_t data);</v>
      </c>
      <c r="N17">
        <f t="shared" si="1"/>
        <v>1</v>
      </c>
      <c r="P17">
        <f t="shared" si="2"/>
        <v>1</v>
      </c>
    </row>
    <row r="18" spans="1:16" x14ac:dyDescent="0.25">
      <c r="A18" t="s">
        <v>575</v>
      </c>
      <c r="M18" t="str">
        <f t="shared" si="0"/>
        <v>#ifdef USE_STATIC_PTR_FOR_READ_I2C</v>
      </c>
      <c r="N18">
        <f t="shared" si="1"/>
        <v>1</v>
      </c>
      <c r="O18" t="s">
        <v>410</v>
      </c>
      <c r="P18">
        <f t="shared" si="2"/>
        <v>0</v>
      </c>
    </row>
    <row r="19" spans="1:16" x14ac:dyDescent="0.25">
      <c r="A19" t="s">
        <v>576</v>
      </c>
      <c r="M19" t="str">
        <f t="shared" si="0"/>
        <v>future_t&lt;byte, core::static_ptr&lt;byte&gt;&gt; read_i2c(uint8_t slave_address, uint8_t reg, uint8_t* data, word len);</v>
      </c>
      <c r="N19">
        <f t="shared" si="1"/>
        <v>1</v>
      </c>
      <c r="O19" t="s">
        <v>410</v>
      </c>
      <c r="P19">
        <f t="shared" si="2"/>
        <v>0</v>
      </c>
    </row>
    <row r="20" spans="1:16" x14ac:dyDescent="0.25">
      <c r="A20" t="s">
        <v>436</v>
      </c>
      <c r="M20" t="str">
        <f t="shared" si="0"/>
        <v>#else</v>
      </c>
      <c r="N20">
        <f t="shared" si="1"/>
        <v>1</v>
      </c>
      <c r="O20" t="s">
        <v>410</v>
      </c>
      <c r="P20">
        <f t="shared" si="2"/>
        <v>0</v>
      </c>
    </row>
    <row r="21" spans="1:16" x14ac:dyDescent="0.25">
      <c r="A21" t="s">
        <v>577</v>
      </c>
      <c r="M21" t="str">
        <f t="shared" si="0"/>
        <v>future_t&lt;byte&gt; read_i2c(uint8_t slave_address, uint8_t reg, uint8_t* data, word len);</v>
      </c>
      <c r="N21">
        <f t="shared" si="1"/>
        <v>1</v>
      </c>
      <c r="P21">
        <f t="shared" si="2"/>
        <v>1</v>
      </c>
    </row>
    <row r="22" spans="1:16" x14ac:dyDescent="0.25">
      <c r="A22" t="s">
        <v>438</v>
      </c>
      <c r="M22" t="str">
        <f t="shared" si="0"/>
        <v>#endif</v>
      </c>
      <c r="N22">
        <f t="shared" si="1"/>
        <v>1</v>
      </c>
      <c r="O22" t="s">
        <v>410</v>
      </c>
      <c r="P22">
        <f t="shared" si="2"/>
        <v>0</v>
      </c>
    </row>
    <row r="23" spans="1:16" x14ac:dyDescent="0.25">
      <c r="M23" t="str">
        <f t="shared" si="0"/>
        <v/>
      </c>
      <c r="N23">
        <f t="shared" si="1"/>
        <v>0</v>
      </c>
      <c r="P23">
        <f t="shared" si="2"/>
        <v>0</v>
      </c>
    </row>
    <row r="24" spans="1:16" x14ac:dyDescent="0.25">
      <c r="A24" t="s">
        <v>578</v>
      </c>
      <c r="M24" t="str">
        <f t="shared" si="0"/>
        <v>future_t&lt;byte&gt; I2C_SendBlock_async(void* Ptr, word Siz, word *Snt);</v>
      </c>
      <c r="N24">
        <f t="shared" si="1"/>
        <v>1</v>
      </c>
      <c r="P24">
        <f t="shared" si="2"/>
        <v>1</v>
      </c>
    </row>
    <row r="25" spans="1:16" x14ac:dyDescent="0.25">
      <c r="A25" t="s">
        <v>579</v>
      </c>
      <c r="M25" t="str">
        <f t="shared" si="0"/>
        <v>future_t&lt;byte&gt; I2C_SendChar_async(byte Chr);</v>
      </c>
      <c r="N25">
        <f t="shared" si="1"/>
        <v>1</v>
      </c>
      <c r="P25">
        <f t="shared" si="2"/>
        <v>1</v>
      </c>
    </row>
    <row r="26" spans="1:16" x14ac:dyDescent="0.25">
      <c r="A26" t="s">
        <v>580</v>
      </c>
      <c r="M26" t="str">
        <f t="shared" si="0"/>
        <v>future_t&lt;byte&gt; I2C_RecvBlock_async(void* Ptr, word Siz, word *Rcv);</v>
      </c>
      <c r="N26">
        <f t="shared" si="1"/>
        <v>1</v>
      </c>
      <c r="P26">
        <f t="shared" si="2"/>
        <v>1</v>
      </c>
    </row>
    <row r="27" spans="1:16" x14ac:dyDescent="0.25">
      <c r="M27" t="str">
        <f t="shared" si="0"/>
        <v/>
      </c>
      <c r="N27">
        <f t="shared" si="1"/>
        <v>0</v>
      </c>
      <c r="P27">
        <f t="shared" si="2"/>
        <v>0</v>
      </c>
    </row>
    <row r="28" spans="1:16" x14ac:dyDescent="0.25">
      <c r="A28" t="s">
        <v>581</v>
      </c>
      <c r="M28" t="str">
        <f t="shared" si="0"/>
        <v>extern awaitable_state&lt;byte&gt; write_i2c_4_s;</v>
      </c>
      <c r="N28">
        <f t="shared" si="1"/>
        <v>1</v>
      </c>
      <c r="O28" t="s">
        <v>410</v>
      </c>
      <c r="P28">
        <f t="shared" si="2"/>
        <v>0</v>
      </c>
    </row>
    <row r="29" spans="1:16" x14ac:dyDescent="0.25">
      <c r="A29" t="s">
        <v>582</v>
      </c>
      <c r="M29" t="str">
        <f t="shared" si="0"/>
        <v>extern awaitable_state&lt;byte&gt; read_i2c_4_s;</v>
      </c>
      <c r="N29">
        <f t="shared" si="1"/>
        <v>1</v>
      </c>
      <c r="O29" t="s">
        <v>410</v>
      </c>
      <c r="P29">
        <f t="shared" si="2"/>
        <v>0</v>
      </c>
    </row>
    <row r="30" spans="1:16" x14ac:dyDescent="0.25">
      <c r="A30" t="s">
        <v>583</v>
      </c>
      <c r="M30" t="str">
        <f t="shared" si="0"/>
        <v>extern awaitable_state&lt;byte&gt; I2C_SendBlock_async_4_s;</v>
      </c>
      <c r="N30">
        <f t="shared" si="1"/>
        <v>1</v>
      </c>
      <c r="O30" t="s">
        <v>410</v>
      </c>
      <c r="P30">
        <f t="shared" si="2"/>
        <v>0</v>
      </c>
    </row>
    <row r="31" spans="1:16" x14ac:dyDescent="0.25">
      <c r="A31" t="s">
        <v>584</v>
      </c>
      <c r="M31" t="str">
        <f t="shared" si="0"/>
        <v>extern awaitable_state&lt;byte&gt; I2C_SendChar_async_4_s;</v>
      </c>
      <c r="N31">
        <f t="shared" si="1"/>
        <v>1</v>
      </c>
      <c r="O31" t="s">
        <v>410</v>
      </c>
      <c r="P31">
        <f t="shared" si="2"/>
        <v>0</v>
      </c>
    </row>
    <row r="32" spans="1:16" x14ac:dyDescent="0.25">
      <c r="A32" t="s">
        <v>585</v>
      </c>
      <c r="M32" t="str">
        <f t="shared" si="0"/>
        <v>extern awaitable_state&lt;byte&gt; I2C_RecvBlock_async_4_s;</v>
      </c>
      <c r="N32">
        <f t="shared" si="1"/>
        <v>1</v>
      </c>
      <c r="O32" t="s">
        <v>410</v>
      </c>
      <c r="P32">
        <f t="shared" si="2"/>
        <v>0</v>
      </c>
    </row>
    <row r="33" spans="1:16" x14ac:dyDescent="0.25">
      <c r="M33" t="str">
        <f t="shared" si="0"/>
        <v/>
      </c>
      <c r="N33">
        <f t="shared" si="1"/>
        <v>0</v>
      </c>
      <c r="P33">
        <f t="shared" si="2"/>
        <v>0</v>
      </c>
    </row>
    <row r="34" spans="1:16" x14ac:dyDescent="0.25">
      <c r="A34" t="s">
        <v>586</v>
      </c>
      <c r="M34" t="str">
        <f t="shared" si="0"/>
        <v>sfuture_t&lt;byte, &amp;write_i2c_4_s&gt; write_i2c_4(uint8_t slave_address, uint8_t reg, uint8_t data);</v>
      </c>
      <c r="N34">
        <f t="shared" si="1"/>
        <v>1</v>
      </c>
      <c r="O34" t="s">
        <v>410</v>
      </c>
      <c r="P34">
        <f t="shared" si="2"/>
        <v>0</v>
      </c>
    </row>
    <row r="35" spans="1:16" x14ac:dyDescent="0.25">
      <c r="A35" t="s">
        <v>587</v>
      </c>
      <c r="M35" t="str">
        <f t="shared" si="0"/>
        <v>sfuture_t&lt;byte, &amp;read_i2c_4_s&gt; read_i2c_4(uint8_t slave_address, uint8_t reg, uint8_t* data, word len);</v>
      </c>
      <c r="N35">
        <f t="shared" si="1"/>
        <v>1</v>
      </c>
      <c r="O35" t="s">
        <v>410</v>
      </c>
      <c r="P35">
        <f t="shared" si="2"/>
        <v>0</v>
      </c>
    </row>
    <row r="36" spans="1:16" x14ac:dyDescent="0.25">
      <c r="M36" t="str">
        <f t="shared" si="0"/>
        <v/>
      </c>
      <c r="N36">
        <f t="shared" si="1"/>
        <v>0</v>
      </c>
      <c r="P36">
        <f t="shared" si="2"/>
        <v>0</v>
      </c>
    </row>
    <row r="37" spans="1:16" x14ac:dyDescent="0.25">
      <c r="A37" t="s">
        <v>588</v>
      </c>
      <c r="M37" t="str">
        <f t="shared" si="0"/>
        <v>sfuture_t&lt;byte, &amp;I2C_SendBlock_async_4_s&gt; I2C_SendBlock_async_4(void* Ptr, word Siz, word *Snt);</v>
      </c>
      <c r="N37">
        <f t="shared" si="1"/>
        <v>1</v>
      </c>
      <c r="O37" t="s">
        <v>410</v>
      </c>
      <c r="P37">
        <f t="shared" si="2"/>
        <v>0</v>
      </c>
    </row>
    <row r="38" spans="1:16" x14ac:dyDescent="0.25">
      <c r="A38" t="s">
        <v>589</v>
      </c>
      <c r="M38" t="str">
        <f t="shared" si="0"/>
        <v>sfuture_t&lt;byte, &amp;I2C_SendChar_async_4_s&gt; I2C_SendChar_async_4(byte Chr);</v>
      </c>
      <c r="N38">
        <f t="shared" si="1"/>
        <v>1</v>
      </c>
      <c r="O38" t="s">
        <v>410</v>
      </c>
      <c r="P38">
        <f t="shared" si="2"/>
        <v>0</v>
      </c>
    </row>
    <row r="39" spans="1:16" x14ac:dyDescent="0.25">
      <c r="A39" t="s">
        <v>590</v>
      </c>
      <c r="M39" t="str">
        <f t="shared" si="0"/>
        <v>sfuture_t&lt;byte, &amp;I2C_RecvBlock_async_4_s&gt; I2C_RecvBlock_async_4(void* Ptr, word Siz, word *Rcv);</v>
      </c>
      <c r="N39">
        <f t="shared" si="1"/>
        <v>1</v>
      </c>
      <c r="O39" t="s">
        <v>410</v>
      </c>
      <c r="P39">
        <f t="shared" si="2"/>
        <v>0</v>
      </c>
    </row>
    <row r="40" spans="1:16" x14ac:dyDescent="0.25">
      <c r="M40" t="str">
        <f t="shared" si="0"/>
        <v/>
      </c>
      <c r="N40">
        <f t="shared" si="1"/>
        <v>0</v>
      </c>
      <c r="P40">
        <f t="shared" si="2"/>
        <v>0</v>
      </c>
    </row>
    <row r="41" spans="1:16" x14ac:dyDescent="0.25">
      <c r="A41" t="s">
        <v>408</v>
      </c>
      <c r="M41" t="str">
        <f t="shared" si="0"/>
        <v>} } // namespace scp::drivers</v>
      </c>
      <c r="N41">
        <f t="shared" si="1"/>
        <v>1</v>
      </c>
      <c r="P41">
        <f t="shared" si="2"/>
        <v>1</v>
      </c>
    </row>
    <row r="42" spans="1:16" x14ac:dyDescent="0.25">
      <c r="M42" t="str">
        <f t="shared" si="0"/>
        <v/>
      </c>
      <c r="N42">
        <f t="shared" si="1"/>
        <v>0</v>
      </c>
      <c r="P42">
        <f t="shared" si="2"/>
        <v>0</v>
      </c>
    </row>
    <row r="43" spans="1:16" x14ac:dyDescent="0.25">
      <c r="A43" t="s">
        <v>591</v>
      </c>
      <c r="M43" t="str">
        <f t="shared" si="0"/>
        <v>#endif /* SHARED_INCLUDE_API_I2C_H_ */</v>
      </c>
      <c r="N43">
        <f t="shared" si="1"/>
        <v>1</v>
      </c>
      <c r="P43">
        <f t="shared" si="2"/>
        <v>1</v>
      </c>
    </row>
    <row r="44" spans="1:16" x14ac:dyDescent="0.25">
      <c r="P44" s="18">
        <f>SUM(P1:P43)</f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55BD-8623-4AE6-A7C3-02CFF43AF5D0}">
  <dimension ref="A1:P195"/>
  <sheetViews>
    <sheetView workbookViewId="0">
      <selection activeCell="M1" sqref="M1:P1"/>
    </sheetView>
  </sheetViews>
  <sheetFormatPr defaultRowHeight="15" x14ac:dyDescent="0.25"/>
  <sheetData>
    <row r="1" spans="1:16" x14ac:dyDescent="0.25">
      <c r="A1" t="s">
        <v>411</v>
      </c>
      <c r="M1" t="str">
        <f>TRIM(_xlfn.CONCAT(A1:L1))</f>
        <v>#include "core_resumable.h"</v>
      </c>
      <c r="N1">
        <f>IF(M1="",0,1)</f>
        <v>1</v>
      </c>
      <c r="P1">
        <f>IF(O1="Skip",0,N1)</f>
        <v>1</v>
      </c>
    </row>
    <row r="2" spans="1:16" x14ac:dyDescent="0.25">
      <c r="A2" t="s">
        <v>412</v>
      </c>
      <c r="M2" t="str">
        <f t="shared" ref="M2:M65" si="0">TRIM(_xlfn.CONCAT(A2:L2))</f>
        <v>#include "core_scheduler.h"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396</v>
      </c>
      <c r="M3" t="str">
        <f t="shared" si="0"/>
        <v>#include "core_future.h"</v>
      </c>
      <c r="N3">
        <f t="shared" si="1"/>
        <v>1</v>
      </c>
      <c r="P3">
        <f t="shared" si="2"/>
        <v>1</v>
      </c>
    </row>
    <row r="4" spans="1:16" x14ac:dyDescent="0.25">
      <c r="A4" t="s">
        <v>413</v>
      </c>
      <c r="M4" t="str">
        <f t="shared" si="0"/>
        <v>#include "core_split_phase.h"</v>
      </c>
      <c r="N4">
        <f t="shared" si="1"/>
        <v>1</v>
      </c>
      <c r="P4">
        <f t="shared" si="2"/>
        <v>1</v>
      </c>
    </row>
    <row r="5" spans="1:16" x14ac:dyDescent="0.25">
      <c r="A5" t="s">
        <v>194</v>
      </c>
      <c r="M5" t="str">
        <f t="shared" si="0"/>
        <v>#include "app_ids.h"</v>
      </c>
      <c r="N5">
        <f t="shared" si="1"/>
        <v>1</v>
      </c>
      <c r="P5">
        <f t="shared" si="2"/>
        <v>1</v>
      </c>
    </row>
    <row r="6" spans="1:16" x14ac:dyDescent="0.25">
      <c r="A6" t="s">
        <v>414</v>
      </c>
      <c r="M6" t="str">
        <f t="shared" si="0"/>
        <v>#include "services.h"</v>
      </c>
      <c r="N6">
        <f t="shared" si="1"/>
        <v>1</v>
      </c>
      <c r="P6">
        <f t="shared" si="2"/>
        <v>1</v>
      </c>
    </row>
    <row r="7" spans="1:16" x14ac:dyDescent="0.25">
      <c r="A7" t="s">
        <v>593</v>
      </c>
      <c r="M7" t="str">
        <f t="shared" si="0"/>
        <v>#include "api_i2c.h"</v>
      </c>
      <c r="N7">
        <f t="shared" si="1"/>
        <v>1</v>
      </c>
      <c r="P7">
        <f t="shared" si="2"/>
        <v>1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416</v>
      </c>
      <c r="M10" t="str">
        <f t="shared" si="0"/>
        <v>#ifdef USE_SIMULATOR</v>
      </c>
      <c r="N10">
        <f t="shared" si="1"/>
        <v>1</v>
      </c>
      <c r="O10" t="s">
        <v>410</v>
      </c>
      <c r="P10">
        <f t="shared" si="2"/>
        <v>0</v>
      </c>
    </row>
    <row r="11" spans="1:16" x14ac:dyDescent="0.25">
      <c r="A11" t="s">
        <v>594</v>
      </c>
      <c r="M11" t="str">
        <f t="shared" si="0"/>
        <v>// Simulator utilities</v>
      </c>
      <c r="N11">
        <f t="shared" si="1"/>
        <v>1</v>
      </c>
      <c r="O11" t="s">
        <v>410</v>
      </c>
      <c r="P11">
        <f t="shared" si="2"/>
        <v>0</v>
      </c>
    </row>
    <row r="12" spans="1:16" x14ac:dyDescent="0.25">
      <c r="A12" t="s">
        <v>418</v>
      </c>
      <c r="M12" t="str">
        <f t="shared" si="0"/>
        <v>#include "core_simulator.h"</v>
      </c>
      <c r="N12">
        <f t="shared" si="1"/>
        <v>1</v>
      </c>
      <c r="O12" t="s">
        <v>410</v>
      </c>
      <c r="P12">
        <f t="shared" si="2"/>
        <v>0</v>
      </c>
    </row>
    <row r="13" spans="1:16" x14ac:dyDescent="0.25">
      <c r="A13" t="s">
        <v>419</v>
      </c>
      <c r="M13" t="str">
        <f t="shared" si="0"/>
        <v>// General purpose PE polyfill</v>
      </c>
      <c r="N13">
        <f t="shared" si="1"/>
        <v>1</v>
      </c>
      <c r="O13" t="s">
        <v>410</v>
      </c>
      <c r="P13">
        <f t="shared" si="2"/>
        <v>0</v>
      </c>
    </row>
    <row r="14" spans="1:16" x14ac:dyDescent="0.25">
      <c r="A14" t="s">
        <v>397</v>
      </c>
      <c r="M14" t="str">
        <f t="shared" si="0"/>
        <v>#include "pe_polyfill.h"</v>
      </c>
      <c r="N14">
        <f t="shared" si="1"/>
        <v>1</v>
      </c>
      <c r="O14" t="s">
        <v>410</v>
      </c>
      <c r="P14">
        <f t="shared" si="2"/>
        <v>0</v>
      </c>
    </row>
    <row r="15" spans="1:16" x14ac:dyDescent="0.25">
      <c r="A15" t="s">
        <v>424</v>
      </c>
      <c r="M15" t="str">
        <f t="shared" si="0"/>
        <v>// Simulated calls</v>
      </c>
      <c r="N15">
        <f t="shared" si="1"/>
        <v>1</v>
      </c>
      <c r="O15" t="s">
        <v>410</v>
      </c>
      <c r="P15">
        <f t="shared" si="2"/>
        <v>0</v>
      </c>
    </row>
    <row r="16" spans="1:16" x14ac:dyDescent="0.25">
      <c r="A16" t="s">
        <v>595</v>
      </c>
      <c r="M16" t="str">
        <f t="shared" si="0"/>
        <v>byte I2C_SelectSlave(byte Slv) { return ERR_OK; }</v>
      </c>
      <c r="N16">
        <f t="shared" si="1"/>
        <v>1</v>
      </c>
      <c r="O16" t="s">
        <v>410</v>
      </c>
      <c r="P16">
        <f t="shared" si="2"/>
        <v>0</v>
      </c>
    </row>
    <row r="17" spans="1:16" x14ac:dyDescent="0.25">
      <c r="A17" t="s">
        <v>596</v>
      </c>
      <c r="M17" t="str">
        <f t="shared" si="0"/>
        <v>byte I2C_SendBlock(void* Ptr, word Siz, word *Snt) {</v>
      </c>
      <c r="N17">
        <f t="shared" si="1"/>
        <v>1</v>
      </c>
      <c r="O17" t="s">
        <v>410</v>
      </c>
      <c r="P17">
        <f t="shared" si="2"/>
        <v>0</v>
      </c>
    </row>
    <row r="18" spans="1:16" x14ac:dyDescent="0.25">
      <c r="B18" t="s">
        <v>597</v>
      </c>
      <c r="M18" t="str">
        <f t="shared" si="0"/>
        <v>if (Snt) { *Snt = Siz; } return ERR_OK; }</v>
      </c>
      <c r="N18">
        <f t="shared" si="1"/>
        <v>1</v>
      </c>
      <c r="O18" t="s">
        <v>410</v>
      </c>
      <c r="P18">
        <f t="shared" si="2"/>
        <v>0</v>
      </c>
    </row>
    <row r="19" spans="1:16" x14ac:dyDescent="0.25">
      <c r="A19" t="s">
        <v>598</v>
      </c>
      <c r="M19" t="str">
        <f t="shared" si="0"/>
        <v>byte I2C_SendChar(byte Chr) { return ERR_OK; }</v>
      </c>
      <c r="N19">
        <f t="shared" si="1"/>
        <v>1</v>
      </c>
      <c r="O19" t="s">
        <v>410</v>
      </c>
      <c r="P19">
        <f t="shared" si="2"/>
        <v>0</v>
      </c>
    </row>
    <row r="20" spans="1:16" x14ac:dyDescent="0.25">
      <c r="A20" t="s">
        <v>599</v>
      </c>
      <c r="M20" t="str">
        <f t="shared" si="0"/>
        <v>byte I2C_RecvBlock(void* Ptr, word Siz, word *Rcv) {</v>
      </c>
      <c r="N20">
        <f t="shared" si="1"/>
        <v>1</v>
      </c>
      <c r="O20" t="s">
        <v>410</v>
      </c>
      <c r="P20">
        <f t="shared" si="2"/>
        <v>0</v>
      </c>
    </row>
    <row r="21" spans="1:16" x14ac:dyDescent="0.25">
      <c r="B21" t="s">
        <v>600</v>
      </c>
      <c r="M21" t="str">
        <f t="shared" si="0"/>
        <v>if (Rcv) { *Rcv = Siz; } return ERR_OK; }</v>
      </c>
      <c r="N21">
        <f t="shared" si="1"/>
        <v>1</v>
      </c>
      <c r="O21" t="s">
        <v>410</v>
      </c>
      <c r="P21">
        <f t="shared" si="2"/>
        <v>0</v>
      </c>
    </row>
    <row r="22" spans="1:16" x14ac:dyDescent="0.25">
      <c r="A22" t="s">
        <v>601</v>
      </c>
      <c r="M22" t="str">
        <f t="shared" si="0"/>
        <v>byte I2C_SendStop(void) { return ERR_OK; }</v>
      </c>
      <c r="N22">
        <f t="shared" si="1"/>
        <v>1</v>
      </c>
      <c r="O22" t="s">
        <v>410</v>
      </c>
      <c r="P22">
        <f t="shared" si="2"/>
        <v>0</v>
      </c>
    </row>
    <row r="23" spans="1:16" x14ac:dyDescent="0.25">
      <c r="A23" t="s">
        <v>436</v>
      </c>
      <c r="M23" t="str">
        <f t="shared" si="0"/>
        <v>#else</v>
      </c>
      <c r="N23">
        <f t="shared" si="1"/>
        <v>1</v>
      </c>
      <c r="O23" t="s">
        <v>410</v>
      </c>
      <c r="P23">
        <f t="shared" si="2"/>
        <v>0</v>
      </c>
    </row>
    <row r="24" spans="1:16" x14ac:dyDescent="0.25">
      <c r="A24" t="s">
        <v>291</v>
      </c>
      <c r="B24" t="s">
        <v>602</v>
      </c>
      <c r="M24" t="str">
        <f t="shared" si="0"/>
        <v>#include "I2C.h"// TODO wrap for simulator</v>
      </c>
      <c r="N24">
        <f t="shared" si="1"/>
        <v>1</v>
      </c>
      <c r="P24">
        <f t="shared" si="2"/>
        <v>1</v>
      </c>
    </row>
    <row r="25" spans="1:16" x14ac:dyDescent="0.25">
      <c r="A25" t="s">
        <v>438</v>
      </c>
      <c r="M25" t="str">
        <f t="shared" si="0"/>
        <v>#endif</v>
      </c>
      <c r="N25">
        <f t="shared" si="1"/>
        <v>1</v>
      </c>
      <c r="O25" t="s">
        <v>410</v>
      </c>
      <c r="P25">
        <f t="shared" si="2"/>
        <v>0</v>
      </c>
    </row>
    <row r="26" spans="1:16" x14ac:dyDescent="0.25">
      <c r="M26" t="str">
        <f t="shared" si="0"/>
        <v/>
      </c>
      <c r="N26">
        <f t="shared" si="1"/>
        <v>0</v>
      </c>
      <c r="P26">
        <f t="shared" si="2"/>
        <v>0</v>
      </c>
    </row>
    <row r="27" spans="1:16" x14ac:dyDescent="0.25">
      <c r="A27" t="s">
        <v>402</v>
      </c>
      <c r="M27" t="str">
        <f t="shared" si="0"/>
        <v>namespace scp { namespace drivers {</v>
      </c>
      <c r="N27">
        <f t="shared" si="1"/>
        <v>1</v>
      </c>
      <c r="P27">
        <f t="shared" si="2"/>
        <v>1</v>
      </c>
    </row>
    <row r="28" spans="1:16" x14ac:dyDescent="0.25">
      <c r="M28" t="str">
        <f t="shared" si="0"/>
        <v/>
      </c>
      <c r="N28">
        <f t="shared" si="1"/>
        <v>0</v>
      </c>
      <c r="P28">
        <f t="shared" si="2"/>
        <v>0</v>
      </c>
    </row>
    <row r="29" spans="1:16" x14ac:dyDescent="0.25">
      <c r="A29" t="s">
        <v>494</v>
      </c>
      <c r="M29" t="str">
        <f t="shared" si="0"/>
        <v>using namespace scp::core;</v>
      </c>
      <c r="N29">
        <f t="shared" si="1"/>
        <v>1</v>
      </c>
      <c r="P29">
        <f t="shared" si="2"/>
        <v>1</v>
      </c>
    </row>
    <row r="30" spans="1:16" x14ac:dyDescent="0.25">
      <c r="M30" t="str">
        <f t="shared" si="0"/>
        <v/>
      </c>
      <c r="N30">
        <f t="shared" si="1"/>
        <v>0</v>
      </c>
      <c r="P30">
        <f t="shared" si="2"/>
        <v>0</v>
      </c>
    </row>
    <row r="31" spans="1:16" x14ac:dyDescent="0.25">
      <c r="A31" t="s">
        <v>439</v>
      </c>
      <c r="M31" t="str">
        <f t="shared" si="0"/>
        <v>/*</v>
      </c>
      <c r="N31">
        <f t="shared" si="1"/>
        <v>1</v>
      </c>
      <c r="O31" t="s">
        <v>410</v>
      </c>
      <c r="P31">
        <f t="shared" si="2"/>
        <v>0</v>
      </c>
    </row>
    <row r="32" spans="1:16" x14ac:dyDescent="0.25">
      <c r="A32" t="s">
        <v>603</v>
      </c>
      <c r="B32" t="s">
        <v>604</v>
      </c>
      <c r="M32" t="str">
        <f t="shared" si="0"/>
        <v>* Primitives, each of which is a coroutine</v>
      </c>
      <c r="N32">
        <f t="shared" si="1"/>
        <v>1</v>
      </c>
      <c r="O32" t="s">
        <v>410</v>
      </c>
      <c r="P32">
        <f t="shared" si="2"/>
        <v>0</v>
      </c>
    </row>
    <row r="33" spans="1:16" x14ac:dyDescent="0.25">
      <c r="A33" t="s">
        <v>441</v>
      </c>
      <c r="M33" t="str">
        <f t="shared" si="0"/>
        <v>*/</v>
      </c>
      <c r="N33">
        <f t="shared" si="1"/>
        <v>1</v>
      </c>
      <c r="O33" t="s">
        <v>410</v>
      </c>
      <c r="P33">
        <f t="shared" si="2"/>
        <v>0</v>
      </c>
    </row>
    <row r="34" spans="1:16" x14ac:dyDescent="0.25">
      <c r="M34" t="str">
        <f t="shared" si="0"/>
        <v/>
      </c>
      <c r="N34">
        <f t="shared" si="1"/>
        <v>0</v>
      </c>
      <c r="P34">
        <f t="shared" si="2"/>
        <v>0</v>
      </c>
    </row>
    <row r="35" spans="1:16" x14ac:dyDescent="0.25">
      <c r="A35" t="s">
        <v>439</v>
      </c>
      <c r="M35" t="str">
        <f t="shared" si="0"/>
        <v>/*</v>
      </c>
      <c r="N35">
        <f t="shared" si="1"/>
        <v>1</v>
      </c>
      <c r="O35" t="s">
        <v>410</v>
      </c>
      <c r="P35">
        <f t="shared" si="2"/>
        <v>0</v>
      </c>
    </row>
    <row r="36" spans="1:16" x14ac:dyDescent="0.25">
      <c r="A36" t="s">
        <v>605</v>
      </c>
      <c r="M36" t="str">
        <f t="shared" si="0"/>
        <v>* Note that the buffer Ptr[] is NOT within the future's shared state,</v>
      </c>
      <c r="N36">
        <f t="shared" si="1"/>
        <v>1</v>
      </c>
      <c r="O36" t="s">
        <v>410</v>
      </c>
      <c r="P36">
        <f t="shared" si="2"/>
        <v>0</v>
      </c>
    </row>
    <row r="37" spans="1:16" x14ac:dyDescent="0.25">
      <c r="A37" t="s">
        <v>606</v>
      </c>
      <c r="M37" t="str">
        <f t="shared" si="0"/>
        <v>* but is expected to be maintained by the caller.</v>
      </c>
      <c r="N37">
        <f t="shared" si="1"/>
        <v>1</v>
      </c>
      <c r="O37" t="s">
        <v>410</v>
      </c>
      <c r="P37">
        <f t="shared" si="2"/>
        <v>0</v>
      </c>
    </row>
    <row r="38" spans="1:16" x14ac:dyDescent="0.25">
      <c r="A38" t="s">
        <v>607</v>
      </c>
      <c r="M38" t="str">
        <f t="shared" si="0"/>
        <v>* This is in line with the semantics of the future, and in particular</v>
      </c>
      <c r="N38">
        <f t="shared" si="1"/>
        <v>1</v>
      </c>
      <c r="O38" t="s">
        <v>410</v>
      </c>
      <c r="P38">
        <f t="shared" si="2"/>
        <v>0</v>
      </c>
    </row>
    <row r="39" spans="1:16" x14ac:dyDescent="0.25">
      <c r="A39" t="s">
        <v>608</v>
      </c>
      <c r="M39" t="str">
        <f t="shared" si="0"/>
        <v>* of shared_state::set_value(const T&amp; t);</v>
      </c>
      <c r="N39">
        <f t="shared" si="1"/>
        <v>1</v>
      </c>
      <c r="O39" t="s">
        <v>410</v>
      </c>
      <c r="P39">
        <f t="shared" si="2"/>
        <v>0</v>
      </c>
    </row>
    <row r="40" spans="1:16" x14ac:dyDescent="0.25">
      <c r="A40" t="s">
        <v>609</v>
      </c>
      <c r="M40" t="str">
        <f t="shared" si="0"/>
        <v>* so the shared state is merely the return code (e.g. ERR_OK etc).</v>
      </c>
      <c r="N40">
        <f t="shared" si="1"/>
        <v>1</v>
      </c>
      <c r="O40" t="s">
        <v>410</v>
      </c>
      <c r="P40">
        <f t="shared" si="2"/>
        <v>0</v>
      </c>
    </row>
    <row r="41" spans="1:16" x14ac:dyDescent="0.25">
      <c r="A41" t="s">
        <v>441</v>
      </c>
      <c r="M41" t="str">
        <f t="shared" si="0"/>
        <v>*/</v>
      </c>
      <c r="N41">
        <f t="shared" si="1"/>
        <v>1</v>
      </c>
      <c r="O41" t="s">
        <v>410</v>
      </c>
      <c r="P41">
        <f t="shared" si="2"/>
        <v>0</v>
      </c>
    </row>
    <row r="42" spans="1:16" x14ac:dyDescent="0.25">
      <c r="M42" t="str">
        <f t="shared" si="0"/>
        <v/>
      </c>
      <c r="N42">
        <f t="shared" si="1"/>
        <v>0</v>
      </c>
      <c r="P42">
        <f t="shared" si="2"/>
        <v>0</v>
      </c>
    </row>
    <row r="43" spans="1:16" x14ac:dyDescent="0.25">
      <c r="A43" t="s">
        <v>610</v>
      </c>
      <c r="M43" t="str">
        <f t="shared" si="0"/>
        <v>scp::core::future_t&lt;byte&gt; I2C_SendBlock_async(void* Ptr, word Siz, word *Snt) {</v>
      </c>
      <c r="N43">
        <f t="shared" si="1"/>
        <v>1</v>
      </c>
      <c r="P43">
        <f t="shared" si="2"/>
        <v>1</v>
      </c>
    </row>
    <row r="44" spans="1:16" x14ac:dyDescent="0.25">
      <c r="B44" t="s">
        <v>506</v>
      </c>
      <c r="M44" t="str">
        <f t="shared" si="0"/>
        <v>promise_t&lt;byte&gt; p;</v>
      </c>
      <c r="N44">
        <f t="shared" si="1"/>
        <v>1</v>
      </c>
      <c r="P44">
        <f t="shared" si="2"/>
        <v>1</v>
      </c>
    </row>
    <row r="45" spans="1:16" x14ac:dyDescent="0.25">
      <c r="B45" t="s">
        <v>611</v>
      </c>
      <c r="M45" t="str">
        <f t="shared" si="0"/>
        <v>split_phase_event_t(EVENT_ID_I2C_TRANSMIT, [s = p._state]() {</v>
      </c>
      <c r="N45">
        <f t="shared" si="1"/>
        <v>1</v>
      </c>
      <c r="P45">
        <f t="shared" si="2"/>
        <v>1</v>
      </c>
    </row>
    <row r="46" spans="1:16" x14ac:dyDescent="0.25">
      <c r="C46" t="s">
        <v>329</v>
      </c>
      <c r="M46" t="str">
        <f t="shared" si="0"/>
        <v>I2C_SendStop();</v>
      </c>
      <c r="N46">
        <f t="shared" si="1"/>
        <v>1</v>
      </c>
      <c r="P46">
        <f t="shared" si="2"/>
        <v>1</v>
      </c>
    </row>
    <row r="47" spans="1:16" x14ac:dyDescent="0.25">
      <c r="C47" t="s">
        <v>612</v>
      </c>
      <c r="M47" t="str">
        <f t="shared" si="0"/>
        <v>s-&gt;set_value(ERR_OK);</v>
      </c>
      <c r="N47">
        <f t="shared" si="1"/>
        <v>1</v>
      </c>
      <c r="P47">
        <f t="shared" si="2"/>
        <v>1</v>
      </c>
    </row>
    <row r="48" spans="1:16" x14ac:dyDescent="0.25">
      <c r="B48" t="s">
        <v>510</v>
      </c>
      <c r="M48" t="str">
        <f t="shared" si="0"/>
        <v>}).reg();</v>
      </c>
      <c r="N48">
        <f t="shared" si="1"/>
        <v>1</v>
      </c>
      <c r="P48">
        <f t="shared" si="2"/>
        <v>1</v>
      </c>
    </row>
    <row r="49" spans="1:16" x14ac:dyDescent="0.25">
      <c r="B49" t="s">
        <v>613</v>
      </c>
      <c r="M49" t="str">
        <f t="shared" si="0"/>
        <v>byte rc = I2C_SendBlock(Ptr, Siz, Snt);</v>
      </c>
      <c r="N49">
        <f t="shared" si="1"/>
        <v>1</v>
      </c>
      <c r="P49">
        <f t="shared" si="2"/>
        <v>1</v>
      </c>
    </row>
    <row r="50" spans="1:16" x14ac:dyDescent="0.25">
      <c r="B50" t="s">
        <v>325</v>
      </c>
      <c r="M50" t="str">
        <f t="shared" si="0"/>
        <v>if (rc != ERR_OK) {</v>
      </c>
      <c r="N50">
        <f t="shared" si="1"/>
        <v>1</v>
      </c>
      <c r="P50">
        <f t="shared" si="2"/>
        <v>1</v>
      </c>
    </row>
    <row r="51" spans="1:16" x14ac:dyDescent="0.25">
      <c r="C51" t="s">
        <v>329</v>
      </c>
      <c r="M51" t="str">
        <f t="shared" si="0"/>
        <v>I2C_SendStop();</v>
      </c>
      <c r="N51">
        <f t="shared" si="1"/>
        <v>1</v>
      </c>
      <c r="P51">
        <f t="shared" si="2"/>
        <v>1</v>
      </c>
    </row>
    <row r="52" spans="1:16" x14ac:dyDescent="0.25">
      <c r="C52" t="s">
        <v>614</v>
      </c>
      <c r="M52" t="str">
        <f t="shared" si="0"/>
        <v>p._state-&gt;set_value(rc);</v>
      </c>
      <c r="N52">
        <f t="shared" si="1"/>
        <v>1</v>
      </c>
      <c r="P52">
        <f t="shared" si="2"/>
        <v>1</v>
      </c>
    </row>
    <row r="53" spans="1:16" x14ac:dyDescent="0.25">
      <c r="B53" t="s">
        <v>250</v>
      </c>
      <c r="M53" t="str">
        <f t="shared" si="0"/>
        <v>}</v>
      </c>
      <c r="N53">
        <f t="shared" si="1"/>
        <v>1</v>
      </c>
      <c r="P53">
        <f t="shared" si="2"/>
        <v>1</v>
      </c>
    </row>
    <row r="54" spans="1:16" x14ac:dyDescent="0.25">
      <c r="B54" t="s">
        <v>513</v>
      </c>
      <c r="M54" t="str">
        <f t="shared" si="0"/>
        <v>return p.get_future();</v>
      </c>
      <c r="N54">
        <f t="shared" si="1"/>
        <v>1</v>
      </c>
      <c r="P54">
        <f t="shared" si="2"/>
        <v>1</v>
      </c>
    </row>
    <row r="55" spans="1:16" x14ac:dyDescent="0.25">
      <c r="A55" t="s">
        <v>250</v>
      </c>
      <c r="M55" t="str">
        <f t="shared" si="0"/>
        <v>}</v>
      </c>
      <c r="N55">
        <f t="shared" si="1"/>
        <v>1</v>
      </c>
      <c r="P55">
        <f t="shared" si="2"/>
        <v>1</v>
      </c>
    </row>
    <row r="56" spans="1:16" x14ac:dyDescent="0.25">
      <c r="M56" t="str">
        <f t="shared" si="0"/>
        <v/>
      </c>
      <c r="N56">
        <f t="shared" si="1"/>
        <v>0</v>
      </c>
      <c r="P56">
        <f t="shared" si="2"/>
        <v>0</v>
      </c>
    </row>
    <row r="57" spans="1:16" x14ac:dyDescent="0.25">
      <c r="A57" t="s">
        <v>615</v>
      </c>
      <c r="M57" t="str">
        <f t="shared" si="0"/>
        <v>scp::core::future_t&lt;byte&gt; I2C_SendChar_async(byte Chr) {</v>
      </c>
      <c r="N57">
        <f t="shared" si="1"/>
        <v>1</v>
      </c>
      <c r="P57">
        <f t="shared" si="2"/>
        <v>1</v>
      </c>
    </row>
    <row r="58" spans="1:16" x14ac:dyDescent="0.25">
      <c r="B58" t="s">
        <v>506</v>
      </c>
      <c r="M58" t="str">
        <f t="shared" si="0"/>
        <v>promise_t&lt;byte&gt; p;</v>
      </c>
      <c r="N58">
        <f t="shared" si="1"/>
        <v>1</v>
      </c>
      <c r="P58">
        <f t="shared" si="2"/>
        <v>1</v>
      </c>
    </row>
    <row r="59" spans="1:16" x14ac:dyDescent="0.25">
      <c r="B59" t="s">
        <v>611</v>
      </c>
      <c r="M59" t="str">
        <f t="shared" si="0"/>
        <v>split_phase_event_t(EVENT_ID_I2C_TRANSMIT, [s = p._state]() {</v>
      </c>
      <c r="N59">
        <f t="shared" si="1"/>
        <v>1</v>
      </c>
      <c r="P59">
        <f t="shared" si="2"/>
        <v>1</v>
      </c>
    </row>
    <row r="60" spans="1:16" x14ac:dyDescent="0.25">
      <c r="C60" t="s">
        <v>616</v>
      </c>
      <c r="M60" t="str">
        <f t="shared" si="0"/>
        <v>s-&gt;set_value(0);</v>
      </c>
      <c r="N60">
        <f t="shared" si="1"/>
        <v>1</v>
      </c>
      <c r="P60">
        <f t="shared" si="2"/>
        <v>1</v>
      </c>
    </row>
    <row r="61" spans="1:16" x14ac:dyDescent="0.25">
      <c r="B61" t="s">
        <v>510</v>
      </c>
      <c r="M61" t="str">
        <f t="shared" si="0"/>
        <v>}).reg();</v>
      </c>
      <c r="N61">
        <f t="shared" si="1"/>
        <v>1</v>
      </c>
      <c r="P61">
        <f t="shared" si="2"/>
        <v>1</v>
      </c>
    </row>
    <row r="62" spans="1:16" x14ac:dyDescent="0.25">
      <c r="B62" t="s">
        <v>617</v>
      </c>
      <c r="M62" t="str">
        <f t="shared" si="0"/>
        <v>byte rc = I2C_SendChar(Chr);</v>
      </c>
      <c r="N62">
        <f t="shared" si="1"/>
        <v>1</v>
      </c>
      <c r="P62">
        <f t="shared" si="2"/>
        <v>1</v>
      </c>
    </row>
    <row r="63" spans="1:16" x14ac:dyDescent="0.25">
      <c r="B63" t="s">
        <v>325</v>
      </c>
      <c r="M63" t="str">
        <f t="shared" si="0"/>
        <v>if (rc != ERR_OK) {</v>
      </c>
      <c r="N63">
        <f t="shared" si="1"/>
        <v>1</v>
      </c>
      <c r="P63">
        <f t="shared" si="2"/>
        <v>1</v>
      </c>
    </row>
    <row r="64" spans="1:16" x14ac:dyDescent="0.25">
      <c r="C64" t="s">
        <v>329</v>
      </c>
      <c r="M64" t="str">
        <f t="shared" si="0"/>
        <v>I2C_SendStop();</v>
      </c>
      <c r="N64">
        <f t="shared" si="1"/>
        <v>1</v>
      </c>
      <c r="P64">
        <f t="shared" si="2"/>
        <v>1</v>
      </c>
    </row>
    <row r="65" spans="1:16" x14ac:dyDescent="0.25">
      <c r="C65" t="s">
        <v>614</v>
      </c>
      <c r="M65" t="str">
        <f t="shared" si="0"/>
        <v>p._state-&gt;set_value(rc);</v>
      </c>
      <c r="N65">
        <f t="shared" si="1"/>
        <v>1</v>
      </c>
      <c r="P65">
        <f t="shared" si="2"/>
        <v>1</v>
      </c>
    </row>
    <row r="66" spans="1:16" x14ac:dyDescent="0.25">
      <c r="B66" t="s">
        <v>250</v>
      </c>
      <c r="M66" t="str">
        <f t="shared" ref="M66:M129" si="3">TRIM(_xlfn.CONCAT(A66:L66))</f>
        <v>}</v>
      </c>
      <c r="N66">
        <f t="shared" ref="N66:N129" si="4">IF(M66="",0,1)</f>
        <v>1</v>
      </c>
      <c r="P66">
        <f t="shared" ref="P66:P129" si="5">IF(O66="Skip",0,N66)</f>
        <v>1</v>
      </c>
    </row>
    <row r="67" spans="1:16" x14ac:dyDescent="0.25">
      <c r="B67" t="s">
        <v>513</v>
      </c>
      <c r="M67" t="str">
        <f t="shared" si="3"/>
        <v>return p.get_future();</v>
      </c>
      <c r="N67">
        <f t="shared" si="4"/>
        <v>1</v>
      </c>
      <c r="P67">
        <f t="shared" si="5"/>
        <v>1</v>
      </c>
    </row>
    <row r="68" spans="1:16" x14ac:dyDescent="0.25">
      <c r="A68" t="s">
        <v>250</v>
      </c>
      <c r="M68" t="str">
        <f t="shared" si="3"/>
        <v>}</v>
      </c>
      <c r="N68">
        <f t="shared" si="4"/>
        <v>1</v>
      </c>
      <c r="P68">
        <f t="shared" si="5"/>
        <v>1</v>
      </c>
    </row>
    <row r="69" spans="1:16" x14ac:dyDescent="0.25">
      <c r="M69" t="str">
        <f t="shared" si="3"/>
        <v/>
      </c>
      <c r="N69">
        <f t="shared" si="4"/>
        <v>0</v>
      </c>
      <c r="P69">
        <f t="shared" si="5"/>
        <v>0</v>
      </c>
    </row>
    <row r="70" spans="1:16" x14ac:dyDescent="0.25">
      <c r="A70" t="s">
        <v>618</v>
      </c>
      <c r="M70" t="str">
        <f t="shared" si="3"/>
        <v>scp::core::future_t&lt;byte&gt; I2C_RecvBlock_async(void* Ptr, word Siz, word *Rcv) {</v>
      </c>
      <c r="N70">
        <f t="shared" si="4"/>
        <v>1</v>
      </c>
      <c r="P70">
        <f t="shared" si="5"/>
        <v>1</v>
      </c>
    </row>
    <row r="71" spans="1:16" x14ac:dyDescent="0.25">
      <c r="B71" t="s">
        <v>506</v>
      </c>
      <c r="M71" t="str">
        <f t="shared" si="3"/>
        <v>promise_t&lt;byte&gt; p;</v>
      </c>
      <c r="N71">
        <f t="shared" si="4"/>
        <v>1</v>
      </c>
      <c r="P71">
        <f t="shared" si="5"/>
        <v>1</v>
      </c>
    </row>
    <row r="72" spans="1:16" x14ac:dyDescent="0.25">
      <c r="B72" t="s">
        <v>619</v>
      </c>
      <c r="M72" t="str">
        <f t="shared" si="3"/>
        <v>split_phase_event_t(EVENT_ID_I2C_RECEIVE, [s = p._state]() {</v>
      </c>
      <c r="N72">
        <f t="shared" si="4"/>
        <v>1</v>
      </c>
      <c r="P72">
        <f t="shared" si="5"/>
        <v>1</v>
      </c>
    </row>
    <row r="73" spans="1:16" x14ac:dyDescent="0.25">
      <c r="C73" t="s">
        <v>329</v>
      </c>
      <c r="M73" t="str">
        <f t="shared" si="3"/>
        <v>I2C_SendStop();</v>
      </c>
      <c r="N73">
        <f t="shared" si="4"/>
        <v>1</v>
      </c>
      <c r="P73">
        <f t="shared" si="5"/>
        <v>1</v>
      </c>
    </row>
    <row r="74" spans="1:16" x14ac:dyDescent="0.25">
      <c r="C74" t="s">
        <v>612</v>
      </c>
      <c r="M74" t="str">
        <f t="shared" si="3"/>
        <v>s-&gt;set_value(ERR_OK);</v>
      </c>
      <c r="N74">
        <f t="shared" si="4"/>
        <v>1</v>
      </c>
      <c r="P74">
        <f t="shared" si="5"/>
        <v>1</v>
      </c>
    </row>
    <row r="75" spans="1:16" x14ac:dyDescent="0.25">
      <c r="B75" t="s">
        <v>510</v>
      </c>
      <c r="M75" t="str">
        <f t="shared" si="3"/>
        <v>}).reg();</v>
      </c>
      <c r="N75">
        <f t="shared" si="4"/>
        <v>1</v>
      </c>
      <c r="P75">
        <f t="shared" si="5"/>
        <v>1</v>
      </c>
    </row>
    <row r="76" spans="1:16" x14ac:dyDescent="0.25">
      <c r="B76" t="s">
        <v>620</v>
      </c>
      <c r="M76" t="str">
        <f t="shared" si="3"/>
        <v>byte rc = I2C_RecvBlock(Ptr, Siz, Rcv);</v>
      </c>
      <c r="N76">
        <f t="shared" si="4"/>
        <v>1</v>
      </c>
      <c r="P76">
        <f t="shared" si="5"/>
        <v>1</v>
      </c>
    </row>
    <row r="77" spans="1:16" x14ac:dyDescent="0.25">
      <c r="B77" t="s">
        <v>325</v>
      </c>
      <c r="M77" t="str">
        <f t="shared" si="3"/>
        <v>if (rc != ERR_OK) {</v>
      </c>
      <c r="N77">
        <f t="shared" si="4"/>
        <v>1</v>
      </c>
      <c r="P77">
        <f t="shared" si="5"/>
        <v>1</v>
      </c>
    </row>
    <row r="78" spans="1:16" x14ac:dyDescent="0.25">
      <c r="C78" t="s">
        <v>329</v>
      </c>
      <c r="M78" t="str">
        <f t="shared" si="3"/>
        <v>I2C_SendStop();</v>
      </c>
      <c r="N78">
        <f t="shared" si="4"/>
        <v>1</v>
      </c>
      <c r="P78">
        <f t="shared" si="5"/>
        <v>1</v>
      </c>
    </row>
    <row r="79" spans="1:16" x14ac:dyDescent="0.25">
      <c r="C79" t="s">
        <v>614</v>
      </c>
      <c r="M79" t="str">
        <f t="shared" si="3"/>
        <v>p._state-&gt;set_value(rc);</v>
      </c>
      <c r="N79">
        <f t="shared" si="4"/>
        <v>1</v>
      </c>
      <c r="P79">
        <f t="shared" si="5"/>
        <v>1</v>
      </c>
    </row>
    <row r="80" spans="1:16" x14ac:dyDescent="0.25">
      <c r="B80" t="s">
        <v>250</v>
      </c>
      <c r="M80" t="str">
        <f t="shared" si="3"/>
        <v>}</v>
      </c>
      <c r="N80">
        <f t="shared" si="4"/>
        <v>1</v>
      </c>
      <c r="P80">
        <f t="shared" si="5"/>
        <v>1</v>
      </c>
    </row>
    <row r="81" spans="1:16" x14ac:dyDescent="0.25">
      <c r="B81" t="s">
        <v>513</v>
      </c>
      <c r="M81" t="str">
        <f t="shared" si="3"/>
        <v>return p.get_future();</v>
      </c>
      <c r="N81">
        <f t="shared" si="4"/>
        <v>1</v>
      </c>
      <c r="P81">
        <f t="shared" si="5"/>
        <v>1</v>
      </c>
    </row>
    <row r="82" spans="1:16" x14ac:dyDescent="0.25">
      <c r="A82" t="s">
        <v>250</v>
      </c>
      <c r="M82" t="str">
        <f t="shared" si="3"/>
        <v>}</v>
      </c>
      <c r="N82">
        <f t="shared" si="4"/>
        <v>1</v>
      </c>
      <c r="P82">
        <f t="shared" si="5"/>
        <v>1</v>
      </c>
    </row>
    <row r="83" spans="1:16" x14ac:dyDescent="0.25">
      <c r="M83" t="str">
        <f t="shared" si="3"/>
        <v/>
      </c>
      <c r="N83">
        <f t="shared" si="4"/>
        <v>0</v>
      </c>
      <c r="P83">
        <f t="shared" si="5"/>
        <v>0</v>
      </c>
    </row>
    <row r="84" spans="1:16" x14ac:dyDescent="0.25">
      <c r="A84" t="s">
        <v>439</v>
      </c>
      <c r="M84" t="str">
        <f t="shared" si="3"/>
        <v>/*</v>
      </c>
      <c r="N84">
        <f t="shared" si="4"/>
        <v>1</v>
      </c>
      <c r="P84">
        <f t="shared" si="5"/>
        <v>1</v>
      </c>
    </row>
    <row r="85" spans="1:16" x14ac:dyDescent="0.25">
      <c r="A85" t="s">
        <v>621</v>
      </c>
      <c r="B85" t="s">
        <v>622</v>
      </c>
      <c r="M85" t="str">
        <f t="shared" si="3"/>
        <v>*Operations, composed of sync and async primitives</v>
      </c>
      <c r="N85">
        <f t="shared" si="4"/>
        <v>1</v>
      </c>
      <c r="P85">
        <f t="shared" si="5"/>
        <v>1</v>
      </c>
    </row>
    <row r="86" spans="1:16" x14ac:dyDescent="0.25">
      <c r="A86" t="s">
        <v>441</v>
      </c>
      <c r="M86" t="str">
        <f t="shared" si="3"/>
        <v>*/</v>
      </c>
      <c r="N86">
        <f t="shared" si="4"/>
        <v>1</v>
      </c>
      <c r="P86">
        <f t="shared" si="5"/>
        <v>1</v>
      </c>
    </row>
    <row r="87" spans="1:16" x14ac:dyDescent="0.25">
      <c r="M87" t="str">
        <f t="shared" si="3"/>
        <v/>
      </c>
      <c r="N87">
        <f t="shared" si="4"/>
        <v>0</v>
      </c>
      <c r="P87">
        <f t="shared" si="5"/>
        <v>0</v>
      </c>
    </row>
    <row r="88" spans="1:16" x14ac:dyDescent="0.25">
      <c r="A88" t="s">
        <v>575</v>
      </c>
      <c r="M88" t="str">
        <f t="shared" si="3"/>
        <v>#ifdef USE_STATIC_PTR_FOR_READ_I2C</v>
      </c>
      <c r="N88">
        <f t="shared" si="4"/>
        <v>1</v>
      </c>
      <c r="O88" t="s">
        <v>410</v>
      </c>
      <c r="P88">
        <f t="shared" si="5"/>
        <v>0</v>
      </c>
    </row>
    <row r="89" spans="1:16" x14ac:dyDescent="0.25">
      <c r="A89" t="s">
        <v>623</v>
      </c>
      <c r="M89" t="str">
        <f t="shared" si="3"/>
        <v>future_t&lt;byte, static_ptr&lt;byte&gt;&gt; read_i2c(uint8_t slave_address, uint8_t reg, uint8_t* data, word len) {</v>
      </c>
      <c r="N89">
        <f t="shared" si="4"/>
        <v>1</v>
      </c>
      <c r="O89" t="s">
        <v>410</v>
      </c>
      <c r="P89">
        <f t="shared" si="5"/>
        <v>0</v>
      </c>
    </row>
    <row r="90" spans="1:16" x14ac:dyDescent="0.25">
      <c r="A90" t="s">
        <v>436</v>
      </c>
      <c r="M90" t="str">
        <f t="shared" si="3"/>
        <v>#else</v>
      </c>
      <c r="N90">
        <f t="shared" si="4"/>
        <v>1</v>
      </c>
      <c r="O90" t="s">
        <v>410</v>
      </c>
      <c r="P90">
        <f t="shared" si="5"/>
        <v>0</v>
      </c>
    </row>
    <row r="91" spans="1:16" x14ac:dyDescent="0.25">
      <c r="A91" t="s">
        <v>624</v>
      </c>
      <c r="M91" t="str">
        <f t="shared" si="3"/>
        <v>future_t&lt;byte&gt; read_i2c(uint8_t slave_address, uint8_t reg, uint8_t* data, word len) {</v>
      </c>
      <c r="N91">
        <f t="shared" si="4"/>
        <v>1</v>
      </c>
      <c r="P91">
        <f t="shared" si="5"/>
        <v>1</v>
      </c>
    </row>
    <row r="92" spans="1:16" x14ac:dyDescent="0.25">
      <c r="A92" t="s">
        <v>438</v>
      </c>
      <c r="M92" t="str">
        <f t="shared" si="3"/>
        <v>#endif</v>
      </c>
      <c r="N92">
        <f t="shared" si="4"/>
        <v>1</v>
      </c>
      <c r="O92" t="s">
        <v>410</v>
      </c>
      <c r="P92">
        <f t="shared" si="5"/>
        <v>0</v>
      </c>
    </row>
    <row r="93" spans="1:16" x14ac:dyDescent="0.25">
      <c r="B93" t="s">
        <v>625</v>
      </c>
      <c r="M93" t="str">
        <f t="shared" si="3"/>
        <v>byte rc = I2C_SelectSlave(slave_address);</v>
      </c>
      <c r="N93">
        <f t="shared" si="4"/>
        <v>1</v>
      </c>
      <c r="P93">
        <f t="shared" si="5"/>
        <v>1</v>
      </c>
    </row>
    <row r="94" spans="1:16" x14ac:dyDescent="0.25">
      <c r="B94" t="s">
        <v>626</v>
      </c>
      <c r="M94" t="str">
        <f t="shared" si="3"/>
        <v>if (rc == ERR_OK) {</v>
      </c>
      <c r="N94">
        <f t="shared" si="4"/>
        <v>1</v>
      </c>
      <c r="P94">
        <f t="shared" si="5"/>
        <v>1</v>
      </c>
    </row>
    <row r="95" spans="1:16" x14ac:dyDescent="0.25">
      <c r="C95" t="s">
        <v>627</v>
      </c>
      <c r="M95" t="str">
        <f t="shared" si="3"/>
        <v>rc = co_await I2C_SendChar_async(reg);</v>
      </c>
      <c r="N95">
        <f t="shared" si="4"/>
        <v>1</v>
      </c>
      <c r="P95">
        <f t="shared" si="5"/>
        <v>1</v>
      </c>
    </row>
    <row r="96" spans="1:16" x14ac:dyDescent="0.25">
      <c r="B96" t="s">
        <v>250</v>
      </c>
      <c r="M96" t="str">
        <f t="shared" si="3"/>
        <v>}</v>
      </c>
      <c r="N96">
        <f t="shared" si="4"/>
        <v>1</v>
      </c>
      <c r="P96">
        <f t="shared" si="5"/>
        <v>1</v>
      </c>
    </row>
    <row r="97" spans="1:16" x14ac:dyDescent="0.25">
      <c r="B97" t="s">
        <v>626</v>
      </c>
      <c r="M97" t="str">
        <f t="shared" si="3"/>
        <v>if (rc == ERR_OK) {</v>
      </c>
      <c r="N97">
        <f t="shared" si="4"/>
        <v>1</v>
      </c>
      <c r="P97">
        <f t="shared" si="5"/>
        <v>1</v>
      </c>
    </row>
    <row r="98" spans="1:16" x14ac:dyDescent="0.25">
      <c r="C98" t="s">
        <v>628</v>
      </c>
      <c r="M98" t="str">
        <f t="shared" si="3"/>
        <v>word recv;</v>
      </c>
      <c r="N98">
        <f t="shared" si="4"/>
        <v>1</v>
      </c>
      <c r="P98">
        <f t="shared" si="5"/>
        <v>1</v>
      </c>
    </row>
    <row r="99" spans="1:16" x14ac:dyDescent="0.25">
      <c r="C99" t="s">
        <v>629</v>
      </c>
      <c r="M99" t="str">
        <f t="shared" si="3"/>
        <v>rc = co_await I2C_RecvBlock_async(data, len, &amp;recv);</v>
      </c>
      <c r="N99">
        <f t="shared" si="4"/>
        <v>1</v>
      </c>
      <c r="P99">
        <f t="shared" si="5"/>
        <v>1</v>
      </c>
    </row>
    <row r="100" spans="1:16" x14ac:dyDescent="0.25">
      <c r="B100" t="s">
        <v>250</v>
      </c>
      <c r="M100" t="str">
        <f t="shared" si="3"/>
        <v>}</v>
      </c>
      <c r="N100">
        <f t="shared" si="4"/>
        <v>1</v>
      </c>
      <c r="P100">
        <f t="shared" si="5"/>
        <v>1</v>
      </c>
    </row>
    <row r="101" spans="1:16" x14ac:dyDescent="0.25">
      <c r="B101" t="s">
        <v>329</v>
      </c>
      <c r="M101" t="str">
        <f t="shared" si="3"/>
        <v>I2C_SendStop();</v>
      </c>
      <c r="N101">
        <f t="shared" si="4"/>
        <v>1</v>
      </c>
      <c r="P101">
        <f t="shared" si="5"/>
        <v>1</v>
      </c>
    </row>
    <row r="102" spans="1:16" x14ac:dyDescent="0.25">
      <c r="B102" t="s">
        <v>630</v>
      </c>
      <c r="M102" t="str">
        <f t="shared" si="3"/>
        <v>co_return rc;</v>
      </c>
      <c r="N102">
        <f t="shared" si="4"/>
        <v>1</v>
      </c>
      <c r="P102">
        <f t="shared" si="5"/>
        <v>1</v>
      </c>
    </row>
    <row r="103" spans="1:16" x14ac:dyDescent="0.25">
      <c r="A103" t="s">
        <v>250</v>
      </c>
      <c r="M103" t="str">
        <f t="shared" si="3"/>
        <v>}</v>
      </c>
      <c r="N103">
        <f t="shared" si="4"/>
        <v>1</v>
      </c>
      <c r="P103">
        <f t="shared" si="5"/>
        <v>1</v>
      </c>
    </row>
    <row r="104" spans="1:16" x14ac:dyDescent="0.25">
      <c r="M104" t="str">
        <f t="shared" si="3"/>
        <v/>
      </c>
      <c r="N104">
        <f t="shared" si="4"/>
        <v>0</v>
      </c>
      <c r="P104">
        <f t="shared" si="5"/>
        <v>0</v>
      </c>
    </row>
    <row r="105" spans="1:16" x14ac:dyDescent="0.25">
      <c r="A105" t="s">
        <v>631</v>
      </c>
      <c r="M105" t="str">
        <f t="shared" si="3"/>
        <v>future_t&lt;byte&gt; write_i2c(uint8_t slave_address, uint8_t reg, uint8_t data) {</v>
      </c>
      <c r="N105">
        <f t="shared" si="4"/>
        <v>1</v>
      </c>
      <c r="P105">
        <f t="shared" si="5"/>
        <v>1</v>
      </c>
    </row>
    <row r="106" spans="1:16" x14ac:dyDescent="0.25">
      <c r="B106" t="s">
        <v>625</v>
      </c>
      <c r="M106" t="str">
        <f t="shared" si="3"/>
        <v>byte rc = I2C_SelectSlave(slave_address);</v>
      </c>
      <c r="N106">
        <f t="shared" si="4"/>
        <v>1</v>
      </c>
      <c r="P106">
        <f t="shared" si="5"/>
        <v>1</v>
      </c>
    </row>
    <row r="107" spans="1:16" x14ac:dyDescent="0.25">
      <c r="B107" t="s">
        <v>626</v>
      </c>
      <c r="M107" t="str">
        <f t="shared" si="3"/>
        <v>if (rc == ERR_OK) {</v>
      </c>
      <c r="N107">
        <f t="shared" si="4"/>
        <v>1</v>
      </c>
      <c r="P107">
        <f t="shared" si="5"/>
        <v>1</v>
      </c>
    </row>
    <row r="108" spans="1:16" x14ac:dyDescent="0.25">
      <c r="C108" t="s">
        <v>632</v>
      </c>
      <c r="M108" t="str">
        <f t="shared" si="3"/>
        <v>uint8_t msg [2] = {reg, data};</v>
      </c>
      <c r="N108">
        <f t="shared" si="4"/>
        <v>1</v>
      </c>
      <c r="P108">
        <f t="shared" si="5"/>
        <v>1</v>
      </c>
    </row>
    <row r="109" spans="1:16" x14ac:dyDescent="0.25">
      <c r="C109" t="s">
        <v>633</v>
      </c>
      <c r="M109" t="str">
        <f t="shared" si="3"/>
        <v>word sent;</v>
      </c>
      <c r="N109">
        <f t="shared" si="4"/>
        <v>1</v>
      </c>
      <c r="P109">
        <f t="shared" si="5"/>
        <v>1</v>
      </c>
    </row>
    <row r="110" spans="1:16" x14ac:dyDescent="0.25">
      <c r="C110" t="s">
        <v>634</v>
      </c>
      <c r="M110" t="str">
        <f t="shared" si="3"/>
        <v>rc = co_await I2C_SendBlock_async(msg, 2, &amp;sent);</v>
      </c>
      <c r="N110">
        <f t="shared" si="4"/>
        <v>1</v>
      </c>
      <c r="P110">
        <f t="shared" si="5"/>
        <v>1</v>
      </c>
    </row>
    <row r="111" spans="1:16" x14ac:dyDescent="0.25">
      <c r="B111" t="s">
        <v>250</v>
      </c>
      <c r="M111" t="str">
        <f t="shared" si="3"/>
        <v>}</v>
      </c>
      <c r="N111">
        <f t="shared" si="4"/>
        <v>1</v>
      </c>
      <c r="P111">
        <f t="shared" si="5"/>
        <v>1</v>
      </c>
    </row>
    <row r="112" spans="1:16" x14ac:dyDescent="0.25">
      <c r="B112" t="s">
        <v>329</v>
      </c>
      <c r="M112" t="str">
        <f t="shared" si="3"/>
        <v>I2C_SendStop();</v>
      </c>
      <c r="N112">
        <f t="shared" si="4"/>
        <v>1</v>
      </c>
      <c r="P112">
        <f t="shared" si="5"/>
        <v>1</v>
      </c>
    </row>
    <row r="113" spans="1:16" x14ac:dyDescent="0.25">
      <c r="B113" t="s">
        <v>630</v>
      </c>
      <c r="M113" t="str">
        <f t="shared" si="3"/>
        <v>co_return rc;</v>
      </c>
      <c r="N113">
        <f t="shared" si="4"/>
        <v>1</v>
      </c>
      <c r="P113">
        <f t="shared" si="5"/>
        <v>1</v>
      </c>
    </row>
    <row r="114" spans="1:16" x14ac:dyDescent="0.25">
      <c r="A114" t="s">
        <v>250</v>
      </c>
      <c r="M114" t="str">
        <f t="shared" si="3"/>
        <v>}</v>
      </c>
      <c r="N114">
        <f t="shared" si="4"/>
        <v>1</v>
      </c>
      <c r="P114">
        <f t="shared" si="5"/>
        <v>1</v>
      </c>
    </row>
    <row r="115" spans="1:16" x14ac:dyDescent="0.25">
      <c r="M115" t="str">
        <f t="shared" si="3"/>
        <v/>
      </c>
      <c r="N115">
        <f t="shared" si="4"/>
        <v>0</v>
      </c>
      <c r="P115">
        <f t="shared" si="5"/>
        <v>0</v>
      </c>
    </row>
    <row r="116" spans="1:16" x14ac:dyDescent="0.25">
      <c r="A116" t="s">
        <v>635</v>
      </c>
      <c r="M116" t="str">
        <f t="shared" si="3"/>
        <v>// This section applies the same structure using static state data,</v>
      </c>
      <c r="N116">
        <f t="shared" si="4"/>
        <v>1</v>
      </c>
      <c r="O116" t="s">
        <v>410</v>
      </c>
      <c r="P116">
        <f t="shared" si="5"/>
        <v>0</v>
      </c>
    </row>
    <row r="117" spans="1:16" x14ac:dyDescent="0.25">
      <c r="A117" t="s">
        <v>636</v>
      </c>
      <c r="M117" t="str">
        <f t="shared" si="3"/>
        <v>// and the associated types sfuture_t&lt;&gt; and spromise_t&lt;&gt;.</v>
      </c>
      <c r="N117">
        <f t="shared" si="4"/>
        <v>1</v>
      </c>
      <c r="O117" t="s">
        <v>410</v>
      </c>
      <c r="P117">
        <f t="shared" si="5"/>
        <v>0</v>
      </c>
    </row>
    <row r="118" spans="1:16" x14ac:dyDescent="0.25">
      <c r="A118" t="s">
        <v>637</v>
      </c>
      <c r="M118" t="str">
        <f t="shared" si="3"/>
        <v>// Points of difference:</v>
      </c>
      <c r="N118">
        <f t="shared" si="4"/>
        <v>1</v>
      </c>
      <c r="O118" t="s">
        <v>410</v>
      </c>
      <c r="P118">
        <f t="shared" si="5"/>
        <v>0</v>
      </c>
    </row>
    <row r="119" spans="1:16" x14ac:dyDescent="0.25">
      <c r="A119" t="s">
        <v>638</v>
      </c>
      <c r="M119" t="str">
        <f t="shared" si="3"/>
        <v>// 1) future_t =&gt; sfuture_t; promise_t =&gt; spromise_t</v>
      </c>
      <c r="N119">
        <f t="shared" si="4"/>
        <v>1</v>
      </c>
      <c r="O119" t="s">
        <v>410</v>
      </c>
      <c r="P119">
        <f t="shared" si="5"/>
        <v>0</v>
      </c>
    </row>
    <row r="120" spans="1:16" x14ac:dyDescent="0.25">
      <c r="A120" t="s">
        <v>639</v>
      </c>
      <c r="M120" t="str">
        <f t="shared" si="3"/>
        <v>// 2) Global buffers for awaitable state</v>
      </c>
      <c r="N120">
        <f t="shared" si="4"/>
        <v>1</v>
      </c>
      <c r="O120" t="s">
        <v>410</v>
      </c>
      <c r="P120">
        <f t="shared" si="5"/>
        <v>0</v>
      </c>
    </row>
    <row r="121" spans="1:16" x14ac:dyDescent="0.25">
      <c r="A121" t="s">
        <v>640</v>
      </c>
      <c r="M121" t="str">
        <f t="shared" si="3"/>
        <v>// 3) Buffer is passed to future (and to promise) as template parameter.</v>
      </c>
      <c r="N121">
        <f t="shared" si="4"/>
        <v>1</v>
      </c>
      <c r="O121" t="s">
        <v>410</v>
      </c>
      <c r="P121">
        <f t="shared" si="5"/>
        <v>0</v>
      </c>
    </row>
    <row r="122" spans="1:16" x14ac:dyDescent="0.25">
      <c r="A122" t="s">
        <v>641</v>
      </c>
      <c r="M122" t="str">
        <f t="shared" si="3"/>
        <v>// 4) get_future() =&gt; next_future()</v>
      </c>
      <c r="N122">
        <f t="shared" si="4"/>
        <v>1</v>
      </c>
      <c r="O122" t="s">
        <v>410</v>
      </c>
      <c r="P122">
        <f t="shared" si="5"/>
        <v>0</v>
      </c>
    </row>
    <row r="123" spans="1:16" x14ac:dyDescent="0.25">
      <c r="M123" t="str">
        <f t="shared" si="3"/>
        <v/>
      </c>
      <c r="N123">
        <f t="shared" si="4"/>
        <v>0</v>
      </c>
      <c r="O123" t="s">
        <v>410</v>
      </c>
      <c r="P123">
        <f t="shared" si="5"/>
        <v>0</v>
      </c>
    </row>
    <row r="124" spans="1:16" x14ac:dyDescent="0.25">
      <c r="A124" t="s">
        <v>642</v>
      </c>
      <c r="M124" t="str">
        <f t="shared" si="3"/>
        <v>scp::core::awaitable_state&lt;byte&gt; I2C_SendBlock_async_4_s;</v>
      </c>
      <c r="N124">
        <f t="shared" si="4"/>
        <v>1</v>
      </c>
      <c r="O124" t="s">
        <v>410</v>
      </c>
      <c r="P124">
        <f t="shared" si="5"/>
        <v>0</v>
      </c>
    </row>
    <row r="125" spans="1:16" x14ac:dyDescent="0.25">
      <c r="A125" t="s">
        <v>643</v>
      </c>
      <c r="M125" t="str">
        <f t="shared" si="3"/>
        <v>scp::core::awaitable_state&lt;byte&gt; I2C_SendChar_async_4_s;</v>
      </c>
      <c r="N125">
        <f t="shared" si="4"/>
        <v>1</v>
      </c>
      <c r="O125" t="s">
        <v>410</v>
      </c>
      <c r="P125">
        <f t="shared" si="5"/>
        <v>0</v>
      </c>
    </row>
    <row r="126" spans="1:16" x14ac:dyDescent="0.25">
      <c r="A126" t="s">
        <v>644</v>
      </c>
      <c r="M126" t="str">
        <f t="shared" si="3"/>
        <v>scp::core::awaitable_state&lt;byte&gt; I2C_RecvBlock_async_4_s;</v>
      </c>
      <c r="N126">
        <f t="shared" si="4"/>
        <v>1</v>
      </c>
      <c r="O126" t="s">
        <v>410</v>
      </c>
      <c r="P126">
        <f t="shared" si="5"/>
        <v>0</v>
      </c>
    </row>
    <row r="127" spans="1:16" x14ac:dyDescent="0.25">
      <c r="M127" t="str">
        <f t="shared" si="3"/>
        <v/>
      </c>
      <c r="N127">
        <f t="shared" si="4"/>
        <v>0</v>
      </c>
      <c r="O127" t="s">
        <v>410</v>
      </c>
      <c r="P127">
        <f t="shared" si="5"/>
        <v>0</v>
      </c>
    </row>
    <row r="128" spans="1:16" x14ac:dyDescent="0.25">
      <c r="A128" t="s">
        <v>645</v>
      </c>
      <c r="M128" t="str">
        <f t="shared" si="3"/>
        <v>scp::core::sfuture_t&lt;byte, &amp;I2C_SendBlock_async_4_s&gt; I2C_SendBlock_async_4(void* Ptr, word Siz, word *Snt) {</v>
      </c>
      <c r="N128">
        <f t="shared" si="4"/>
        <v>1</v>
      </c>
      <c r="O128" t="s">
        <v>410</v>
      </c>
      <c r="P128">
        <f t="shared" si="5"/>
        <v>0</v>
      </c>
    </row>
    <row r="129" spans="1:16" x14ac:dyDescent="0.25">
      <c r="B129" t="s">
        <v>646</v>
      </c>
      <c r="M129" t="str">
        <f t="shared" si="3"/>
        <v>spromise_t&lt;byte, &amp;I2C_SendBlock_async_4_s&gt; p;</v>
      </c>
      <c r="N129">
        <f t="shared" si="4"/>
        <v>1</v>
      </c>
      <c r="O129" t="s">
        <v>410</v>
      </c>
      <c r="P129">
        <f t="shared" si="5"/>
        <v>0</v>
      </c>
    </row>
    <row r="130" spans="1:16" x14ac:dyDescent="0.25">
      <c r="B130" t="s">
        <v>611</v>
      </c>
      <c r="M130" t="str">
        <f t="shared" ref="M130:M193" si="6">TRIM(_xlfn.CONCAT(A130:L130))</f>
        <v>split_phase_event_t(EVENT_ID_I2C_TRANSMIT, [s = p._state]() {</v>
      </c>
      <c r="N130">
        <f t="shared" ref="N130:N193" si="7">IF(M130="",0,1)</f>
        <v>1</v>
      </c>
      <c r="O130" t="s">
        <v>410</v>
      </c>
      <c r="P130">
        <f t="shared" ref="P130:P193" si="8">IF(O130="Skip",0,N130)</f>
        <v>0</v>
      </c>
    </row>
    <row r="131" spans="1:16" x14ac:dyDescent="0.25">
      <c r="C131" t="s">
        <v>329</v>
      </c>
      <c r="M131" t="str">
        <f t="shared" si="6"/>
        <v>I2C_SendStop();</v>
      </c>
      <c r="N131">
        <f t="shared" si="7"/>
        <v>1</v>
      </c>
      <c r="O131" t="s">
        <v>410</v>
      </c>
      <c r="P131">
        <f t="shared" si="8"/>
        <v>0</v>
      </c>
    </row>
    <row r="132" spans="1:16" x14ac:dyDescent="0.25">
      <c r="C132" t="s">
        <v>612</v>
      </c>
      <c r="M132" t="str">
        <f t="shared" si="6"/>
        <v>s-&gt;set_value(ERR_OK);</v>
      </c>
      <c r="N132">
        <f t="shared" si="7"/>
        <v>1</v>
      </c>
      <c r="O132" t="s">
        <v>410</v>
      </c>
      <c r="P132">
        <f t="shared" si="8"/>
        <v>0</v>
      </c>
    </row>
    <row r="133" spans="1:16" x14ac:dyDescent="0.25">
      <c r="B133" t="s">
        <v>510</v>
      </c>
      <c r="M133" t="str">
        <f t="shared" si="6"/>
        <v>}).reg();</v>
      </c>
      <c r="N133">
        <f t="shared" si="7"/>
        <v>1</v>
      </c>
      <c r="O133" t="s">
        <v>410</v>
      </c>
      <c r="P133">
        <f t="shared" si="8"/>
        <v>0</v>
      </c>
    </row>
    <row r="134" spans="1:16" x14ac:dyDescent="0.25">
      <c r="B134" t="s">
        <v>613</v>
      </c>
      <c r="M134" t="str">
        <f t="shared" si="6"/>
        <v>byte rc = I2C_SendBlock(Ptr, Siz, Snt);</v>
      </c>
      <c r="N134">
        <f t="shared" si="7"/>
        <v>1</v>
      </c>
      <c r="O134" t="s">
        <v>410</v>
      </c>
      <c r="P134">
        <f t="shared" si="8"/>
        <v>0</v>
      </c>
    </row>
    <row r="135" spans="1:16" x14ac:dyDescent="0.25">
      <c r="B135" t="s">
        <v>325</v>
      </c>
      <c r="M135" t="str">
        <f t="shared" si="6"/>
        <v>if (rc != ERR_OK) {</v>
      </c>
      <c r="N135">
        <f t="shared" si="7"/>
        <v>1</v>
      </c>
      <c r="O135" t="s">
        <v>410</v>
      </c>
      <c r="P135">
        <f t="shared" si="8"/>
        <v>0</v>
      </c>
    </row>
    <row r="136" spans="1:16" x14ac:dyDescent="0.25">
      <c r="C136" t="s">
        <v>329</v>
      </c>
      <c r="M136" t="str">
        <f t="shared" si="6"/>
        <v>I2C_SendStop();</v>
      </c>
      <c r="N136">
        <f t="shared" si="7"/>
        <v>1</v>
      </c>
      <c r="O136" t="s">
        <v>410</v>
      </c>
      <c r="P136">
        <f t="shared" si="8"/>
        <v>0</v>
      </c>
    </row>
    <row r="137" spans="1:16" x14ac:dyDescent="0.25">
      <c r="C137" t="s">
        <v>614</v>
      </c>
      <c r="M137" t="str">
        <f t="shared" si="6"/>
        <v>p._state-&gt;set_value(rc);</v>
      </c>
      <c r="N137">
        <f t="shared" si="7"/>
        <v>1</v>
      </c>
      <c r="O137" t="s">
        <v>410</v>
      </c>
      <c r="P137">
        <f t="shared" si="8"/>
        <v>0</v>
      </c>
    </row>
    <row r="138" spans="1:16" x14ac:dyDescent="0.25">
      <c r="B138" t="s">
        <v>250</v>
      </c>
      <c r="M138" t="str">
        <f t="shared" si="6"/>
        <v>}</v>
      </c>
      <c r="N138">
        <f t="shared" si="7"/>
        <v>1</v>
      </c>
      <c r="O138" t="s">
        <v>410</v>
      </c>
      <c r="P138">
        <f t="shared" si="8"/>
        <v>0</v>
      </c>
    </row>
    <row r="139" spans="1:16" x14ac:dyDescent="0.25">
      <c r="B139" t="s">
        <v>545</v>
      </c>
      <c r="M139" t="str">
        <f t="shared" si="6"/>
        <v>return p.next_future();</v>
      </c>
      <c r="N139">
        <f t="shared" si="7"/>
        <v>1</v>
      </c>
      <c r="O139" t="s">
        <v>410</v>
      </c>
      <c r="P139">
        <f t="shared" si="8"/>
        <v>0</v>
      </c>
    </row>
    <row r="140" spans="1:16" x14ac:dyDescent="0.25">
      <c r="A140" t="s">
        <v>250</v>
      </c>
      <c r="M140" t="str">
        <f t="shared" si="6"/>
        <v>}</v>
      </c>
      <c r="N140">
        <f t="shared" si="7"/>
        <v>1</v>
      </c>
      <c r="O140" t="s">
        <v>410</v>
      </c>
      <c r="P140">
        <f t="shared" si="8"/>
        <v>0</v>
      </c>
    </row>
    <row r="141" spans="1:16" x14ac:dyDescent="0.25">
      <c r="A141" t="s">
        <v>647</v>
      </c>
      <c r="M141" t="str">
        <f t="shared" si="6"/>
        <v>scp::core::sfuture_t&lt;byte, &amp;I2C_SendChar_async_4_s&gt; I2C_SendChar_async_4(byte Chr) {</v>
      </c>
      <c r="N141">
        <f t="shared" si="7"/>
        <v>1</v>
      </c>
      <c r="O141" t="s">
        <v>410</v>
      </c>
      <c r="P141">
        <f t="shared" si="8"/>
        <v>0</v>
      </c>
    </row>
    <row r="142" spans="1:16" x14ac:dyDescent="0.25">
      <c r="B142" t="s">
        <v>648</v>
      </c>
      <c r="M142" t="str">
        <f t="shared" si="6"/>
        <v>spromise_t&lt;byte, &amp;I2C_SendChar_async_4_s&gt; p;</v>
      </c>
      <c r="N142">
        <f t="shared" si="7"/>
        <v>1</v>
      </c>
      <c r="O142" t="s">
        <v>410</v>
      </c>
      <c r="P142">
        <f t="shared" si="8"/>
        <v>0</v>
      </c>
    </row>
    <row r="143" spans="1:16" x14ac:dyDescent="0.25">
      <c r="B143" t="s">
        <v>611</v>
      </c>
      <c r="M143" t="str">
        <f t="shared" si="6"/>
        <v>split_phase_event_t(EVENT_ID_I2C_TRANSMIT, [s = p._state]() {</v>
      </c>
      <c r="N143">
        <f t="shared" si="7"/>
        <v>1</v>
      </c>
      <c r="O143" t="s">
        <v>410</v>
      </c>
      <c r="P143">
        <f t="shared" si="8"/>
        <v>0</v>
      </c>
    </row>
    <row r="144" spans="1:16" x14ac:dyDescent="0.25">
      <c r="C144" t="s">
        <v>616</v>
      </c>
      <c r="M144" t="str">
        <f t="shared" si="6"/>
        <v>s-&gt;set_value(0);</v>
      </c>
      <c r="N144">
        <f t="shared" si="7"/>
        <v>1</v>
      </c>
      <c r="O144" t="s">
        <v>410</v>
      </c>
      <c r="P144">
        <f t="shared" si="8"/>
        <v>0</v>
      </c>
    </row>
    <row r="145" spans="1:16" x14ac:dyDescent="0.25">
      <c r="B145" t="s">
        <v>510</v>
      </c>
      <c r="M145" t="str">
        <f t="shared" si="6"/>
        <v>}).reg();</v>
      </c>
      <c r="N145">
        <f t="shared" si="7"/>
        <v>1</v>
      </c>
      <c r="O145" t="s">
        <v>410</v>
      </c>
      <c r="P145">
        <f t="shared" si="8"/>
        <v>0</v>
      </c>
    </row>
    <row r="146" spans="1:16" x14ac:dyDescent="0.25">
      <c r="B146" t="s">
        <v>617</v>
      </c>
      <c r="M146" t="str">
        <f t="shared" si="6"/>
        <v>byte rc = I2C_SendChar(Chr);</v>
      </c>
      <c r="N146">
        <f t="shared" si="7"/>
        <v>1</v>
      </c>
      <c r="O146" t="s">
        <v>410</v>
      </c>
      <c r="P146">
        <f t="shared" si="8"/>
        <v>0</v>
      </c>
    </row>
    <row r="147" spans="1:16" x14ac:dyDescent="0.25">
      <c r="B147" t="s">
        <v>325</v>
      </c>
      <c r="M147" t="str">
        <f t="shared" si="6"/>
        <v>if (rc != ERR_OK) {</v>
      </c>
      <c r="N147">
        <f t="shared" si="7"/>
        <v>1</v>
      </c>
      <c r="O147" t="s">
        <v>410</v>
      </c>
      <c r="P147">
        <f t="shared" si="8"/>
        <v>0</v>
      </c>
    </row>
    <row r="148" spans="1:16" x14ac:dyDescent="0.25">
      <c r="C148" t="s">
        <v>329</v>
      </c>
      <c r="M148" t="str">
        <f t="shared" si="6"/>
        <v>I2C_SendStop();</v>
      </c>
      <c r="N148">
        <f t="shared" si="7"/>
        <v>1</v>
      </c>
      <c r="O148" t="s">
        <v>410</v>
      </c>
      <c r="P148">
        <f t="shared" si="8"/>
        <v>0</v>
      </c>
    </row>
    <row r="149" spans="1:16" x14ac:dyDescent="0.25">
      <c r="C149" t="s">
        <v>614</v>
      </c>
      <c r="M149" t="str">
        <f t="shared" si="6"/>
        <v>p._state-&gt;set_value(rc);</v>
      </c>
      <c r="N149">
        <f t="shared" si="7"/>
        <v>1</v>
      </c>
      <c r="O149" t="s">
        <v>410</v>
      </c>
      <c r="P149">
        <f t="shared" si="8"/>
        <v>0</v>
      </c>
    </row>
    <row r="150" spans="1:16" x14ac:dyDescent="0.25">
      <c r="B150" t="s">
        <v>250</v>
      </c>
      <c r="M150" t="str">
        <f t="shared" si="6"/>
        <v>}</v>
      </c>
      <c r="N150">
        <f t="shared" si="7"/>
        <v>1</v>
      </c>
      <c r="O150" t="s">
        <v>410</v>
      </c>
      <c r="P150">
        <f t="shared" si="8"/>
        <v>0</v>
      </c>
    </row>
    <row r="151" spans="1:16" x14ac:dyDescent="0.25">
      <c r="B151" t="s">
        <v>545</v>
      </c>
      <c r="M151" t="str">
        <f t="shared" si="6"/>
        <v>return p.next_future();</v>
      </c>
      <c r="N151">
        <f t="shared" si="7"/>
        <v>1</v>
      </c>
      <c r="O151" t="s">
        <v>410</v>
      </c>
      <c r="P151">
        <f t="shared" si="8"/>
        <v>0</v>
      </c>
    </row>
    <row r="152" spans="1:16" x14ac:dyDescent="0.25">
      <c r="A152" t="s">
        <v>250</v>
      </c>
      <c r="M152" t="str">
        <f t="shared" si="6"/>
        <v>}</v>
      </c>
      <c r="N152">
        <f t="shared" si="7"/>
        <v>1</v>
      </c>
      <c r="O152" t="s">
        <v>410</v>
      </c>
      <c r="P152">
        <f t="shared" si="8"/>
        <v>0</v>
      </c>
    </row>
    <row r="153" spans="1:16" x14ac:dyDescent="0.25">
      <c r="A153" t="s">
        <v>649</v>
      </c>
      <c r="M153" t="str">
        <f t="shared" si="6"/>
        <v>scp::core::sfuture_t&lt;byte, &amp;I2C_RecvBlock_async_4_s&gt; I2C_RecvBlock_async_4(void* Ptr, word Siz, word *Rcv) {</v>
      </c>
      <c r="N153">
        <f t="shared" si="7"/>
        <v>1</v>
      </c>
      <c r="O153" t="s">
        <v>410</v>
      </c>
      <c r="P153">
        <f t="shared" si="8"/>
        <v>0</v>
      </c>
    </row>
    <row r="154" spans="1:16" x14ac:dyDescent="0.25">
      <c r="B154" t="s">
        <v>650</v>
      </c>
      <c r="M154" t="str">
        <f t="shared" si="6"/>
        <v>spromise_t&lt;byte, &amp;I2C_RecvBlock_async_4_s&gt; p;</v>
      </c>
      <c r="N154">
        <f t="shared" si="7"/>
        <v>1</v>
      </c>
      <c r="O154" t="s">
        <v>410</v>
      </c>
      <c r="P154">
        <f t="shared" si="8"/>
        <v>0</v>
      </c>
    </row>
    <row r="155" spans="1:16" x14ac:dyDescent="0.25">
      <c r="B155" t="s">
        <v>619</v>
      </c>
      <c r="M155" t="str">
        <f t="shared" si="6"/>
        <v>split_phase_event_t(EVENT_ID_I2C_RECEIVE, [s = p._state]() {</v>
      </c>
      <c r="N155">
        <f t="shared" si="7"/>
        <v>1</v>
      </c>
      <c r="O155" t="s">
        <v>410</v>
      </c>
      <c r="P155">
        <f t="shared" si="8"/>
        <v>0</v>
      </c>
    </row>
    <row r="156" spans="1:16" x14ac:dyDescent="0.25">
      <c r="C156" t="s">
        <v>329</v>
      </c>
      <c r="M156" t="str">
        <f t="shared" si="6"/>
        <v>I2C_SendStop();</v>
      </c>
      <c r="N156">
        <f t="shared" si="7"/>
        <v>1</v>
      </c>
      <c r="O156" t="s">
        <v>410</v>
      </c>
      <c r="P156">
        <f t="shared" si="8"/>
        <v>0</v>
      </c>
    </row>
    <row r="157" spans="1:16" x14ac:dyDescent="0.25">
      <c r="C157" t="s">
        <v>612</v>
      </c>
      <c r="M157" t="str">
        <f t="shared" si="6"/>
        <v>s-&gt;set_value(ERR_OK);</v>
      </c>
      <c r="N157">
        <f t="shared" si="7"/>
        <v>1</v>
      </c>
      <c r="O157" t="s">
        <v>410</v>
      </c>
      <c r="P157">
        <f t="shared" si="8"/>
        <v>0</v>
      </c>
    </row>
    <row r="158" spans="1:16" x14ac:dyDescent="0.25">
      <c r="B158" t="s">
        <v>510</v>
      </c>
      <c r="M158" t="str">
        <f t="shared" si="6"/>
        <v>}).reg();</v>
      </c>
      <c r="N158">
        <f t="shared" si="7"/>
        <v>1</v>
      </c>
      <c r="O158" t="s">
        <v>410</v>
      </c>
      <c r="P158">
        <f t="shared" si="8"/>
        <v>0</v>
      </c>
    </row>
    <row r="159" spans="1:16" x14ac:dyDescent="0.25">
      <c r="B159" t="s">
        <v>620</v>
      </c>
      <c r="M159" t="str">
        <f t="shared" si="6"/>
        <v>byte rc = I2C_RecvBlock(Ptr, Siz, Rcv);</v>
      </c>
      <c r="N159">
        <f t="shared" si="7"/>
        <v>1</v>
      </c>
      <c r="O159" t="s">
        <v>410</v>
      </c>
      <c r="P159">
        <f t="shared" si="8"/>
        <v>0</v>
      </c>
    </row>
    <row r="160" spans="1:16" x14ac:dyDescent="0.25">
      <c r="B160" t="s">
        <v>325</v>
      </c>
      <c r="M160" t="str">
        <f t="shared" si="6"/>
        <v>if (rc != ERR_OK) {</v>
      </c>
      <c r="N160">
        <f t="shared" si="7"/>
        <v>1</v>
      </c>
      <c r="O160" t="s">
        <v>410</v>
      </c>
      <c r="P160">
        <f t="shared" si="8"/>
        <v>0</v>
      </c>
    </row>
    <row r="161" spans="1:16" x14ac:dyDescent="0.25">
      <c r="C161" t="s">
        <v>329</v>
      </c>
      <c r="M161" t="str">
        <f t="shared" si="6"/>
        <v>I2C_SendStop();</v>
      </c>
      <c r="N161">
        <f t="shared" si="7"/>
        <v>1</v>
      </c>
      <c r="O161" t="s">
        <v>410</v>
      </c>
      <c r="P161">
        <f t="shared" si="8"/>
        <v>0</v>
      </c>
    </row>
    <row r="162" spans="1:16" x14ac:dyDescent="0.25">
      <c r="C162" t="s">
        <v>614</v>
      </c>
      <c r="M162" t="str">
        <f t="shared" si="6"/>
        <v>p._state-&gt;set_value(rc);</v>
      </c>
      <c r="N162">
        <f t="shared" si="7"/>
        <v>1</v>
      </c>
      <c r="O162" t="s">
        <v>410</v>
      </c>
      <c r="P162">
        <f t="shared" si="8"/>
        <v>0</v>
      </c>
    </row>
    <row r="163" spans="1:16" x14ac:dyDescent="0.25">
      <c r="B163" t="s">
        <v>250</v>
      </c>
      <c r="M163" t="str">
        <f t="shared" si="6"/>
        <v>}</v>
      </c>
      <c r="N163">
        <f t="shared" si="7"/>
        <v>1</v>
      </c>
      <c r="O163" t="s">
        <v>410</v>
      </c>
      <c r="P163">
        <f t="shared" si="8"/>
        <v>0</v>
      </c>
    </row>
    <row r="164" spans="1:16" x14ac:dyDescent="0.25">
      <c r="B164" t="s">
        <v>545</v>
      </c>
      <c r="M164" t="str">
        <f t="shared" si="6"/>
        <v>return p.next_future();</v>
      </c>
      <c r="N164">
        <f t="shared" si="7"/>
        <v>1</v>
      </c>
      <c r="O164" t="s">
        <v>410</v>
      </c>
      <c r="P164">
        <f t="shared" si="8"/>
        <v>0</v>
      </c>
    </row>
    <row r="165" spans="1:16" x14ac:dyDescent="0.25">
      <c r="A165" t="s">
        <v>250</v>
      </c>
      <c r="M165" t="str">
        <f t="shared" si="6"/>
        <v>}</v>
      </c>
      <c r="N165">
        <f t="shared" si="7"/>
        <v>1</v>
      </c>
      <c r="O165" t="s">
        <v>410</v>
      </c>
      <c r="P165">
        <f t="shared" si="8"/>
        <v>0</v>
      </c>
    </row>
    <row r="166" spans="1:16" x14ac:dyDescent="0.25">
      <c r="M166" t="str">
        <f t="shared" si="6"/>
        <v/>
      </c>
      <c r="N166">
        <f t="shared" si="7"/>
        <v>0</v>
      </c>
      <c r="O166" t="s">
        <v>410</v>
      </c>
      <c r="P166">
        <f t="shared" si="8"/>
        <v>0</v>
      </c>
    </row>
    <row r="167" spans="1:16" x14ac:dyDescent="0.25">
      <c r="A167" t="s">
        <v>651</v>
      </c>
      <c r="M167" t="str">
        <f t="shared" si="6"/>
        <v>awaitable_state&lt;byte&gt; read_i2c_4_s;</v>
      </c>
      <c r="N167">
        <f t="shared" si="7"/>
        <v>1</v>
      </c>
      <c r="O167" t="s">
        <v>410</v>
      </c>
      <c r="P167">
        <f t="shared" si="8"/>
        <v>0</v>
      </c>
    </row>
    <row r="168" spans="1:16" x14ac:dyDescent="0.25">
      <c r="A168" t="s">
        <v>652</v>
      </c>
      <c r="M168" t="str">
        <f t="shared" si="6"/>
        <v>sfuture_t&lt;byte, &amp;read_i2c_4_s&gt; read_i2c_4(uint8_t slave_address, uint8_t reg, uint8_t* data, word len) {</v>
      </c>
      <c r="N168">
        <f t="shared" si="7"/>
        <v>1</v>
      </c>
      <c r="O168" t="s">
        <v>410</v>
      </c>
      <c r="P168">
        <f t="shared" si="8"/>
        <v>0</v>
      </c>
    </row>
    <row r="169" spans="1:16" x14ac:dyDescent="0.25">
      <c r="B169" t="s">
        <v>625</v>
      </c>
      <c r="M169" t="str">
        <f t="shared" si="6"/>
        <v>byte rc = I2C_SelectSlave(slave_address);</v>
      </c>
      <c r="N169">
        <f t="shared" si="7"/>
        <v>1</v>
      </c>
      <c r="O169" t="s">
        <v>410</v>
      </c>
      <c r="P169">
        <f t="shared" si="8"/>
        <v>0</v>
      </c>
    </row>
    <row r="170" spans="1:16" x14ac:dyDescent="0.25">
      <c r="B170" t="s">
        <v>626</v>
      </c>
      <c r="M170" t="str">
        <f t="shared" si="6"/>
        <v>if (rc == ERR_OK) {</v>
      </c>
      <c r="N170">
        <f t="shared" si="7"/>
        <v>1</v>
      </c>
      <c r="O170" t="s">
        <v>410</v>
      </c>
      <c r="P170">
        <f t="shared" si="8"/>
        <v>0</v>
      </c>
    </row>
    <row r="171" spans="1:16" x14ac:dyDescent="0.25">
      <c r="C171" t="s">
        <v>653</v>
      </c>
      <c r="M171" t="str">
        <f t="shared" si="6"/>
        <v>rc = co_await I2C_SendChar_async_4(reg);</v>
      </c>
      <c r="N171">
        <f t="shared" si="7"/>
        <v>1</v>
      </c>
      <c r="O171" t="s">
        <v>410</v>
      </c>
      <c r="P171">
        <f t="shared" si="8"/>
        <v>0</v>
      </c>
    </row>
    <row r="172" spans="1:16" x14ac:dyDescent="0.25">
      <c r="B172" t="s">
        <v>250</v>
      </c>
      <c r="M172" t="str">
        <f t="shared" si="6"/>
        <v>}</v>
      </c>
      <c r="N172">
        <f t="shared" si="7"/>
        <v>1</v>
      </c>
      <c r="O172" t="s">
        <v>410</v>
      </c>
      <c r="P172">
        <f t="shared" si="8"/>
        <v>0</v>
      </c>
    </row>
    <row r="173" spans="1:16" x14ac:dyDescent="0.25">
      <c r="B173" t="s">
        <v>626</v>
      </c>
      <c r="M173" t="str">
        <f t="shared" si="6"/>
        <v>if (rc == ERR_OK) {</v>
      </c>
      <c r="N173">
        <f t="shared" si="7"/>
        <v>1</v>
      </c>
      <c r="O173" t="s">
        <v>410</v>
      </c>
      <c r="P173">
        <f t="shared" si="8"/>
        <v>0</v>
      </c>
    </row>
    <row r="174" spans="1:16" x14ac:dyDescent="0.25">
      <c r="C174" t="s">
        <v>628</v>
      </c>
      <c r="M174" t="str">
        <f t="shared" si="6"/>
        <v>word recv;</v>
      </c>
      <c r="N174">
        <f t="shared" si="7"/>
        <v>1</v>
      </c>
      <c r="O174" t="s">
        <v>410</v>
      </c>
      <c r="P174">
        <f t="shared" si="8"/>
        <v>0</v>
      </c>
    </row>
    <row r="175" spans="1:16" x14ac:dyDescent="0.25">
      <c r="C175" t="s">
        <v>654</v>
      </c>
      <c r="M175" t="str">
        <f t="shared" si="6"/>
        <v>rc = co_await I2C_RecvBlock_async_4(data, len, &amp;recv);</v>
      </c>
      <c r="N175">
        <f t="shared" si="7"/>
        <v>1</v>
      </c>
      <c r="O175" t="s">
        <v>410</v>
      </c>
      <c r="P175">
        <f t="shared" si="8"/>
        <v>0</v>
      </c>
    </row>
    <row r="176" spans="1:16" x14ac:dyDescent="0.25">
      <c r="B176" t="s">
        <v>250</v>
      </c>
      <c r="M176" t="str">
        <f t="shared" si="6"/>
        <v>}</v>
      </c>
      <c r="N176">
        <f t="shared" si="7"/>
        <v>1</v>
      </c>
      <c r="O176" t="s">
        <v>410</v>
      </c>
      <c r="P176">
        <f t="shared" si="8"/>
        <v>0</v>
      </c>
    </row>
    <row r="177" spans="1:16" x14ac:dyDescent="0.25">
      <c r="B177" t="s">
        <v>329</v>
      </c>
      <c r="M177" t="str">
        <f t="shared" si="6"/>
        <v>I2C_SendStop();</v>
      </c>
      <c r="N177">
        <f t="shared" si="7"/>
        <v>1</v>
      </c>
      <c r="O177" t="s">
        <v>410</v>
      </c>
      <c r="P177">
        <f t="shared" si="8"/>
        <v>0</v>
      </c>
    </row>
    <row r="178" spans="1:16" x14ac:dyDescent="0.25">
      <c r="B178" t="s">
        <v>630</v>
      </c>
      <c r="M178" t="str">
        <f t="shared" si="6"/>
        <v>co_return rc;</v>
      </c>
      <c r="N178">
        <f t="shared" si="7"/>
        <v>1</v>
      </c>
      <c r="O178" t="s">
        <v>410</v>
      </c>
      <c r="P178">
        <f t="shared" si="8"/>
        <v>0</v>
      </c>
    </row>
    <row r="179" spans="1:16" x14ac:dyDescent="0.25">
      <c r="A179" t="s">
        <v>250</v>
      </c>
      <c r="M179" t="str">
        <f t="shared" si="6"/>
        <v>}</v>
      </c>
      <c r="N179">
        <f t="shared" si="7"/>
        <v>1</v>
      </c>
      <c r="O179" t="s">
        <v>410</v>
      </c>
      <c r="P179">
        <f t="shared" si="8"/>
        <v>0</v>
      </c>
    </row>
    <row r="180" spans="1:16" x14ac:dyDescent="0.25">
      <c r="M180" t="str">
        <f t="shared" si="6"/>
        <v/>
      </c>
      <c r="N180">
        <f t="shared" si="7"/>
        <v>0</v>
      </c>
      <c r="O180" t="s">
        <v>410</v>
      </c>
      <c r="P180">
        <f t="shared" si="8"/>
        <v>0</v>
      </c>
    </row>
    <row r="181" spans="1:16" x14ac:dyDescent="0.25">
      <c r="A181" t="s">
        <v>655</v>
      </c>
      <c r="M181" t="str">
        <f t="shared" si="6"/>
        <v>awaitable_state&lt;byte&gt; write_i2c_4_s;</v>
      </c>
      <c r="N181">
        <f t="shared" si="7"/>
        <v>1</v>
      </c>
      <c r="O181" t="s">
        <v>410</v>
      </c>
      <c r="P181">
        <f t="shared" si="8"/>
        <v>0</v>
      </c>
    </row>
    <row r="182" spans="1:16" x14ac:dyDescent="0.25">
      <c r="A182" t="s">
        <v>656</v>
      </c>
      <c r="M182" t="str">
        <f t="shared" si="6"/>
        <v>sfuture_t&lt;byte, &amp;write_i2c_4_s&gt; write_i2c_4(uint8_t slave_address, uint8_t reg, uint8_t data) {</v>
      </c>
      <c r="N182">
        <f t="shared" si="7"/>
        <v>1</v>
      </c>
      <c r="O182" t="s">
        <v>410</v>
      </c>
      <c r="P182">
        <f t="shared" si="8"/>
        <v>0</v>
      </c>
    </row>
    <row r="183" spans="1:16" x14ac:dyDescent="0.25">
      <c r="B183" t="s">
        <v>625</v>
      </c>
      <c r="M183" t="str">
        <f t="shared" si="6"/>
        <v>byte rc = I2C_SelectSlave(slave_address);</v>
      </c>
      <c r="N183">
        <f t="shared" si="7"/>
        <v>1</v>
      </c>
      <c r="O183" t="s">
        <v>410</v>
      </c>
      <c r="P183">
        <f t="shared" si="8"/>
        <v>0</v>
      </c>
    </row>
    <row r="184" spans="1:16" x14ac:dyDescent="0.25">
      <c r="B184" t="s">
        <v>626</v>
      </c>
      <c r="M184" t="str">
        <f t="shared" si="6"/>
        <v>if (rc == ERR_OK) {</v>
      </c>
      <c r="N184">
        <f t="shared" si="7"/>
        <v>1</v>
      </c>
      <c r="O184" t="s">
        <v>410</v>
      </c>
      <c r="P184">
        <f t="shared" si="8"/>
        <v>0</v>
      </c>
    </row>
    <row r="185" spans="1:16" x14ac:dyDescent="0.25">
      <c r="C185" t="s">
        <v>632</v>
      </c>
      <c r="M185" t="str">
        <f t="shared" si="6"/>
        <v>uint8_t msg [2] = {reg, data};</v>
      </c>
      <c r="N185">
        <f t="shared" si="7"/>
        <v>1</v>
      </c>
      <c r="O185" t="s">
        <v>410</v>
      </c>
      <c r="P185">
        <f t="shared" si="8"/>
        <v>0</v>
      </c>
    </row>
    <row r="186" spans="1:16" x14ac:dyDescent="0.25">
      <c r="C186" t="s">
        <v>633</v>
      </c>
      <c r="M186" t="str">
        <f t="shared" si="6"/>
        <v>word sent;</v>
      </c>
      <c r="N186">
        <f t="shared" si="7"/>
        <v>1</v>
      </c>
      <c r="O186" t="s">
        <v>410</v>
      </c>
      <c r="P186">
        <f t="shared" si="8"/>
        <v>0</v>
      </c>
    </row>
    <row r="187" spans="1:16" x14ac:dyDescent="0.25">
      <c r="C187" t="s">
        <v>657</v>
      </c>
      <c r="M187" t="str">
        <f t="shared" si="6"/>
        <v>rc = co_await I2C_SendBlock_async_4(msg, 2, &amp;sent);</v>
      </c>
      <c r="N187">
        <f t="shared" si="7"/>
        <v>1</v>
      </c>
      <c r="O187" t="s">
        <v>410</v>
      </c>
      <c r="P187">
        <f t="shared" si="8"/>
        <v>0</v>
      </c>
    </row>
    <row r="188" spans="1:16" x14ac:dyDescent="0.25">
      <c r="B188" t="s">
        <v>250</v>
      </c>
      <c r="M188" t="str">
        <f t="shared" si="6"/>
        <v>}</v>
      </c>
      <c r="N188">
        <f t="shared" si="7"/>
        <v>1</v>
      </c>
      <c r="O188" t="s">
        <v>410</v>
      </c>
      <c r="P188">
        <f t="shared" si="8"/>
        <v>0</v>
      </c>
    </row>
    <row r="189" spans="1:16" x14ac:dyDescent="0.25">
      <c r="B189" t="s">
        <v>329</v>
      </c>
      <c r="M189" t="str">
        <f t="shared" si="6"/>
        <v>I2C_SendStop();</v>
      </c>
      <c r="N189">
        <f t="shared" si="7"/>
        <v>1</v>
      </c>
      <c r="O189" t="s">
        <v>410</v>
      </c>
      <c r="P189">
        <f t="shared" si="8"/>
        <v>0</v>
      </c>
    </row>
    <row r="190" spans="1:16" x14ac:dyDescent="0.25">
      <c r="B190" t="s">
        <v>630</v>
      </c>
      <c r="M190" t="str">
        <f t="shared" si="6"/>
        <v>co_return rc;</v>
      </c>
      <c r="N190">
        <f t="shared" si="7"/>
        <v>1</v>
      </c>
      <c r="O190" t="s">
        <v>410</v>
      </c>
      <c r="P190">
        <f t="shared" si="8"/>
        <v>0</v>
      </c>
    </row>
    <row r="191" spans="1:16" x14ac:dyDescent="0.25">
      <c r="A191" t="s">
        <v>250</v>
      </c>
      <c r="M191" t="str">
        <f t="shared" si="6"/>
        <v>}</v>
      </c>
      <c r="N191">
        <f t="shared" si="7"/>
        <v>1</v>
      </c>
      <c r="O191" t="s">
        <v>410</v>
      </c>
      <c r="P191">
        <f t="shared" si="8"/>
        <v>0</v>
      </c>
    </row>
    <row r="192" spans="1:16" x14ac:dyDescent="0.25">
      <c r="M192" t="str">
        <f t="shared" si="6"/>
        <v/>
      </c>
      <c r="N192">
        <f t="shared" si="7"/>
        <v>0</v>
      </c>
      <c r="P192">
        <f t="shared" si="8"/>
        <v>0</v>
      </c>
    </row>
    <row r="193" spans="1:16" x14ac:dyDescent="0.25">
      <c r="M193" t="str">
        <f t="shared" si="6"/>
        <v/>
      </c>
      <c r="N193">
        <f t="shared" si="7"/>
        <v>0</v>
      </c>
      <c r="P193">
        <f t="shared" si="8"/>
        <v>0</v>
      </c>
    </row>
    <row r="194" spans="1:16" x14ac:dyDescent="0.25">
      <c r="A194" t="s">
        <v>408</v>
      </c>
      <c r="M194" t="str">
        <f t="shared" ref="M194" si="9">TRIM(_xlfn.CONCAT(A194:L194))</f>
        <v>} } // namespace scp::drivers</v>
      </c>
      <c r="N194">
        <f t="shared" ref="N194" si="10">IF(M194="",0,1)</f>
        <v>1</v>
      </c>
      <c r="P194">
        <f t="shared" ref="P194" si="11">IF(O194="Skip",0,N194)</f>
        <v>1</v>
      </c>
    </row>
    <row r="195" spans="1:16" x14ac:dyDescent="0.25">
      <c r="P195" s="18">
        <f>SUM(P1:P194)</f>
        <v>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14C8-D7FA-4D05-9BE8-F7F879280CF3}">
  <dimension ref="A1:P69"/>
  <sheetViews>
    <sheetView topLeftCell="A32" workbookViewId="0">
      <selection activeCell="P69" sqref="P69"/>
    </sheetView>
  </sheetViews>
  <sheetFormatPr defaultRowHeight="15" x14ac:dyDescent="0.25"/>
  <sheetData>
    <row r="1" spans="1:16" x14ac:dyDescent="0.25">
      <c r="A1" t="s">
        <v>593</v>
      </c>
      <c r="M1" t="str">
        <f>TRIM(_xlfn.CONCAT(A1:L1))</f>
        <v>#include "api_i2c.h"</v>
      </c>
      <c r="N1">
        <f>IF(M1="",0,1)</f>
        <v>1</v>
      </c>
      <c r="P1">
        <f>IF(O1="Skip",0,N1)</f>
        <v>1</v>
      </c>
    </row>
    <row r="2" spans="1:16" x14ac:dyDescent="0.25">
      <c r="A2" t="s">
        <v>553</v>
      </c>
      <c r="M2" t="str">
        <f t="shared" ref="M2:M65" si="0">TRIM(_xlfn.CONCAT(A2:L2))</f>
        <v>#include "api_timer.h"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411</v>
      </c>
      <c r="M3" t="str">
        <f t="shared" si="0"/>
        <v>#include "core_resumable.h"</v>
      </c>
      <c r="N3">
        <f t="shared" si="1"/>
        <v>1</v>
      </c>
      <c r="P3">
        <f t="shared" si="2"/>
        <v>1</v>
      </c>
    </row>
    <row r="4" spans="1:16" x14ac:dyDescent="0.25">
      <c r="A4" t="s">
        <v>414</v>
      </c>
      <c r="M4" t="str">
        <f t="shared" si="0"/>
        <v>#include "services.h"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196</v>
      </c>
      <c r="M6" t="str">
        <f t="shared" si="0"/>
        <v>/***************************************************************************/</v>
      </c>
      <c r="N6">
        <f t="shared" si="1"/>
        <v>1</v>
      </c>
      <c r="O6" t="s">
        <v>410</v>
      </c>
      <c r="P6">
        <f t="shared" si="2"/>
        <v>0</v>
      </c>
    </row>
    <row r="7" spans="1:16" x14ac:dyDescent="0.25">
      <c r="A7" t="s">
        <v>658</v>
      </c>
      <c r="M7" t="str">
        <f t="shared" si="0"/>
        <v>/* I2C task */</v>
      </c>
      <c r="N7">
        <f t="shared" si="1"/>
        <v>1</v>
      </c>
      <c r="O7" t="s">
        <v>410</v>
      </c>
      <c r="P7">
        <f t="shared" si="2"/>
        <v>0</v>
      </c>
    </row>
    <row r="8" spans="1:16" x14ac:dyDescent="0.25">
      <c r="A8" t="s">
        <v>196</v>
      </c>
      <c r="M8" t="str">
        <f t="shared" si="0"/>
        <v>/***************************************************************************/</v>
      </c>
      <c r="N8">
        <f t="shared" si="1"/>
        <v>1</v>
      </c>
      <c r="O8" t="s">
        <v>410</v>
      </c>
      <c r="P8">
        <f t="shared" si="2"/>
        <v>0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659</v>
      </c>
      <c r="M10" t="str">
        <f t="shared" si="0"/>
        <v>#define I2C_VERSION 0</v>
      </c>
      <c r="N10">
        <f t="shared" si="1"/>
        <v>1</v>
      </c>
      <c r="O10" t="s">
        <v>410</v>
      </c>
      <c r="P10">
        <f t="shared" si="2"/>
        <v>0</v>
      </c>
    </row>
    <row r="11" spans="1:16" x14ac:dyDescent="0.25">
      <c r="M11" t="str">
        <f t="shared" si="0"/>
        <v/>
      </c>
      <c r="N11">
        <f t="shared" si="1"/>
        <v>0</v>
      </c>
      <c r="P11">
        <f t="shared" si="2"/>
        <v>0</v>
      </c>
    </row>
    <row r="12" spans="1:16" x14ac:dyDescent="0.25">
      <c r="A12" t="s">
        <v>660</v>
      </c>
      <c r="M12" t="str">
        <f t="shared" si="0"/>
        <v>#if I2C_VERSION == 0</v>
      </c>
      <c r="N12">
        <f t="shared" si="1"/>
        <v>1</v>
      </c>
      <c r="O12" t="s">
        <v>410</v>
      </c>
      <c r="P12">
        <f t="shared" si="2"/>
        <v>0</v>
      </c>
    </row>
    <row r="13" spans="1:16" x14ac:dyDescent="0.25">
      <c r="M13" t="str">
        <f t="shared" si="0"/>
        <v/>
      </c>
      <c r="N13">
        <f t="shared" si="1"/>
        <v>0</v>
      </c>
      <c r="P13">
        <f t="shared" si="2"/>
        <v>0</v>
      </c>
    </row>
    <row r="14" spans="1:16" x14ac:dyDescent="0.25">
      <c r="A14" t="s">
        <v>494</v>
      </c>
      <c r="M14" t="str">
        <f t="shared" si="0"/>
        <v>using namespace scp::core;</v>
      </c>
      <c r="N14">
        <f t="shared" si="1"/>
        <v>1</v>
      </c>
      <c r="P14">
        <f t="shared" si="2"/>
        <v>1</v>
      </c>
    </row>
    <row r="15" spans="1:16" x14ac:dyDescent="0.25">
      <c r="A15" t="s">
        <v>661</v>
      </c>
      <c r="M15" t="str">
        <f t="shared" si="0"/>
        <v>using namespace scp::drivers;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292</v>
      </c>
      <c r="M17" t="str">
        <f t="shared" si="0"/>
        <v>#define ACCEL_ADDRESS 0x1C</v>
      </c>
      <c r="N17">
        <f t="shared" si="1"/>
        <v>1</v>
      </c>
      <c r="P17">
        <f t="shared" si="2"/>
        <v>1</v>
      </c>
    </row>
    <row r="18" spans="1:16" x14ac:dyDescent="0.25">
      <c r="M18" t="str">
        <f t="shared" si="0"/>
        <v/>
      </c>
      <c r="N18">
        <f t="shared" si="1"/>
        <v>0</v>
      </c>
      <c r="P18">
        <f t="shared" si="2"/>
        <v>0</v>
      </c>
    </row>
    <row r="19" spans="1:16" x14ac:dyDescent="0.25">
      <c r="A19" t="s">
        <v>293</v>
      </c>
      <c r="M19" t="str">
        <f t="shared" si="0"/>
        <v>volatile int16_t __accel_x = 0;</v>
      </c>
      <c r="N19">
        <f t="shared" si="1"/>
        <v>1</v>
      </c>
      <c r="O19" t="s">
        <v>410</v>
      </c>
      <c r="P19">
        <f t="shared" si="2"/>
        <v>0</v>
      </c>
    </row>
    <row r="20" spans="1:16" x14ac:dyDescent="0.25">
      <c r="A20" t="s">
        <v>294</v>
      </c>
      <c r="M20" t="str">
        <f t="shared" si="0"/>
        <v>volatile int16_t __accel_y = 0;</v>
      </c>
      <c r="N20">
        <f t="shared" si="1"/>
        <v>1</v>
      </c>
      <c r="O20" t="s">
        <v>410</v>
      </c>
      <c r="P20">
        <f t="shared" si="2"/>
        <v>0</v>
      </c>
    </row>
    <row r="21" spans="1:16" x14ac:dyDescent="0.25">
      <c r="A21" t="s">
        <v>295</v>
      </c>
      <c r="M21" t="str">
        <f t="shared" si="0"/>
        <v>volatile int16_t __accel_z = 0;</v>
      </c>
      <c r="N21">
        <f t="shared" si="1"/>
        <v>1</v>
      </c>
      <c r="O21" t="s">
        <v>410</v>
      </c>
      <c r="P21">
        <f t="shared" si="2"/>
        <v>0</v>
      </c>
    </row>
    <row r="22" spans="1:16" x14ac:dyDescent="0.25">
      <c r="A22" t="s">
        <v>296</v>
      </c>
      <c r="M22" t="str">
        <f t="shared" si="0"/>
        <v>volatile uint8_t __accel_whoami = 0;</v>
      </c>
      <c r="N22">
        <f t="shared" si="1"/>
        <v>1</v>
      </c>
      <c r="O22" t="s">
        <v>410</v>
      </c>
      <c r="P22">
        <f t="shared" si="2"/>
        <v>0</v>
      </c>
    </row>
    <row r="23" spans="1:16" x14ac:dyDescent="0.25">
      <c r="A23" t="s">
        <v>297</v>
      </c>
      <c r="M23" t="str">
        <f t="shared" si="0"/>
        <v>volatile int16_t __accel_count = 0;</v>
      </c>
      <c r="N23">
        <f t="shared" si="1"/>
        <v>1</v>
      </c>
      <c r="O23" t="s">
        <v>410</v>
      </c>
      <c r="P23">
        <f t="shared" si="2"/>
        <v>0</v>
      </c>
    </row>
    <row r="24" spans="1:16" x14ac:dyDescent="0.25">
      <c r="M24" t="str">
        <f t="shared" si="0"/>
        <v/>
      </c>
      <c r="N24">
        <f t="shared" si="1"/>
        <v>0</v>
      </c>
      <c r="P24">
        <f t="shared" si="2"/>
        <v>0</v>
      </c>
    </row>
    <row r="25" spans="1:16" x14ac:dyDescent="0.25">
      <c r="A25" t="s">
        <v>298</v>
      </c>
      <c r="M25" t="str">
        <f t="shared" si="0"/>
        <v>void decodeCoordsFromBuffer(const uint8_t* buf, int16_t&amp; x, int16_t&amp; y, int16_t&amp; z) {</v>
      </c>
      <c r="N25">
        <f t="shared" si="1"/>
        <v>1</v>
      </c>
      <c r="P25">
        <f t="shared" si="2"/>
        <v>1</v>
      </c>
    </row>
    <row r="26" spans="1:16" x14ac:dyDescent="0.25">
      <c r="A26" t="s">
        <v>299</v>
      </c>
      <c r="M26" t="str">
        <f t="shared" si="0"/>
        <v>x = (int16_t)(((buf[1] &lt;&lt; 8) | buf[2])) &gt;&gt; 2;</v>
      </c>
      <c r="N26">
        <f t="shared" si="1"/>
        <v>1</v>
      </c>
      <c r="P26">
        <f t="shared" si="2"/>
        <v>1</v>
      </c>
    </row>
    <row r="27" spans="1:16" x14ac:dyDescent="0.25">
      <c r="A27" t="s">
        <v>300</v>
      </c>
      <c r="M27" t="str">
        <f t="shared" si="0"/>
        <v>y = (int16_t)(((buf[3] &lt;&lt; 8) | buf[4])) &gt;&gt; 2;</v>
      </c>
      <c r="N27">
        <f t="shared" si="1"/>
        <v>1</v>
      </c>
      <c r="P27">
        <f t="shared" si="2"/>
        <v>1</v>
      </c>
    </row>
    <row r="28" spans="1:16" x14ac:dyDescent="0.25">
      <c r="A28" t="s">
        <v>301</v>
      </c>
      <c r="M28" t="str">
        <f t="shared" si="0"/>
        <v>z = (int16_t)(((buf[5] &lt;&lt; 8) | buf[6])) &gt;&gt; 2;</v>
      </c>
      <c r="N28">
        <f t="shared" si="1"/>
        <v>1</v>
      </c>
      <c r="P28">
        <f t="shared" si="2"/>
        <v>1</v>
      </c>
    </row>
    <row r="29" spans="1:16" x14ac:dyDescent="0.25">
      <c r="A29" t="s">
        <v>250</v>
      </c>
      <c r="M29" t="str">
        <f t="shared" si="0"/>
        <v>}</v>
      </c>
      <c r="N29">
        <f t="shared" si="1"/>
        <v>1</v>
      </c>
      <c r="P29">
        <f t="shared" si="2"/>
        <v>1</v>
      </c>
    </row>
    <row r="30" spans="1:16" x14ac:dyDescent="0.25">
      <c r="M30" t="str">
        <f t="shared" si="0"/>
        <v/>
      </c>
      <c r="N30">
        <f t="shared" si="1"/>
        <v>0</v>
      </c>
      <c r="P30">
        <f t="shared" si="2"/>
        <v>0</v>
      </c>
    </row>
    <row r="31" spans="1:16" x14ac:dyDescent="0.25">
      <c r="A31" t="s">
        <v>662</v>
      </c>
      <c r="M31" t="str">
        <f t="shared" si="0"/>
        <v>resumable i2cTaskFn(uint8_t channel /* ignored */) {</v>
      </c>
      <c r="N31">
        <f t="shared" si="1"/>
        <v>1</v>
      </c>
      <c r="P31">
        <f t="shared" si="2"/>
        <v>1</v>
      </c>
    </row>
    <row r="32" spans="1:16" x14ac:dyDescent="0.25">
      <c r="B32" t="s">
        <v>557</v>
      </c>
      <c r="M32" t="str">
        <f t="shared" si="0"/>
        <v>co_await suspend_always{};</v>
      </c>
      <c r="N32">
        <f t="shared" si="1"/>
        <v>1</v>
      </c>
      <c r="P32">
        <f t="shared" si="2"/>
        <v>1</v>
      </c>
    </row>
    <row r="33" spans="2:16" x14ac:dyDescent="0.25">
      <c r="M33" t="str">
        <f t="shared" si="0"/>
        <v/>
      </c>
      <c r="N33">
        <f t="shared" si="1"/>
        <v>0</v>
      </c>
      <c r="P33">
        <f t="shared" si="2"/>
        <v>0</v>
      </c>
    </row>
    <row r="34" spans="2:16" x14ac:dyDescent="0.25">
      <c r="B34" t="s">
        <v>663</v>
      </c>
      <c r="M34" t="str">
        <f t="shared" si="0"/>
        <v>// Check that the accelerometer is alive</v>
      </c>
      <c r="N34">
        <f t="shared" si="1"/>
        <v>1</v>
      </c>
      <c r="P34">
        <f t="shared" si="2"/>
        <v>1</v>
      </c>
    </row>
    <row r="35" spans="2:16" x14ac:dyDescent="0.25">
      <c r="B35" t="s">
        <v>664</v>
      </c>
      <c r="M35" t="str">
        <f t="shared" si="0"/>
        <v>uint8_t whoami;</v>
      </c>
      <c r="N35">
        <f t="shared" si="1"/>
        <v>1</v>
      </c>
      <c r="P35">
        <f t="shared" si="2"/>
        <v>1</v>
      </c>
    </row>
    <row r="36" spans="2:16" x14ac:dyDescent="0.25">
      <c r="B36" t="s">
        <v>665</v>
      </c>
      <c r="M36" t="str">
        <f t="shared" si="0"/>
        <v>byte rc = co_await read_i2c_4(ACCEL_ADDRESS, 0x0D, &amp;whoami, 1);</v>
      </c>
      <c r="N36">
        <f t="shared" si="1"/>
        <v>1</v>
      </c>
      <c r="P36">
        <f t="shared" si="2"/>
        <v>1</v>
      </c>
    </row>
    <row r="37" spans="2:16" x14ac:dyDescent="0.25">
      <c r="B37" t="s">
        <v>666</v>
      </c>
      <c r="M37" t="str">
        <f t="shared" si="0"/>
        <v>__accel_whoami = whoami;</v>
      </c>
      <c r="N37">
        <f t="shared" si="1"/>
        <v>1</v>
      </c>
      <c r="P37">
        <f t="shared" si="2"/>
        <v>1</v>
      </c>
    </row>
    <row r="38" spans="2:16" x14ac:dyDescent="0.25">
      <c r="B38" t="s">
        <v>667</v>
      </c>
      <c r="M38" t="str">
        <f t="shared" si="0"/>
        <v>if (!rc &amp;&amp; (whoami != 0xC7)) {</v>
      </c>
      <c r="N38">
        <f t="shared" si="1"/>
        <v>1</v>
      </c>
      <c r="P38">
        <f t="shared" si="2"/>
        <v>1</v>
      </c>
    </row>
    <row r="39" spans="2:16" x14ac:dyDescent="0.25">
      <c r="C39" t="s">
        <v>338</v>
      </c>
      <c r="M39" t="str">
        <f t="shared" si="0"/>
        <v>rc = ERR_COMMON;</v>
      </c>
      <c r="N39">
        <f t="shared" si="1"/>
        <v>1</v>
      </c>
      <c r="P39">
        <f t="shared" si="2"/>
        <v>1</v>
      </c>
    </row>
    <row r="40" spans="2:16" x14ac:dyDescent="0.25">
      <c r="C40" t="s">
        <v>339</v>
      </c>
      <c r="M40" t="str">
        <f t="shared" si="0"/>
        <v>trace("Accelerometer is not responding.\r\n");</v>
      </c>
      <c r="N40">
        <f t="shared" si="1"/>
        <v>1</v>
      </c>
      <c r="P40">
        <f t="shared" si="2"/>
        <v>1</v>
      </c>
    </row>
    <row r="41" spans="2:16" x14ac:dyDescent="0.25">
      <c r="B41" t="s">
        <v>250</v>
      </c>
      <c r="M41" t="str">
        <f t="shared" si="0"/>
        <v>}</v>
      </c>
      <c r="N41">
        <f t="shared" si="1"/>
        <v>1</v>
      </c>
      <c r="P41">
        <f t="shared" si="2"/>
        <v>1</v>
      </c>
    </row>
    <row r="42" spans="2:16" x14ac:dyDescent="0.25">
      <c r="M42" t="str">
        <f t="shared" si="0"/>
        <v/>
      </c>
      <c r="N42">
        <f t="shared" si="1"/>
        <v>0</v>
      </c>
      <c r="P42">
        <f t="shared" si="2"/>
        <v>0</v>
      </c>
    </row>
    <row r="43" spans="2:16" x14ac:dyDescent="0.25">
      <c r="B43" t="s">
        <v>668</v>
      </c>
      <c r="M43" t="str">
        <f t="shared" si="0"/>
        <v>if (!rc) {</v>
      </c>
      <c r="N43">
        <f t="shared" si="1"/>
        <v>1</v>
      </c>
      <c r="P43">
        <f t="shared" si="2"/>
        <v>1</v>
      </c>
    </row>
    <row r="44" spans="2:16" x14ac:dyDescent="0.25">
      <c r="C44" t="s">
        <v>669</v>
      </c>
      <c r="M44" t="str">
        <f t="shared" si="0"/>
        <v>rc = co_await write_i2c_4(ACCEL_ADDRESS, 0x2A, 0);</v>
      </c>
      <c r="N44">
        <f t="shared" si="1"/>
        <v>1</v>
      </c>
      <c r="P44">
        <f t="shared" si="2"/>
        <v>1</v>
      </c>
    </row>
    <row r="45" spans="2:16" x14ac:dyDescent="0.25">
      <c r="B45" t="s">
        <v>250</v>
      </c>
      <c r="M45" t="str">
        <f t="shared" si="0"/>
        <v>}</v>
      </c>
      <c r="N45">
        <f t="shared" si="1"/>
        <v>1</v>
      </c>
      <c r="P45">
        <f t="shared" si="2"/>
        <v>1</v>
      </c>
    </row>
    <row r="46" spans="2:16" x14ac:dyDescent="0.25">
      <c r="M46" t="str">
        <f t="shared" si="0"/>
        <v/>
      </c>
      <c r="N46">
        <f t="shared" si="1"/>
        <v>0</v>
      </c>
      <c r="P46">
        <f t="shared" si="2"/>
        <v>0</v>
      </c>
    </row>
    <row r="47" spans="2:16" x14ac:dyDescent="0.25">
      <c r="B47" t="s">
        <v>668</v>
      </c>
      <c r="M47" t="str">
        <f t="shared" si="0"/>
        <v>if (!rc) {</v>
      </c>
      <c r="N47">
        <f t="shared" si="1"/>
        <v>1</v>
      </c>
      <c r="P47">
        <f t="shared" si="2"/>
        <v>1</v>
      </c>
    </row>
    <row r="48" spans="2:16" x14ac:dyDescent="0.25">
      <c r="C48" t="s">
        <v>670</v>
      </c>
      <c r="M48" t="str">
        <f t="shared" si="0"/>
        <v>rc = co_await write_i2c_4(ACCEL_ADDRESS, 0x2A, 1);</v>
      </c>
      <c r="N48">
        <f t="shared" si="1"/>
        <v>1</v>
      </c>
      <c r="P48">
        <f t="shared" si="2"/>
        <v>1</v>
      </c>
    </row>
    <row r="49" spans="2:16" x14ac:dyDescent="0.25">
      <c r="B49" t="s">
        <v>250</v>
      </c>
      <c r="M49" t="str">
        <f t="shared" si="0"/>
        <v>}</v>
      </c>
      <c r="N49">
        <f t="shared" si="1"/>
        <v>1</v>
      </c>
      <c r="P49">
        <f t="shared" si="2"/>
        <v>1</v>
      </c>
    </row>
    <row r="50" spans="2:16" x14ac:dyDescent="0.25">
      <c r="M50" t="str">
        <f t="shared" si="0"/>
        <v/>
      </c>
      <c r="N50">
        <f t="shared" si="1"/>
        <v>0</v>
      </c>
      <c r="P50">
        <f t="shared" si="2"/>
        <v>0</v>
      </c>
    </row>
    <row r="51" spans="2:16" x14ac:dyDescent="0.25">
      <c r="B51" t="s">
        <v>560</v>
      </c>
      <c r="M51" t="str">
        <f t="shared" si="0"/>
        <v>for (;;) {</v>
      </c>
      <c r="N51">
        <f t="shared" si="1"/>
        <v>1</v>
      </c>
      <c r="P51">
        <f t="shared" si="2"/>
        <v>1</v>
      </c>
    </row>
    <row r="52" spans="2:16" x14ac:dyDescent="0.25">
      <c r="C52" t="s">
        <v>668</v>
      </c>
      <c r="M52" t="str">
        <f t="shared" si="0"/>
        <v>if (!rc) {</v>
      </c>
      <c r="N52">
        <f t="shared" si="1"/>
        <v>1</v>
      </c>
      <c r="P52">
        <f t="shared" si="2"/>
        <v>1</v>
      </c>
    </row>
    <row r="53" spans="2:16" x14ac:dyDescent="0.25">
      <c r="D53" t="s">
        <v>671</v>
      </c>
      <c r="M53" t="str">
        <f t="shared" si="0"/>
        <v>uint8_t buf[7] = { 0, 0, 0, 0, 0, 0, 0 };</v>
      </c>
      <c r="N53">
        <f t="shared" si="1"/>
        <v>1</v>
      </c>
      <c r="P53">
        <f t="shared" si="2"/>
        <v>1</v>
      </c>
    </row>
    <row r="54" spans="2:16" x14ac:dyDescent="0.25">
      <c r="D54" t="s">
        <v>672</v>
      </c>
      <c r="M54" t="str">
        <f t="shared" si="0"/>
        <v>rc = co_await read_i2c_4(ACCEL_ADDRESS, 0x00, buf, sizeof(buf));</v>
      </c>
      <c r="N54">
        <f t="shared" si="1"/>
        <v>1</v>
      </c>
      <c r="P54">
        <f t="shared" si="2"/>
        <v>1</v>
      </c>
    </row>
    <row r="55" spans="2:16" x14ac:dyDescent="0.25">
      <c r="D55" t="s">
        <v>668</v>
      </c>
      <c r="M55" t="str">
        <f t="shared" si="0"/>
        <v>if (!rc) {</v>
      </c>
      <c r="N55">
        <f t="shared" si="1"/>
        <v>1</v>
      </c>
      <c r="P55">
        <f t="shared" si="2"/>
        <v>1</v>
      </c>
    </row>
    <row r="56" spans="2:16" x14ac:dyDescent="0.25">
      <c r="E56" t="s">
        <v>363</v>
      </c>
      <c r="M56" t="str">
        <f t="shared" si="0"/>
        <v>int16_t x = 0, y = 0, z = 0;</v>
      </c>
      <c r="N56">
        <f t="shared" si="1"/>
        <v>1</v>
      </c>
      <c r="P56">
        <f t="shared" si="2"/>
        <v>1</v>
      </c>
    </row>
    <row r="57" spans="2:16" x14ac:dyDescent="0.25">
      <c r="E57" t="s">
        <v>673</v>
      </c>
      <c r="M57" t="str">
        <f t="shared" si="0"/>
        <v>decodeCoordsFromBuffer(buf, x, y, z);</v>
      </c>
      <c r="N57">
        <f t="shared" si="1"/>
        <v>1</v>
      </c>
      <c r="P57">
        <f t="shared" si="2"/>
        <v>1</v>
      </c>
    </row>
    <row r="58" spans="2:16" x14ac:dyDescent="0.25">
      <c r="D58" t="s">
        <v>674</v>
      </c>
      <c r="M58" t="str">
        <f t="shared" si="0"/>
        <v>__accel_x = x;</v>
      </c>
      <c r="N58">
        <f t="shared" si="1"/>
        <v>1</v>
      </c>
      <c r="O58" t="s">
        <v>410</v>
      </c>
      <c r="P58">
        <f t="shared" si="2"/>
        <v>0</v>
      </c>
    </row>
    <row r="59" spans="2:16" x14ac:dyDescent="0.25">
      <c r="D59" t="s">
        <v>675</v>
      </c>
      <c r="M59" t="str">
        <f t="shared" si="0"/>
        <v>__accel_y = y;</v>
      </c>
      <c r="N59">
        <f t="shared" si="1"/>
        <v>1</v>
      </c>
      <c r="O59" t="s">
        <v>410</v>
      </c>
      <c r="P59">
        <f t="shared" si="2"/>
        <v>0</v>
      </c>
    </row>
    <row r="60" spans="2:16" x14ac:dyDescent="0.25">
      <c r="D60" t="s">
        <v>676</v>
      </c>
      <c r="M60" t="str">
        <f t="shared" si="0"/>
        <v>__accel_z = z;</v>
      </c>
      <c r="N60">
        <f t="shared" si="1"/>
        <v>1</v>
      </c>
      <c r="O60" t="s">
        <v>410</v>
      </c>
      <c r="P60">
        <f t="shared" si="2"/>
        <v>0</v>
      </c>
    </row>
    <row r="61" spans="2:16" x14ac:dyDescent="0.25">
      <c r="D61" t="s">
        <v>677</v>
      </c>
      <c r="M61" t="str">
        <f t="shared" si="0"/>
        <v>__accel_count++;</v>
      </c>
      <c r="N61">
        <f t="shared" si="1"/>
        <v>1</v>
      </c>
      <c r="O61" t="s">
        <v>410</v>
      </c>
      <c r="P61">
        <f t="shared" si="2"/>
        <v>0</v>
      </c>
    </row>
    <row r="62" spans="2:16" x14ac:dyDescent="0.25">
      <c r="D62" t="s">
        <v>250</v>
      </c>
      <c r="M62" t="str">
        <f t="shared" si="0"/>
        <v>}</v>
      </c>
      <c r="N62">
        <f t="shared" si="1"/>
        <v>1</v>
      </c>
      <c r="P62">
        <f t="shared" si="2"/>
        <v>1</v>
      </c>
    </row>
    <row r="63" spans="2:16" x14ac:dyDescent="0.25">
      <c r="C63" t="s">
        <v>250</v>
      </c>
      <c r="M63" t="str">
        <f t="shared" si="0"/>
        <v>}</v>
      </c>
      <c r="N63">
        <f t="shared" si="1"/>
        <v>1</v>
      </c>
      <c r="P63">
        <f t="shared" si="2"/>
        <v>1</v>
      </c>
    </row>
    <row r="64" spans="2:16" x14ac:dyDescent="0.25">
      <c r="C64" t="s">
        <v>678</v>
      </c>
      <c r="M64" t="str">
        <f t="shared" si="0"/>
        <v>co_await wait_on_ticks(100);</v>
      </c>
      <c r="N64">
        <f t="shared" si="1"/>
        <v>1</v>
      </c>
      <c r="P64">
        <f t="shared" si="2"/>
        <v>1</v>
      </c>
    </row>
    <row r="65" spans="1:16" x14ac:dyDescent="0.25">
      <c r="B65" t="s">
        <v>250</v>
      </c>
      <c r="M65" t="str">
        <f t="shared" si="0"/>
        <v>}</v>
      </c>
      <c r="N65">
        <f t="shared" si="1"/>
        <v>1</v>
      </c>
      <c r="P65">
        <f t="shared" si="2"/>
        <v>1</v>
      </c>
    </row>
    <row r="66" spans="1:16" x14ac:dyDescent="0.25">
      <c r="A66" t="s">
        <v>250</v>
      </c>
      <c r="M66" t="str">
        <f t="shared" ref="M66:M68" si="3">TRIM(_xlfn.CONCAT(A66:L66))</f>
        <v>}</v>
      </c>
      <c r="N66">
        <f t="shared" ref="N66:N68" si="4">IF(M66="",0,1)</f>
        <v>1</v>
      </c>
      <c r="P66">
        <f t="shared" ref="P66:P68" si="5">IF(O66="Skip",0,N66)</f>
        <v>1</v>
      </c>
    </row>
    <row r="67" spans="1:16" x14ac:dyDescent="0.25">
      <c r="M67" t="str">
        <f t="shared" si="3"/>
        <v/>
      </c>
      <c r="N67">
        <f t="shared" si="4"/>
        <v>0</v>
      </c>
      <c r="P67">
        <f t="shared" si="5"/>
        <v>0</v>
      </c>
    </row>
    <row r="68" spans="1:16" x14ac:dyDescent="0.25">
      <c r="A68" t="s">
        <v>679</v>
      </c>
      <c r="M68" t="str">
        <f t="shared" si="3"/>
        <v>#endif // I2C_VERSION == 0</v>
      </c>
      <c r="N68">
        <f t="shared" si="4"/>
        <v>1</v>
      </c>
      <c r="O68" t="s">
        <v>410</v>
      </c>
      <c r="P68">
        <f t="shared" si="5"/>
        <v>0</v>
      </c>
    </row>
    <row r="69" spans="1:16" x14ac:dyDescent="0.25">
      <c r="P69" s="18">
        <f>SUM(P1:P68)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5"/>
  <sheetViews>
    <sheetView tabSelected="1" workbookViewId="0">
      <pane xSplit="4" ySplit="5" topLeftCell="J30" activePane="bottomRight" state="frozen"/>
      <selection pane="topRight" activeCell="F1" sqref="F1"/>
      <selection pane="bottomLeft" activeCell="A6" sqref="A6"/>
      <selection pane="bottomRight" activeCell="V41" sqref="V41:Z41"/>
    </sheetView>
  </sheetViews>
  <sheetFormatPr defaultRowHeight="15" x14ac:dyDescent="0.25"/>
  <cols>
    <col min="2" max="3" width="19.5703125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4.28515625" customWidth="1"/>
    <col min="13" max="13" width="12.140625" customWidth="1"/>
    <col min="14" max="14" width="10.5703125" style="2" bestFit="1" customWidth="1"/>
    <col min="18" max="18" width="11.7109375" customWidth="1"/>
    <col min="19" max="21" width="12" customWidth="1"/>
    <col min="26" max="26" width="9.140625" style="17"/>
  </cols>
  <sheetData>
    <row r="1" spans="1:28" ht="23.25" x14ac:dyDescent="0.35">
      <c r="B1" s="8" t="s">
        <v>47</v>
      </c>
      <c r="C1" s="8"/>
      <c r="D1" s="8"/>
    </row>
    <row r="2" spans="1:28" ht="23.25" x14ac:dyDescent="0.35">
      <c r="B2" s="8" t="s">
        <v>87</v>
      </c>
      <c r="C2" s="14" t="s">
        <v>89</v>
      </c>
      <c r="D2" s="8"/>
    </row>
    <row r="4" spans="1:28" ht="24" customHeight="1" x14ac:dyDescent="0.25">
      <c r="B4" s="19" t="s">
        <v>57</v>
      </c>
      <c r="C4" s="20"/>
      <c r="D4" s="21"/>
      <c r="E4" s="22" t="s">
        <v>36</v>
      </c>
      <c r="F4" s="23"/>
      <c r="G4" s="24"/>
      <c r="H4" s="25" t="s">
        <v>41</v>
      </c>
      <c r="I4" s="26"/>
      <c r="J4" s="27" t="s">
        <v>42</v>
      </c>
      <c r="K4" s="28"/>
      <c r="L4" s="19" t="s">
        <v>120</v>
      </c>
      <c r="M4" s="20"/>
      <c r="N4" s="21"/>
      <c r="O4" s="29" t="s">
        <v>122</v>
      </c>
      <c r="P4" s="29"/>
      <c r="Q4" s="19" t="s">
        <v>121</v>
      </c>
      <c r="R4" s="20"/>
      <c r="S4" s="21"/>
      <c r="T4" s="29" t="s">
        <v>123</v>
      </c>
      <c r="U4" s="29"/>
      <c r="V4" s="30" t="s">
        <v>63</v>
      </c>
      <c r="W4" s="30"/>
      <c r="X4" s="30"/>
      <c r="Y4" s="30"/>
      <c r="Z4" s="30"/>
      <c r="AA4" s="30"/>
      <c r="AB4" t="s">
        <v>148</v>
      </c>
    </row>
    <row r="5" spans="1:28" ht="93" customHeight="1" x14ac:dyDescent="0.25">
      <c r="A5" t="s">
        <v>114</v>
      </c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 t="s">
        <v>33</v>
      </c>
      <c r="M5" s="5" t="s">
        <v>34</v>
      </c>
      <c r="N5" s="9" t="s">
        <v>97</v>
      </c>
      <c r="O5" s="5" t="s">
        <v>34</v>
      </c>
      <c r="P5" s="9" t="s">
        <v>97</v>
      </c>
      <c r="Q5" s="5" t="s">
        <v>33</v>
      </c>
      <c r="R5" s="5" t="s">
        <v>34</v>
      </c>
      <c r="S5" s="9" t="s">
        <v>97</v>
      </c>
      <c r="T5" s="5" t="s">
        <v>34</v>
      </c>
      <c r="U5" s="9" t="s">
        <v>97</v>
      </c>
      <c r="V5" t="s">
        <v>73</v>
      </c>
      <c r="W5" t="s">
        <v>74</v>
      </c>
      <c r="X5" t="s">
        <v>75</v>
      </c>
      <c r="Y5" t="s">
        <v>76</v>
      </c>
      <c r="Z5" s="17" t="s">
        <v>77</v>
      </c>
      <c r="AA5" t="s">
        <v>78</v>
      </c>
    </row>
    <row r="6" spans="1:28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M6" s="15" t="e">
        <f>10^6/L6</f>
        <v>#DIV/0!</v>
      </c>
      <c r="N6" s="2" t="e">
        <f t="shared" ref="N6:N20" si="0">M6*$L$47</f>
        <v>#DIV/0!</v>
      </c>
    </row>
    <row r="7" spans="1:28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L7">
        <v>5690781</v>
      </c>
      <c r="M7" s="15">
        <f>10^6/L7</f>
        <v>0.17572280500690501</v>
      </c>
      <c r="N7" s="11">
        <f t="shared" si="0"/>
        <v>21.086736600828601</v>
      </c>
    </row>
    <row r="8" spans="1:28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M8" s="15" t="e">
        <f t="shared" ref="M8:M12" si="1">10^6/L8</f>
        <v>#DIV/0!</v>
      </c>
      <c r="N8" s="2" t="e">
        <f t="shared" si="0"/>
        <v>#DIV/0!</v>
      </c>
    </row>
    <row r="9" spans="1:28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L9">
        <v>5196505</v>
      </c>
      <c r="M9" s="15">
        <f t="shared" si="1"/>
        <v>0.19243703219760205</v>
      </c>
      <c r="N9" s="12">
        <f t="shared" si="0"/>
        <v>23.092443863712248</v>
      </c>
      <c r="O9" s="15">
        <f>M9-M7</f>
        <v>1.671422719069704E-2</v>
      </c>
      <c r="P9" s="2">
        <f>O9*$L$47</f>
        <v>2.0057072628836448</v>
      </c>
      <c r="V9">
        <v>4384</v>
      </c>
      <c r="W9">
        <v>140</v>
      </c>
      <c r="X9">
        <v>1148</v>
      </c>
      <c r="Y9">
        <v>5672</v>
      </c>
      <c r="Z9" s="17">
        <v>1628</v>
      </c>
      <c r="AA9" t="s">
        <v>105</v>
      </c>
    </row>
    <row r="10" spans="1:28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L10">
        <v>609794</v>
      </c>
      <c r="M10" s="15">
        <f t="shared" si="1"/>
        <v>1.6398980639363456</v>
      </c>
      <c r="N10" s="10">
        <f t="shared" si="0"/>
        <v>196.78776767236147</v>
      </c>
      <c r="V10">
        <v>5096</v>
      </c>
      <c r="W10">
        <v>140</v>
      </c>
      <c r="X10">
        <v>1192</v>
      </c>
      <c r="Y10">
        <v>6428</v>
      </c>
      <c r="Z10" s="17" t="s">
        <v>103</v>
      </c>
      <c r="AA10" t="s">
        <v>104</v>
      </c>
    </row>
    <row r="11" spans="1:28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M11" s="15" t="e">
        <f t="shared" si="1"/>
        <v>#DIV/0!</v>
      </c>
      <c r="N11" s="2" t="e">
        <f t="shared" si="0"/>
        <v>#DIV/0!</v>
      </c>
    </row>
    <row r="12" spans="1:28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M12" s="15" t="e">
        <f t="shared" si="1"/>
        <v>#DIV/0!</v>
      </c>
      <c r="N12" s="2" t="e">
        <f t="shared" si="0"/>
        <v>#DIV/0!</v>
      </c>
    </row>
    <row r="13" spans="1:28" ht="16.5" thickTop="1" thickBot="1" x14ac:dyDescent="0.3">
      <c r="A13" t="b">
        <v>1</v>
      </c>
      <c r="B13" t="s">
        <v>53</v>
      </c>
      <c r="C13" t="s">
        <v>113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L13" s="2"/>
      <c r="M13" s="16">
        <f>0.283/2</f>
        <v>0.14149999999999999</v>
      </c>
      <c r="N13" s="11">
        <f t="shared" si="0"/>
        <v>16.979999999999997</v>
      </c>
      <c r="R13" s="16">
        <f>0.283/2</f>
        <v>0.14149999999999999</v>
      </c>
      <c r="S13" s="11">
        <f>R13*$L$47</f>
        <v>16.979999999999997</v>
      </c>
      <c r="V13">
        <v>2960</v>
      </c>
      <c r="W13">
        <v>140</v>
      </c>
      <c r="X13">
        <v>1060</v>
      </c>
      <c r="Y13">
        <v>4160</v>
      </c>
      <c r="Z13" s="17">
        <v>1040</v>
      </c>
      <c r="AA13" t="s">
        <v>81</v>
      </c>
      <c r="AB13" t="s">
        <v>149</v>
      </c>
    </row>
    <row r="14" spans="1:28" ht="16.5" thickTop="1" thickBot="1" x14ac:dyDescent="0.3">
      <c r="A14" t="b">
        <v>1</v>
      </c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L14" s="2"/>
      <c r="M14" s="16">
        <f>0.317/2</f>
        <v>0.1585</v>
      </c>
      <c r="N14" s="12">
        <f t="shared" si="0"/>
        <v>19.02</v>
      </c>
      <c r="O14" s="15">
        <f>M14-M$13</f>
        <v>1.7000000000000015E-2</v>
      </c>
      <c r="P14" s="1">
        <f>O14*$L$47</f>
        <v>2.0400000000000018</v>
      </c>
      <c r="R14" s="13">
        <f>0.317/2</f>
        <v>0.1585</v>
      </c>
      <c r="S14" s="12">
        <f>R14*$L$47</f>
        <v>19.02</v>
      </c>
      <c r="T14" s="15">
        <f>R14-R$13</f>
        <v>1.7000000000000015E-2</v>
      </c>
      <c r="U14">
        <f>T14*$L$47</f>
        <v>2.0400000000000018</v>
      </c>
      <c r="V14">
        <v>3012</v>
      </c>
      <c r="W14">
        <v>140</v>
      </c>
      <c r="X14">
        <v>1060</v>
      </c>
      <c r="Y14">
        <v>4212</v>
      </c>
      <c r="Z14" s="17">
        <v>1074</v>
      </c>
      <c r="AA14" t="s">
        <v>81</v>
      </c>
      <c r="AB14" t="s">
        <v>150</v>
      </c>
    </row>
    <row r="15" spans="1:28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L15" s="2"/>
      <c r="M15" s="16"/>
      <c r="N15" s="10">
        <f t="shared" si="0"/>
        <v>0</v>
      </c>
      <c r="R15" s="13"/>
      <c r="S15" s="10">
        <f>R15*$L$47</f>
        <v>0</v>
      </c>
      <c r="V15">
        <v>3964</v>
      </c>
      <c r="W15">
        <v>140</v>
      </c>
      <c r="X15">
        <v>1104</v>
      </c>
      <c r="Y15">
        <v>5208</v>
      </c>
      <c r="Z15" s="6" t="s">
        <v>85</v>
      </c>
      <c r="AA15" t="s">
        <v>81</v>
      </c>
    </row>
    <row r="16" spans="1:28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L16" s="2"/>
      <c r="M16" s="15" t="e">
        <f t="shared" ref="M16:M20" si="2">10^6/L16</f>
        <v>#DIV/0!</v>
      </c>
      <c r="N16" s="2" t="e">
        <f t="shared" si="0"/>
        <v>#DIV/0!</v>
      </c>
    </row>
    <row r="17" spans="1:28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L17" s="2">
        <v>2388806</v>
      </c>
      <c r="M17" s="15">
        <f t="shared" si="2"/>
        <v>0.41861917627467449</v>
      </c>
      <c r="N17" s="12">
        <f t="shared" si="0"/>
        <v>50.234301152960938</v>
      </c>
      <c r="O17" s="15">
        <f>M17-M$7</f>
        <v>0.24289637126776947</v>
      </c>
      <c r="P17" s="2">
        <f t="shared" ref="P17:P18" si="3">O17*$L$47</f>
        <v>29.147564552132337</v>
      </c>
      <c r="R17" s="1" t="e">
        <f>10^6/Q17</f>
        <v>#DIV/0!</v>
      </c>
      <c r="S17" s="12" t="e">
        <f>R17*$L$47</f>
        <v>#DIV/0!</v>
      </c>
      <c r="V17">
        <v>6236</v>
      </c>
      <c r="W17">
        <v>148</v>
      </c>
      <c r="X17">
        <v>1356</v>
      </c>
      <c r="Y17">
        <v>7740</v>
      </c>
      <c r="Z17" s="17" t="s">
        <v>106</v>
      </c>
      <c r="AA17" t="s">
        <v>107</v>
      </c>
    </row>
    <row r="18" spans="1:28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L18" s="2">
        <v>538043</v>
      </c>
      <c r="M18" s="15">
        <f t="shared" si="2"/>
        <v>1.8585875106636458</v>
      </c>
      <c r="N18" s="10">
        <f t="shared" si="0"/>
        <v>223.03050127963749</v>
      </c>
      <c r="O18" s="15">
        <f>M18-M10</f>
        <v>0.21868944672730017</v>
      </c>
      <c r="P18" s="2">
        <f t="shared" si="3"/>
        <v>26.242733607276023</v>
      </c>
    </row>
    <row r="19" spans="1:28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L19" s="2"/>
      <c r="M19" s="15" t="e">
        <f t="shared" si="2"/>
        <v>#DIV/0!</v>
      </c>
      <c r="N19" s="2" t="e">
        <f t="shared" si="0"/>
        <v>#DIV/0!</v>
      </c>
    </row>
    <row r="20" spans="1:28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L20" s="2"/>
      <c r="M20" s="15" t="e">
        <f t="shared" si="2"/>
        <v>#DIV/0!</v>
      </c>
      <c r="N20" s="2" t="e">
        <f t="shared" si="0"/>
        <v>#DIV/0!</v>
      </c>
    </row>
    <row r="21" spans="1:28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L21" s="2"/>
      <c r="M21" s="15"/>
      <c r="R21" s="1"/>
      <c r="S21" s="2">
        <f>R21*$L$47</f>
        <v>0</v>
      </c>
    </row>
    <row r="22" spans="1:28" ht="16.5" thickTop="1" thickBot="1" x14ac:dyDescent="0.3">
      <c r="A22" t="b">
        <v>1</v>
      </c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L22" s="2"/>
      <c r="M22" s="16">
        <f>0.7/2</f>
        <v>0.35</v>
      </c>
      <c r="N22" s="12">
        <f t="shared" ref="N22" si="4">M22*$L$47</f>
        <v>42</v>
      </c>
      <c r="O22" s="15">
        <f>M22-M$13</f>
        <v>0.20849999999999999</v>
      </c>
      <c r="P22" s="1">
        <f t="shared" ref="P22" si="5">O22*$L$47</f>
        <v>25.02</v>
      </c>
      <c r="R22" s="13">
        <f>0.7/2</f>
        <v>0.35</v>
      </c>
      <c r="S22" s="12">
        <f>R22*$L$47</f>
        <v>42</v>
      </c>
      <c r="T22" s="15">
        <f>R22-R$13</f>
        <v>0.20849999999999999</v>
      </c>
      <c r="U22">
        <f>T22*$L$47</f>
        <v>25.02</v>
      </c>
      <c r="V22">
        <v>4904</v>
      </c>
      <c r="W22">
        <v>148</v>
      </c>
      <c r="X22">
        <v>1288</v>
      </c>
      <c r="Y22">
        <v>6340</v>
      </c>
      <c r="Z22" s="17" t="s">
        <v>116</v>
      </c>
      <c r="AA22" t="s">
        <v>80</v>
      </c>
      <c r="AB22" t="s">
        <v>151</v>
      </c>
    </row>
    <row r="23" spans="1:28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L23" s="2"/>
      <c r="M23" s="16"/>
      <c r="N23" s="10">
        <f>M23*$L$47</f>
        <v>0</v>
      </c>
      <c r="R23" s="13"/>
      <c r="S23" s="10">
        <f t="shared" ref="S23" si="6">R23*$L$47</f>
        <v>0</v>
      </c>
      <c r="V23">
        <v>6080</v>
      </c>
      <c r="W23">
        <v>148</v>
      </c>
      <c r="X23">
        <v>1332</v>
      </c>
      <c r="Y23">
        <v>7560</v>
      </c>
      <c r="Z23" s="17" t="s">
        <v>83</v>
      </c>
      <c r="AA23" t="s">
        <v>80</v>
      </c>
    </row>
    <row r="24" spans="1:28" ht="16.5" thickTop="1" thickBot="1" x14ac:dyDescent="0.3">
      <c r="B24" t="s">
        <v>54</v>
      </c>
      <c r="C24" t="s">
        <v>52</v>
      </c>
      <c r="D24" t="s">
        <v>125</v>
      </c>
      <c r="E24" t="b">
        <v>1</v>
      </c>
      <c r="F24" t="b">
        <v>1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L24" s="2"/>
      <c r="M24" s="16">
        <f>3.48/2</f>
        <v>1.74</v>
      </c>
      <c r="N24" s="10">
        <f>M24*$L$47</f>
        <v>208.8</v>
      </c>
      <c r="R24" s="13"/>
      <c r="S24" s="10"/>
    </row>
    <row r="25" spans="1:28" ht="16.5" thickTop="1" thickBot="1" x14ac:dyDescent="0.3">
      <c r="B25" t="s">
        <v>54</v>
      </c>
      <c r="C25" t="s">
        <v>50</v>
      </c>
      <c r="D25" t="s">
        <v>86</v>
      </c>
      <c r="E25" t="b">
        <v>1</v>
      </c>
      <c r="F25" t="b">
        <v>0</v>
      </c>
      <c r="G25" t="b">
        <v>0</v>
      </c>
      <c r="H25">
        <v>2</v>
      </c>
      <c r="I25">
        <v>0</v>
      </c>
      <c r="J25" t="b">
        <v>0</v>
      </c>
      <c r="K25" s="6" t="s">
        <v>40</v>
      </c>
      <c r="L25" s="2"/>
      <c r="M25" s="15"/>
      <c r="R25" s="13"/>
      <c r="S25" s="12">
        <f>R25*$L$47</f>
        <v>0</v>
      </c>
    </row>
    <row r="26" spans="1:28" ht="15.75" thickTop="1" x14ac:dyDescent="0.25">
      <c r="B26" t="s">
        <v>90</v>
      </c>
      <c r="C26" t="s">
        <v>91</v>
      </c>
      <c r="E26" t="b">
        <v>0</v>
      </c>
      <c r="F26" t="b">
        <v>1</v>
      </c>
      <c r="G26" t="b">
        <v>0</v>
      </c>
      <c r="H26">
        <v>2</v>
      </c>
      <c r="I26">
        <v>0</v>
      </c>
      <c r="J26" t="b">
        <v>1</v>
      </c>
      <c r="K26" s="6" t="s">
        <v>44</v>
      </c>
      <c r="L26" s="2">
        <v>203100</v>
      </c>
      <c r="M26" s="15">
        <f t="shared" ref="M26" si="7">10^6/L26</f>
        <v>4.9236829148202856</v>
      </c>
      <c r="N26" s="2">
        <f t="shared" ref="N26" si="8">M26*$L$47</f>
        <v>590.84194977843424</v>
      </c>
    </row>
    <row r="27" spans="1:28" x14ac:dyDescent="0.25">
      <c r="B27" t="s">
        <v>90</v>
      </c>
      <c r="C27" t="s">
        <v>91</v>
      </c>
      <c r="E27" t="b">
        <v>0</v>
      </c>
      <c r="F27" t="b">
        <v>1</v>
      </c>
      <c r="G27" t="b">
        <v>0</v>
      </c>
      <c r="H27">
        <v>2</v>
      </c>
      <c r="I27">
        <v>0</v>
      </c>
      <c r="J27" t="b">
        <v>1</v>
      </c>
      <c r="K27" s="6" t="s">
        <v>40</v>
      </c>
      <c r="L27" s="2">
        <v>333998</v>
      </c>
      <c r="M27" s="15">
        <f t="shared" ref="M27:M30" si="9">10^6/L27</f>
        <v>2.9940299043706848</v>
      </c>
      <c r="N27" s="2">
        <f t="shared" ref="N27:N30" si="10">M27*$L$47</f>
        <v>359.28358852448218</v>
      </c>
      <c r="O27" s="15">
        <f>M27-M7</f>
        <v>2.8183070993637798</v>
      </c>
      <c r="P27" s="2">
        <f t="shared" ref="P27:P33" si="11">O27*$L$47</f>
        <v>338.19685192365358</v>
      </c>
      <c r="V27">
        <v>6768</v>
      </c>
      <c r="W27">
        <v>152</v>
      </c>
      <c r="X27">
        <v>4344</v>
      </c>
      <c r="Y27">
        <v>11264</v>
      </c>
      <c r="Z27" s="17" t="s">
        <v>101</v>
      </c>
      <c r="AA27" t="s">
        <v>100</v>
      </c>
    </row>
    <row r="28" spans="1:28" ht="15.75" thickBot="1" x14ac:dyDescent="0.3">
      <c r="B28" t="s">
        <v>90</v>
      </c>
      <c r="C28" t="s">
        <v>52</v>
      </c>
      <c r="E28" t="b">
        <v>0</v>
      </c>
      <c r="F28" t="b">
        <v>1</v>
      </c>
      <c r="G28" t="b">
        <v>0</v>
      </c>
      <c r="H28">
        <v>2</v>
      </c>
      <c r="I28">
        <v>0</v>
      </c>
      <c r="J28" t="b">
        <v>1</v>
      </c>
      <c r="K28" s="6" t="s">
        <v>40</v>
      </c>
      <c r="L28" s="2">
        <v>340668</v>
      </c>
      <c r="M28" s="15">
        <f t="shared" ref="M28" si="12">10^6/L28</f>
        <v>2.9354092547582984</v>
      </c>
      <c r="N28" s="2">
        <f t="shared" ref="N28:N29" si="13">M28*$L$47</f>
        <v>352.24911057099581</v>
      </c>
      <c r="O28" s="15">
        <f>M28-M7</f>
        <v>2.7596864497513933</v>
      </c>
      <c r="P28" s="2">
        <f t="shared" ref="P28:P29" si="14">O28*$L$47</f>
        <v>331.16237397016721</v>
      </c>
      <c r="V28">
        <v>7856</v>
      </c>
      <c r="W28">
        <v>144</v>
      </c>
      <c r="X28">
        <v>4344</v>
      </c>
      <c r="Y28">
        <v>12344</v>
      </c>
      <c r="Z28" s="17">
        <v>3038</v>
      </c>
      <c r="AA28" t="s">
        <v>100</v>
      </c>
    </row>
    <row r="29" spans="1:28" ht="16.5" thickTop="1" thickBot="1" x14ac:dyDescent="0.3">
      <c r="A29" t="b">
        <v>1</v>
      </c>
      <c r="B29" t="s">
        <v>115</v>
      </c>
      <c r="C29" t="s">
        <v>52</v>
      </c>
      <c r="E29" t="b">
        <v>0</v>
      </c>
      <c r="F29" t="b">
        <v>1</v>
      </c>
      <c r="G29" t="b">
        <v>0</v>
      </c>
      <c r="H29">
        <v>2</v>
      </c>
      <c r="I29">
        <v>0</v>
      </c>
      <c r="J29" t="b">
        <v>1</v>
      </c>
      <c r="K29" s="6" t="s">
        <v>40</v>
      </c>
      <c r="L29" s="2"/>
      <c r="M29" s="16">
        <f>5.29/2</f>
        <v>2.645</v>
      </c>
      <c r="N29" s="12">
        <f t="shared" si="13"/>
        <v>317.39999999999998</v>
      </c>
      <c r="O29" s="15">
        <f>M29-M$13</f>
        <v>2.5034999999999998</v>
      </c>
      <c r="P29" s="1">
        <f t="shared" si="14"/>
        <v>300.41999999999996</v>
      </c>
      <c r="R29" s="13">
        <f>5.29/2</f>
        <v>2.645</v>
      </c>
      <c r="S29" s="12">
        <f>R29*$L$47</f>
        <v>317.39999999999998</v>
      </c>
      <c r="T29" s="15">
        <f>R29-R$13</f>
        <v>2.5034999999999998</v>
      </c>
      <c r="U29">
        <f>T29*$L$47</f>
        <v>300.41999999999996</v>
      </c>
      <c r="V29">
        <v>6676</v>
      </c>
      <c r="W29">
        <v>144</v>
      </c>
      <c r="X29">
        <v>4284</v>
      </c>
      <c r="Y29">
        <v>11104</v>
      </c>
      <c r="Z29" s="17" t="s">
        <v>117</v>
      </c>
      <c r="AA29" t="s">
        <v>118</v>
      </c>
      <c r="AB29" t="s">
        <v>152</v>
      </c>
    </row>
    <row r="30" spans="1:28" ht="15.75" thickTop="1" x14ac:dyDescent="0.25">
      <c r="B30" t="s">
        <v>92</v>
      </c>
      <c r="C30" t="s">
        <v>91</v>
      </c>
      <c r="E30" t="b">
        <v>0</v>
      </c>
      <c r="F30" t="b">
        <v>1</v>
      </c>
      <c r="G30" t="b">
        <v>0</v>
      </c>
      <c r="H30">
        <v>2</v>
      </c>
      <c r="I30">
        <v>0</v>
      </c>
      <c r="J30" t="b">
        <v>1</v>
      </c>
      <c r="K30" s="6" t="s">
        <v>44</v>
      </c>
      <c r="L30" s="2">
        <v>242656</v>
      </c>
      <c r="M30" s="15">
        <f t="shared" si="9"/>
        <v>4.121060266385336</v>
      </c>
      <c r="N30" s="2">
        <f t="shared" si="10"/>
        <v>494.52723196624032</v>
      </c>
    </row>
    <row r="31" spans="1:28" x14ac:dyDescent="0.25">
      <c r="B31" t="s">
        <v>92</v>
      </c>
      <c r="C31" t="s">
        <v>91</v>
      </c>
      <c r="E31" t="b">
        <v>0</v>
      </c>
      <c r="F31" t="b">
        <v>1</v>
      </c>
      <c r="G31" t="b">
        <v>0</v>
      </c>
      <c r="H31">
        <v>2</v>
      </c>
      <c r="I31">
        <v>0</v>
      </c>
      <c r="J31" t="b">
        <v>1</v>
      </c>
      <c r="K31" s="6" t="s">
        <v>40</v>
      </c>
      <c r="L31" s="2">
        <v>339123</v>
      </c>
      <c r="M31" s="15">
        <f t="shared" ref="M31" si="15">10^6/L31</f>
        <v>2.9487825951056106</v>
      </c>
      <c r="N31" s="2">
        <f t="shared" ref="N31" si="16">M31*$L$47</f>
        <v>353.85391141267326</v>
      </c>
      <c r="O31" s="15">
        <f>M31-M7</f>
        <v>2.7730597900987055</v>
      </c>
      <c r="P31" s="2">
        <f t="shared" si="11"/>
        <v>332.76717481184465</v>
      </c>
      <c r="V31">
        <v>8644</v>
      </c>
      <c r="W31">
        <v>156</v>
      </c>
      <c r="X31">
        <v>4328</v>
      </c>
      <c r="Y31">
        <v>13128</v>
      </c>
      <c r="Z31" s="17">
        <v>3348</v>
      </c>
      <c r="AA31" t="s">
        <v>98</v>
      </c>
    </row>
    <row r="32" spans="1:28" ht="15.75" thickBot="1" x14ac:dyDescent="0.3">
      <c r="B32" t="s">
        <v>92</v>
      </c>
      <c r="C32" t="s">
        <v>52</v>
      </c>
      <c r="E32" t="b">
        <v>0</v>
      </c>
      <c r="F32" t="b">
        <v>1</v>
      </c>
      <c r="G32" t="b">
        <v>0</v>
      </c>
      <c r="H32">
        <v>2</v>
      </c>
      <c r="I32">
        <v>0</v>
      </c>
      <c r="J32" t="b">
        <v>1</v>
      </c>
      <c r="K32" s="6" t="s">
        <v>40</v>
      </c>
      <c r="L32" s="2">
        <v>324856</v>
      </c>
      <c r="M32" s="15">
        <f t="shared" ref="M32" si="17">10^6/L32</f>
        <v>3.0782869948531042</v>
      </c>
      <c r="N32" s="2">
        <f t="shared" ref="N32" si="18">M32*$L$47</f>
        <v>369.39443938237252</v>
      </c>
      <c r="O32" s="15">
        <f>M32-M7</f>
        <v>2.9025641898461991</v>
      </c>
      <c r="P32" s="2">
        <f t="shared" si="11"/>
        <v>348.30770278154387</v>
      </c>
      <c r="V32">
        <v>11040</v>
      </c>
      <c r="W32">
        <v>156</v>
      </c>
      <c r="X32">
        <v>4332</v>
      </c>
      <c r="Y32">
        <v>15528</v>
      </c>
      <c r="Z32" s="17" t="s">
        <v>99</v>
      </c>
      <c r="AA32" t="s">
        <v>98</v>
      </c>
    </row>
    <row r="33" spans="1:28" ht="16.5" thickTop="1" thickBot="1" x14ac:dyDescent="0.3">
      <c r="A33" t="b">
        <v>1</v>
      </c>
      <c r="B33" t="s">
        <v>112</v>
      </c>
      <c r="C33" t="s">
        <v>52</v>
      </c>
      <c r="E33" t="b">
        <v>0</v>
      </c>
      <c r="F33" t="b">
        <v>1</v>
      </c>
      <c r="G33" t="b">
        <v>0</v>
      </c>
      <c r="H33">
        <v>2</v>
      </c>
      <c r="I33">
        <v>0</v>
      </c>
      <c r="J33" t="b">
        <v>0</v>
      </c>
      <c r="K33" s="6" t="s">
        <v>40</v>
      </c>
      <c r="L33" s="2"/>
      <c r="M33" s="16">
        <f>6/2</f>
        <v>3</v>
      </c>
      <c r="N33" s="10">
        <f>M33*$L$47</f>
        <v>360</v>
      </c>
      <c r="O33" s="15">
        <f>M33-M$13</f>
        <v>2.8584999999999998</v>
      </c>
      <c r="P33" s="1">
        <f t="shared" si="11"/>
        <v>343.02</v>
      </c>
      <c r="R33" s="16">
        <f>6/2</f>
        <v>3</v>
      </c>
      <c r="S33" s="12">
        <f>R33*$L$47</f>
        <v>360</v>
      </c>
      <c r="T33" s="15">
        <f>R33-R$13</f>
        <v>2.8584999999999998</v>
      </c>
      <c r="U33">
        <f>T33*$L$47</f>
        <v>343.02</v>
      </c>
      <c r="V33">
        <v>9732</v>
      </c>
      <c r="W33">
        <v>156</v>
      </c>
      <c r="X33">
        <v>3744</v>
      </c>
      <c r="Y33">
        <v>13632</v>
      </c>
      <c r="Z33" s="17">
        <v>3540</v>
      </c>
      <c r="AA33" t="s">
        <v>119</v>
      </c>
      <c r="AB33" t="s">
        <v>153</v>
      </c>
    </row>
    <row r="34" spans="1:28" ht="16.5" thickTop="1" thickBot="1" x14ac:dyDescent="0.3">
      <c r="B34" t="s">
        <v>126</v>
      </c>
      <c r="C34" t="s">
        <v>91</v>
      </c>
      <c r="D34" s="3" t="s">
        <v>127</v>
      </c>
      <c r="E34" t="b">
        <v>1</v>
      </c>
      <c r="F34" t="b">
        <v>0</v>
      </c>
      <c r="G34" t="b">
        <v>0</v>
      </c>
      <c r="H34">
        <v>2</v>
      </c>
      <c r="I34">
        <v>0</v>
      </c>
      <c r="J34" t="b">
        <v>0</v>
      </c>
      <c r="K34" s="6" t="s">
        <v>20</v>
      </c>
      <c r="L34" s="2"/>
      <c r="M34" s="16"/>
      <c r="N34" s="10"/>
      <c r="R34">
        <f>3.48/2</f>
        <v>1.74</v>
      </c>
      <c r="S34">
        <f>R34*21</f>
        <v>36.54</v>
      </c>
    </row>
    <row r="35" spans="1:28" ht="16.5" thickTop="1" thickBot="1" x14ac:dyDescent="0.3">
      <c r="B35" t="s">
        <v>126</v>
      </c>
      <c r="C35" t="s">
        <v>91</v>
      </c>
      <c r="D35" s="3"/>
      <c r="E35" t="b">
        <v>1</v>
      </c>
      <c r="F35" t="b">
        <v>0</v>
      </c>
      <c r="G35" t="b">
        <v>0</v>
      </c>
      <c r="H35">
        <v>2</v>
      </c>
      <c r="I35">
        <v>0</v>
      </c>
      <c r="J35" t="b">
        <v>0</v>
      </c>
      <c r="K35" s="31" t="s">
        <v>20</v>
      </c>
      <c r="L35" s="2"/>
      <c r="M35" s="1"/>
      <c r="R35" s="16">
        <f>0.9835/2</f>
        <v>0.49175000000000002</v>
      </c>
      <c r="S35" s="10">
        <f>R35*$L$47</f>
        <v>59.010000000000005</v>
      </c>
      <c r="T35" s="15">
        <f>R35-R13</f>
        <v>0.35025000000000006</v>
      </c>
      <c r="U35">
        <f>T35*$L$47</f>
        <v>42.030000000000008</v>
      </c>
      <c r="V35">
        <v>8272</v>
      </c>
      <c r="W35">
        <v>144</v>
      </c>
      <c r="X35">
        <v>1436</v>
      </c>
      <c r="Y35">
        <v>9852</v>
      </c>
      <c r="Z35" s="17" t="s">
        <v>128</v>
      </c>
      <c r="AA35" t="s">
        <v>129</v>
      </c>
      <c r="AB35" s="36" t="s">
        <v>157</v>
      </c>
    </row>
    <row r="36" spans="1:28" ht="16.5" thickTop="1" thickBot="1" x14ac:dyDescent="0.3">
      <c r="B36" t="s">
        <v>126</v>
      </c>
      <c r="C36" t="s">
        <v>91</v>
      </c>
      <c r="D36" s="3"/>
      <c r="E36" t="b">
        <v>1</v>
      </c>
      <c r="F36" t="b">
        <v>0</v>
      </c>
      <c r="G36" t="b">
        <v>0</v>
      </c>
      <c r="H36">
        <v>2</v>
      </c>
      <c r="I36">
        <v>0</v>
      </c>
      <c r="J36" t="b">
        <v>0</v>
      </c>
      <c r="K36" s="33" t="s">
        <v>40</v>
      </c>
      <c r="L36" s="2"/>
      <c r="M36" s="1"/>
      <c r="R36" s="16"/>
      <c r="S36" s="10"/>
      <c r="V36" t="s">
        <v>131</v>
      </c>
    </row>
    <row r="37" spans="1:28" ht="16.5" thickTop="1" thickBot="1" x14ac:dyDescent="0.3">
      <c r="A37" t="b">
        <v>1</v>
      </c>
      <c r="B37" t="s">
        <v>53</v>
      </c>
      <c r="C37" t="s">
        <v>130</v>
      </c>
      <c r="E37" t="b">
        <v>0</v>
      </c>
      <c r="F37" t="b">
        <v>0</v>
      </c>
      <c r="G37" t="b">
        <v>1</v>
      </c>
      <c r="H37">
        <v>2</v>
      </c>
      <c r="J37" t="b">
        <v>0</v>
      </c>
      <c r="K37" s="31" t="s">
        <v>20</v>
      </c>
      <c r="L37" s="2"/>
      <c r="M37" s="1"/>
      <c r="R37" s="16">
        <f>0.75/2</f>
        <v>0.375</v>
      </c>
      <c r="S37" s="12">
        <f>R37*$L$47</f>
        <v>45</v>
      </c>
      <c r="T37" s="32">
        <f>R37-R13</f>
        <v>0.23350000000000001</v>
      </c>
      <c r="U37">
        <f>T37*$L$47</f>
        <v>28.020000000000003</v>
      </c>
      <c r="V37">
        <v>3004</v>
      </c>
      <c r="W37">
        <v>148</v>
      </c>
      <c r="X37">
        <v>1064</v>
      </c>
      <c r="Y37">
        <v>4216</v>
      </c>
      <c r="Z37" s="17">
        <v>1078</v>
      </c>
      <c r="AA37" t="s">
        <v>81</v>
      </c>
      <c r="AB37" t="s">
        <v>154</v>
      </c>
    </row>
    <row r="38" spans="1:28" ht="16.5" thickTop="1" thickBot="1" x14ac:dyDescent="0.3">
      <c r="A38" t="b">
        <v>1</v>
      </c>
      <c r="B38" t="s">
        <v>115</v>
      </c>
      <c r="C38" t="s">
        <v>132</v>
      </c>
      <c r="E38" t="b">
        <v>0</v>
      </c>
      <c r="F38" t="b">
        <v>1</v>
      </c>
      <c r="G38" t="b">
        <v>0</v>
      </c>
      <c r="H38">
        <v>2</v>
      </c>
      <c r="I38">
        <v>0</v>
      </c>
      <c r="J38" t="b">
        <v>0</v>
      </c>
      <c r="K38" s="31" t="s">
        <v>20</v>
      </c>
      <c r="L38" s="2"/>
      <c r="M38" s="1"/>
      <c r="R38" s="16">
        <f>6.15/2</f>
        <v>3.0750000000000002</v>
      </c>
      <c r="S38" s="12">
        <f>R38*$L$47</f>
        <v>369</v>
      </c>
      <c r="T38" s="32">
        <f>R38-R13</f>
        <v>2.9335</v>
      </c>
      <c r="U38">
        <f>T38*$L$47</f>
        <v>352.02</v>
      </c>
      <c r="V38">
        <v>6088</v>
      </c>
      <c r="W38">
        <v>148</v>
      </c>
      <c r="X38">
        <v>4284</v>
      </c>
      <c r="Y38">
        <v>10520</v>
      </c>
      <c r="Z38" s="17">
        <v>2918</v>
      </c>
      <c r="AA38" t="s">
        <v>118</v>
      </c>
      <c r="AB38" t="s">
        <v>155</v>
      </c>
    </row>
    <row r="39" spans="1:28" ht="16.5" thickTop="1" thickBot="1" x14ac:dyDescent="0.3">
      <c r="A39" t="b">
        <v>1</v>
      </c>
      <c r="B39" t="s">
        <v>53</v>
      </c>
      <c r="C39" t="s">
        <v>134</v>
      </c>
      <c r="E39" t="b">
        <v>0</v>
      </c>
      <c r="F39" t="b">
        <v>0</v>
      </c>
      <c r="G39" t="b">
        <v>0</v>
      </c>
      <c r="H39">
        <v>2</v>
      </c>
      <c r="J39" t="b">
        <v>0</v>
      </c>
      <c r="K39" s="31" t="s">
        <v>20</v>
      </c>
      <c r="L39" s="2"/>
      <c r="M39" s="1"/>
      <c r="R39" s="16">
        <f>0.283/2</f>
        <v>0.14149999999999999</v>
      </c>
      <c r="S39" s="12">
        <f>R39*$L$47</f>
        <v>16.979999999999997</v>
      </c>
      <c r="T39" s="32"/>
      <c r="V39">
        <v>2636</v>
      </c>
      <c r="W39">
        <v>140</v>
      </c>
      <c r="X39">
        <v>1060</v>
      </c>
      <c r="Y39">
        <v>3836</v>
      </c>
      <c r="Z39" s="17" t="s">
        <v>133</v>
      </c>
      <c r="AA39" t="s">
        <v>81</v>
      </c>
      <c r="AB39" s="36" t="s">
        <v>156</v>
      </c>
    </row>
    <row r="40" spans="1:28" ht="16.5" thickTop="1" thickBot="1" x14ac:dyDescent="0.3">
      <c r="A40" t="b">
        <v>1</v>
      </c>
      <c r="B40" t="s">
        <v>54</v>
      </c>
      <c r="C40" t="s">
        <v>130</v>
      </c>
      <c r="E40" t="b">
        <v>1</v>
      </c>
      <c r="F40" t="b">
        <v>0</v>
      </c>
      <c r="G40" t="b">
        <v>0</v>
      </c>
      <c r="H40">
        <v>2</v>
      </c>
      <c r="I40">
        <v>0</v>
      </c>
      <c r="J40" t="b">
        <v>0</v>
      </c>
      <c r="K40" s="31" t="s">
        <v>20</v>
      </c>
      <c r="L40" s="2"/>
      <c r="M40" s="1"/>
      <c r="R40" s="13">
        <f>2.51/2</f>
        <v>1.2549999999999999</v>
      </c>
      <c r="S40" s="12"/>
      <c r="T40" s="32"/>
      <c r="V40">
        <v>6828</v>
      </c>
      <c r="W40">
        <v>164</v>
      </c>
      <c r="X40">
        <v>1448</v>
      </c>
      <c r="Y40">
        <v>8440</v>
      </c>
      <c r="Z40" s="17" t="s">
        <v>142</v>
      </c>
      <c r="AA40" t="s">
        <v>80</v>
      </c>
      <c r="AB40" s="36" t="s">
        <v>158</v>
      </c>
    </row>
    <row r="41" spans="1:28" ht="16.5" thickTop="1" thickBot="1" x14ac:dyDescent="0.3">
      <c r="B41" t="s">
        <v>53</v>
      </c>
      <c r="C41" t="s">
        <v>681</v>
      </c>
      <c r="D41" t="s">
        <v>682</v>
      </c>
      <c r="E41" t="b">
        <v>0</v>
      </c>
      <c r="F41" t="b">
        <v>0</v>
      </c>
      <c r="G41" t="b">
        <v>1</v>
      </c>
      <c r="H41">
        <v>2</v>
      </c>
      <c r="I41">
        <v>0</v>
      </c>
      <c r="J41" t="b">
        <v>0</v>
      </c>
      <c r="K41" s="6" t="s">
        <v>40</v>
      </c>
      <c r="L41" s="2"/>
      <c r="M41" s="16">
        <f>0.4084/2</f>
        <v>0.20419999999999999</v>
      </c>
      <c r="N41" s="12">
        <f t="shared" ref="N41" si="19">M41*$L$47</f>
        <v>24.503999999999998</v>
      </c>
      <c r="O41" s="15">
        <f>M41-M14</f>
        <v>4.5699999999999991E-2</v>
      </c>
      <c r="P41" s="1">
        <f t="shared" ref="P41" si="20">O41*$L$47</f>
        <v>5.4839999999999991</v>
      </c>
      <c r="V41">
        <v>3040</v>
      </c>
      <c r="W41">
        <v>140</v>
      </c>
      <c r="X41">
        <v>1064</v>
      </c>
      <c r="Y41">
        <v>4244</v>
      </c>
      <c r="Z41" s="17">
        <v>1094</v>
      </c>
    </row>
    <row r="42" spans="1:28" ht="16.5" thickTop="1" thickBot="1" x14ac:dyDescent="0.3">
      <c r="B42" t="s">
        <v>53</v>
      </c>
      <c r="C42" t="s">
        <v>681</v>
      </c>
      <c r="D42" t="s">
        <v>683</v>
      </c>
      <c r="E42" t="b">
        <v>0</v>
      </c>
      <c r="F42" t="b">
        <v>0</v>
      </c>
      <c r="G42" t="b">
        <v>1</v>
      </c>
      <c r="H42">
        <v>2</v>
      </c>
      <c r="I42">
        <v>0</v>
      </c>
      <c r="J42" t="b">
        <v>0</v>
      </c>
      <c r="K42" s="6" t="s">
        <v>40</v>
      </c>
      <c r="M42" s="16">
        <f>0.375/2</f>
        <v>0.1875</v>
      </c>
      <c r="N42" s="12">
        <f t="shared" ref="N42" si="21">M42*$L$47</f>
        <v>22.5</v>
      </c>
      <c r="O42" s="15">
        <f>M42-M14</f>
        <v>2.8999999999999998E-2</v>
      </c>
      <c r="P42" s="1">
        <f t="shared" ref="P42" si="22">O42*$L$47</f>
        <v>3.4799999999999995</v>
      </c>
    </row>
    <row r="43" spans="1:28" ht="15.75" thickTop="1" x14ac:dyDescent="0.25"/>
    <row r="46" spans="1:28" x14ac:dyDescent="0.25">
      <c r="K46" t="s">
        <v>45</v>
      </c>
      <c r="L46">
        <v>120000000</v>
      </c>
      <c r="S46" t="s">
        <v>147</v>
      </c>
      <c r="T46">
        <f>T29/T22</f>
        <v>12.007194244604316</v>
      </c>
    </row>
    <row r="47" spans="1:28" x14ac:dyDescent="0.25">
      <c r="K47" t="s">
        <v>62</v>
      </c>
      <c r="L47">
        <f>L46/10^6</f>
        <v>120</v>
      </c>
    </row>
    <row r="49" spans="13:13" x14ac:dyDescent="0.25">
      <c r="M49" s="1"/>
    </row>
    <row r="50" spans="13:13" x14ac:dyDescent="0.25">
      <c r="M50" s="1"/>
    </row>
    <row r="55" spans="13:13" x14ac:dyDescent="0.25">
      <c r="M55">
        <f>('Switch test (2)'!M41+'Switch test (2)'!M14)/2</f>
        <v>0.18135000000000001</v>
      </c>
    </row>
  </sheetData>
  <autoFilter ref="A5:AA33" xr:uid="{00000000-0009-0000-0000-000001000000}"/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9"/>
  <sheetViews>
    <sheetView workbookViewId="0">
      <selection activeCell="C3" sqref="C3"/>
    </sheetView>
  </sheetViews>
  <sheetFormatPr defaultRowHeight="15" x14ac:dyDescent="0.25"/>
  <cols>
    <col min="2" max="2" width="35.42578125" customWidth="1"/>
  </cols>
  <sheetData>
    <row r="1" spans="2:8" x14ac:dyDescent="0.25">
      <c r="C1" t="s">
        <v>138</v>
      </c>
      <c r="E1" t="s">
        <v>139</v>
      </c>
      <c r="G1" t="s">
        <v>140</v>
      </c>
      <c r="H1" t="s">
        <v>141</v>
      </c>
    </row>
    <row r="2" spans="2:8" x14ac:dyDescent="0.25">
      <c r="C2" s="3" t="s">
        <v>20</v>
      </c>
      <c r="D2" s="3" t="s">
        <v>40</v>
      </c>
    </row>
    <row r="3" spans="2:8" x14ac:dyDescent="0.25">
      <c r="B3" t="s">
        <v>135</v>
      </c>
      <c r="C3" s="34">
        <f>'Switch test (2)'!R39</f>
        <v>0.14149999999999999</v>
      </c>
      <c r="D3" s="34">
        <f>'Switch test (2)'!R13</f>
        <v>0.14149999999999999</v>
      </c>
      <c r="G3">
        <f>'Switch test (2)'!W39</f>
        <v>140</v>
      </c>
      <c r="H3">
        <f>'Switch test (2)'!Y39</f>
        <v>3836</v>
      </c>
    </row>
    <row r="4" spans="2:8" x14ac:dyDescent="0.25">
      <c r="B4" t="s">
        <v>64</v>
      </c>
      <c r="C4" s="32">
        <f>'Switch test (2)'!R37</f>
        <v>0.375</v>
      </c>
      <c r="D4" s="32">
        <f>'Switch test (2)'!R14</f>
        <v>0.1585</v>
      </c>
      <c r="E4" s="35">
        <f>C4-C$3</f>
        <v>0.23350000000000001</v>
      </c>
      <c r="F4" s="32">
        <f>D4-D$3</f>
        <v>1.7000000000000015E-2</v>
      </c>
      <c r="G4" s="35">
        <f>'Switch test (2)'!W37</f>
        <v>148</v>
      </c>
      <c r="H4" s="35">
        <f>'Switch test (2)'!Y37</f>
        <v>4216</v>
      </c>
    </row>
    <row r="5" spans="2:8" x14ac:dyDescent="0.25">
      <c r="B5" t="s">
        <v>136</v>
      </c>
      <c r="C5" s="32">
        <f>'Switch test (2)'!R40</f>
        <v>1.2549999999999999</v>
      </c>
      <c r="D5" s="32">
        <f>'Switch test (2)'!R22</f>
        <v>0.35</v>
      </c>
      <c r="E5">
        <f t="shared" ref="E5:F7" si="0">C5-C$3</f>
        <v>1.1134999999999999</v>
      </c>
      <c r="F5" s="32">
        <f t="shared" si="0"/>
        <v>0.20849999999999999</v>
      </c>
      <c r="G5">
        <f>'Switch test (2)'!W40</f>
        <v>164</v>
      </c>
      <c r="H5">
        <f>'Switch test (2)'!Y40</f>
        <v>8440</v>
      </c>
    </row>
    <row r="6" spans="2:8" x14ac:dyDescent="0.25">
      <c r="B6" t="s">
        <v>137</v>
      </c>
      <c r="C6" s="32">
        <f>'Switch test (2)'!R35</f>
        <v>0.49175000000000002</v>
      </c>
      <c r="D6" s="32"/>
      <c r="E6" s="35">
        <f t="shared" si="0"/>
        <v>0.35025000000000006</v>
      </c>
      <c r="F6" s="32"/>
      <c r="G6" s="35">
        <f>'Switch test (2)'!W35</f>
        <v>144</v>
      </c>
      <c r="H6" s="35">
        <f>'Switch test (2)'!Y35</f>
        <v>9852</v>
      </c>
    </row>
    <row r="7" spans="2:8" x14ac:dyDescent="0.25">
      <c r="B7" t="s">
        <v>94</v>
      </c>
      <c r="C7" s="32">
        <f>'Switch test (2)'!R38</f>
        <v>3.0750000000000002</v>
      </c>
      <c r="D7" s="32">
        <f>'Switch test (2)'!R29</f>
        <v>2.645</v>
      </c>
      <c r="E7" s="35">
        <f t="shared" si="0"/>
        <v>2.9335</v>
      </c>
      <c r="F7" s="32">
        <f t="shared" si="0"/>
        <v>2.5034999999999998</v>
      </c>
      <c r="G7" s="35">
        <f>'Switch test (2)'!W38</f>
        <v>148</v>
      </c>
      <c r="H7" s="35">
        <f>'Switch test (2)'!Y38</f>
        <v>10520</v>
      </c>
    </row>
    <row r="9" spans="2:8" x14ac:dyDescent="0.25">
      <c r="C9">
        <f>0.49 * (0.35 / 1.255)</f>
        <v>0.13665338645418329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4"/>
  <sheetViews>
    <sheetView workbookViewId="0">
      <selection activeCell="C11" sqref="C11"/>
    </sheetView>
  </sheetViews>
  <sheetFormatPr defaultRowHeight="15" x14ac:dyDescent="0.25"/>
  <cols>
    <col min="2" max="2" width="14.42578125" bestFit="1" customWidth="1"/>
    <col min="3" max="3" width="9.5703125" bestFit="1" customWidth="1"/>
  </cols>
  <sheetData>
    <row r="1" spans="2:3" x14ac:dyDescent="0.25">
      <c r="B1" s="18" t="s">
        <v>108</v>
      </c>
    </row>
    <row r="3" spans="2:3" x14ac:dyDescent="0.25">
      <c r="B3" t="s">
        <v>93</v>
      </c>
      <c r="C3" t="s">
        <v>96</v>
      </c>
    </row>
    <row r="4" spans="2:3" x14ac:dyDescent="0.25">
      <c r="B4" t="s">
        <v>64</v>
      </c>
      <c r="C4" s="15">
        <f>'Switch test (2)'!O14</f>
        <v>1.7000000000000015E-2</v>
      </c>
    </row>
    <row r="5" spans="2:3" x14ac:dyDescent="0.25">
      <c r="B5" t="s">
        <v>65</v>
      </c>
      <c r="C5" s="15">
        <f>'Switch test (2)'!O22</f>
        <v>0.20849999999999999</v>
      </c>
    </row>
    <row r="6" spans="2:3" x14ac:dyDescent="0.25">
      <c r="B6" t="s">
        <v>94</v>
      </c>
      <c r="C6" s="15">
        <f>'Switch test (2)'!O29</f>
        <v>2.5034999999999998</v>
      </c>
    </row>
    <row r="7" spans="2:3" x14ac:dyDescent="0.25">
      <c r="B7" t="s">
        <v>95</v>
      </c>
      <c r="C7" s="15">
        <f>'Switch test (2)'!O33</f>
        <v>2.8584999999999998</v>
      </c>
    </row>
    <row r="8" spans="2:3" x14ac:dyDescent="0.25">
      <c r="B8" t="s">
        <v>680</v>
      </c>
      <c r="C8" s="15">
        <f>'Switch test (2)'!O41</f>
        <v>4.5699999999999991E-2</v>
      </c>
    </row>
    <row r="19" spans="2:16" x14ac:dyDescent="0.25">
      <c r="B19" s="18" t="s">
        <v>109</v>
      </c>
    </row>
    <row r="21" spans="2:16" x14ac:dyDescent="0.25">
      <c r="B21" t="s">
        <v>93</v>
      </c>
      <c r="C21" t="s">
        <v>102</v>
      </c>
      <c r="O21" t="s">
        <v>124</v>
      </c>
    </row>
    <row r="22" spans="2:16" x14ac:dyDescent="0.25">
      <c r="B22" t="s">
        <v>64</v>
      </c>
      <c r="C22">
        <f>'Switch test (2)'!W14</f>
        <v>140</v>
      </c>
      <c r="O22" t="str">
        <f>B4</f>
        <v>Protothreads</v>
      </c>
      <c r="P22">
        <f>C4</f>
        <v>1.7000000000000015E-2</v>
      </c>
    </row>
    <row r="23" spans="2:16" x14ac:dyDescent="0.25">
      <c r="B23" t="s">
        <v>65</v>
      </c>
      <c r="C23" s="2">
        <f>'Switch test (2)'!W22</f>
        <v>148</v>
      </c>
      <c r="O23" t="str">
        <f t="shared" ref="O23:P25" si="0">B5</f>
        <v>Coroutines</v>
      </c>
      <c r="P23">
        <f t="shared" si="0"/>
        <v>0.20849999999999999</v>
      </c>
    </row>
    <row r="24" spans="2:16" x14ac:dyDescent="0.25">
      <c r="B24" t="s">
        <v>94</v>
      </c>
      <c r="C24" s="2">
        <f>'Switch test (2)'!W29</f>
        <v>144</v>
      </c>
      <c r="O24" t="str">
        <f t="shared" si="0"/>
        <v>FreeRTOS</v>
      </c>
      <c r="P24">
        <f t="shared" si="0"/>
        <v>2.5034999999999998</v>
      </c>
    </row>
    <row r="25" spans="2:16" x14ac:dyDescent="0.25">
      <c r="B25" t="s">
        <v>95</v>
      </c>
      <c r="C25" s="2">
        <f>'Switch test (2)'!W33</f>
        <v>156</v>
      </c>
      <c r="O25" t="str">
        <f t="shared" si="0"/>
        <v>MQX Lite</v>
      </c>
      <c r="P25">
        <f t="shared" si="0"/>
        <v>2.8584999999999998</v>
      </c>
    </row>
    <row r="38" spans="2:3" x14ac:dyDescent="0.25">
      <c r="B38" s="18" t="s">
        <v>110</v>
      </c>
    </row>
    <row r="40" spans="2:3" x14ac:dyDescent="0.25">
      <c r="B40" t="s">
        <v>93</v>
      </c>
      <c r="C40" t="s">
        <v>111</v>
      </c>
    </row>
    <row r="41" spans="2:3" x14ac:dyDescent="0.25">
      <c r="B41" t="s">
        <v>64</v>
      </c>
      <c r="C41">
        <f>'Switch test (2)'!V9</f>
        <v>4384</v>
      </c>
    </row>
    <row r="42" spans="2:3" x14ac:dyDescent="0.25">
      <c r="B42" t="s">
        <v>65</v>
      </c>
      <c r="C42" s="2">
        <f>'Switch test (2)'!V17</f>
        <v>6236</v>
      </c>
    </row>
    <row r="43" spans="2:3" x14ac:dyDescent="0.25">
      <c r="B43" t="s">
        <v>95</v>
      </c>
      <c r="C43" s="2">
        <f>'Switch test (2)'!V31</f>
        <v>8644</v>
      </c>
    </row>
    <row r="44" spans="2:3" x14ac:dyDescent="0.25">
      <c r="B44" t="s">
        <v>94</v>
      </c>
      <c r="C44" s="2">
        <f>'Switch test (2)'!V27</f>
        <v>6768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'Charts (Switch test)'!P22:P22</xm:f>
              <xm:sqref>Q22</xm:sqref>
            </x14:sparkline>
            <x14:sparkline>
              <xm:f>'Charts (Switch test)'!P23:P23</xm:f>
              <xm:sqref>Q23</xm:sqref>
            </x14:sparkline>
            <x14:sparkline>
              <xm:f>'Charts (Switch test)'!P24:P24</xm:f>
              <xm:sqref>Q24</xm:sqref>
            </x14:sparkline>
            <x14:sparkline>
              <xm:f>'Charts (Switch test)'!P25:P25</xm:f>
              <xm:sqref>Q25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35"/>
  <sheetViews>
    <sheetView workbookViewId="0">
      <selection activeCell="C35" sqref="C35:H35"/>
    </sheetView>
  </sheetViews>
  <sheetFormatPr defaultRowHeight="15" x14ac:dyDescent="0.25"/>
  <sheetData>
    <row r="4" spans="1:8" x14ac:dyDescent="0.25">
      <c r="A4" t="s">
        <v>50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</row>
    <row r="5" spans="1:8" x14ac:dyDescent="0.25">
      <c r="C5">
        <v>5212</v>
      </c>
      <c r="D5">
        <v>148</v>
      </c>
      <c r="E5">
        <v>1288</v>
      </c>
      <c r="F5">
        <v>6648</v>
      </c>
      <c r="G5" t="s">
        <v>79</v>
      </c>
      <c r="H5" t="s">
        <v>80</v>
      </c>
    </row>
    <row r="7" spans="1:8" x14ac:dyDescent="0.25">
      <c r="A7" t="s">
        <v>52</v>
      </c>
      <c r="C7" t="s">
        <v>82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</row>
    <row r="8" spans="1:8" x14ac:dyDescent="0.25">
      <c r="C8">
        <v>6080</v>
      </c>
      <c r="D8">
        <v>148</v>
      </c>
      <c r="E8">
        <v>1332</v>
      </c>
      <c r="F8">
        <v>7560</v>
      </c>
      <c r="G8" t="s">
        <v>83</v>
      </c>
      <c r="H8" t="s">
        <v>80</v>
      </c>
    </row>
    <row r="10" spans="1:8" x14ac:dyDescent="0.25">
      <c r="A10" t="s">
        <v>50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</row>
    <row r="11" spans="1:8" x14ac:dyDescent="0.25">
      <c r="C11">
        <v>3324</v>
      </c>
      <c r="D11">
        <v>140</v>
      </c>
      <c r="E11">
        <v>1060</v>
      </c>
      <c r="F11">
        <v>4524</v>
      </c>
      <c r="G11" t="s">
        <v>84</v>
      </c>
      <c r="H11" t="s">
        <v>81</v>
      </c>
    </row>
    <row r="13" spans="1:8" x14ac:dyDescent="0.25">
      <c r="A13" t="s">
        <v>52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</row>
    <row r="14" spans="1:8" x14ac:dyDescent="0.25">
      <c r="C14">
        <v>3964</v>
      </c>
      <c r="D14">
        <v>140</v>
      </c>
      <c r="E14">
        <v>1104</v>
      </c>
      <c r="F14">
        <v>5208</v>
      </c>
      <c r="G14">
        <v>1458</v>
      </c>
      <c r="H14" t="s">
        <v>81</v>
      </c>
    </row>
    <row r="16" spans="1:8" x14ac:dyDescent="0.25">
      <c r="A16" t="s">
        <v>91</v>
      </c>
      <c r="C16" t="s">
        <v>73</v>
      </c>
      <c r="D16" t="s">
        <v>74</v>
      </c>
      <c r="E16" t="s">
        <v>75</v>
      </c>
      <c r="F16" t="s">
        <v>76</v>
      </c>
      <c r="G16" t="s">
        <v>77</v>
      </c>
      <c r="H16" t="s">
        <v>78</v>
      </c>
    </row>
    <row r="17" spans="1:8" x14ac:dyDescent="0.25">
      <c r="C17">
        <v>8644</v>
      </c>
      <c r="D17">
        <v>156</v>
      </c>
      <c r="E17">
        <v>4328</v>
      </c>
      <c r="F17">
        <v>13128</v>
      </c>
      <c r="G17">
        <v>3348</v>
      </c>
      <c r="H17" t="s">
        <v>98</v>
      </c>
    </row>
    <row r="19" spans="1:8" x14ac:dyDescent="0.25">
      <c r="A19" t="s">
        <v>52</v>
      </c>
      <c r="C19" t="s">
        <v>82</v>
      </c>
      <c r="D19" t="s">
        <v>74</v>
      </c>
      <c r="E19" t="s">
        <v>75</v>
      </c>
      <c r="F19" t="s">
        <v>76</v>
      </c>
      <c r="G19" t="s">
        <v>77</v>
      </c>
      <c r="H19" t="s">
        <v>78</v>
      </c>
    </row>
    <row r="20" spans="1:8" x14ac:dyDescent="0.25">
      <c r="C20">
        <v>11040</v>
      </c>
      <c r="D20">
        <v>156</v>
      </c>
      <c r="E20">
        <v>4332</v>
      </c>
      <c r="F20">
        <v>15528</v>
      </c>
      <c r="G20" t="s">
        <v>99</v>
      </c>
      <c r="H20" t="s">
        <v>98</v>
      </c>
    </row>
    <row r="22" spans="1:8" x14ac:dyDescent="0.25">
      <c r="A22" t="s">
        <v>52</v>
      </c>
      <c r="C22" t="s">
        <v>73</v>
      </c>
      <c r="D22" t="s">
        <v>74</v>
      </c>
      <c r="E22" t="s">
        <v>75</v>
      </c>
      <c r="F22" t="s">
        <v>76</v>
      </c>
      <c r="G22" t="s">
        <v>77</v>
      </c>
      <c r="H22" t="s">
        <v>78</v>
      </c>
    </row>
    <row r="23" spans="1:8" x14ac:dyDescent="0.25">
      <c r="C23">
        <v>7856</v>
      </c>
      <c r="D23">
        <v>144</v>
      </c>
      <c r="E23">
        <v>4344</v>
      </c>
      <c r="F23">
        <v>12344</v>
      </c>
      <c r="G23">
        <v>3038</v>
      </c>
      <c r="H23" t="s">
        <v>100</v>
      </c>
    </row>
    <row r="25" spans="1:8" x14ac:dyDescent="0.25">
      <c r="A25" t="s">
        <v>91</v>
      </c>
      <c r="C25" t="s">
        <v>73</v>
      </c>
      <c r="D25" t="s">
        <v>74</v>
      </c>
      <c r="E25" t="s">
        <v>75</v>
      </c>
      <c r="F25" t="s">
        <v>76</v>
      </c>
      <c r="G25" t="s">
        <v>77</v>
      </c>
      <c r="H25" t="s">
        <v>78</v>
      </c>
    </row>
    <row r="26" spans="1:8" x14ac:dyDescent="0.25">
      <c r="C26">
        <v>6768</v>
      </c>
      <c r="D26">
        <v>152</v>
      </c>
      <c r="E26">
        <v>4344</v>
      </c>
      <c r="F26">
        <v>11264</v>
      </c>
      <c r="G26" t="s">
        <v>101</v>
      </c>
      <c r="H26" t="s">
        <v>100</v>
      </c>
    </row>
    <row r="28" spans="1:8" x14ac:dyDescent="0.25">
      <c r="A28" t="s">
        <v>52</v>
      </c>
      <c r="C28" t="s">
        <v>73</v>
      </c>
      <c r="D28" t="s">
        <v>74</v>
      </c>
      <c r="E28" t="s">
        <v>75</v>
      </c>
      <c r="F28" t="s">
        <v>76</v>
      </c>
      <c r="G28" t="s">
        <v>77</v>
      </c>
      <c r="H28" t="s">
        <v>78</v>
      </c>
    </row>
    <row r="29" spans="1:8" x14ac:dyDescent="0.25">
      <c r="C29">
        <v>5096</v>
      </c>
      <c r="D29">
        <v>140</v>
      </c>
      <c r="E29">
        <v>1192</v>
      </c>
      <c r="F29">
        <v>6428</v>
      </c>
      <c r="G29" t="s">
        <v>103</v>
      </c>
      <c r="H29" t="s">
        <v>104</v>
      </c>
    </row>
    <row r="31" spans="1:8" x14ac:dyDescent="0.25">
      <c r="A31" t="s">
        <v>50</v>
      </c>
      <c r="C31" t="s">
        <v>73</v>
      </c>
      <c r="D31" t="s">
        <v>74</v>
      </c>
      <c r="E31" t="s">
        <v>75</v>
      </c>
      <c r="F31" t="s">
        <v>76</v>
      </c>
      <c r="G31" t="s">
        <v>77</v>
      </c>
      <c r="H31" t="s">
        <v>78</v>
      </c>
    </row>
    <row r="32" spans="1:8" x14ac:dyDescent="0.25">
      <c r="C32">
        <v>4384</v>
      </c>
      <c r="D32">
        <v>140</v>
      </c>
      <c r="E32">
        <v>1148</v>
      </c>
      <c r="F32">
        <v>5672</v>
      </c>
      <c r="G32">
        <v>1628</v>
      </c>
      <c r="H32" t="s">
        <v>105</v>
      </c>
    </row>
    <row r="34" spans="1:8" x14ac:dyDescent="0.25">
      <c r="A34" t="s">
        <v>50</v>
      </c>
      <c r="C34" t="s">
        <v>73</v>
      </c>
      <c r="D34" t="s">
        <v>74</v>
      </c>
      <c r="E34" t="s">
        <v>75</v>
      </c>
      <c r="F34" t="s">
        <v>76</v>
      </c>
      <c r="G34" t="s">
        <v>77</v>
      </c>
      <c r="H34" t="s">
        <v>78</v>
      </c>
    </row>
    <row r="35" spans="1:8" x14ac:dyDescent="0.25">
      <c r="C35">
        <v>6236</v>
      </c>
      <c r="D35">
        <v>148</v>
      </c>
      <c r="E35">
        <v>1356</v>
      </c>
      <c r="F35">
        <v>7740</v>
      </c>
      <c r="G35" t="s">
        <v>106</v>
      </c>
      <c r="H35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4"/>
  <sheetViews>
    <sheetView workbookViewId="0">
      <selection activeCell="B20" sqref="B20:H22"/>
    </sheetView>
  </sheetViews>
  <sheetFormatPr defaultRowHeight="15" x14ac:dyDescent="0.25"/>
  <cols>
    <col min="2" max="2" width="20.140625" bestFit="1" customWidth="1"/>
    <col min="3" max="3" width="16.85546875" bestFit="1" customWidth="1"/>
    <col min="4" max="4" width="14.140625" bestFit="1" customWidth="1"/>
  </cols>
  <sheetData>
    <row r="1" spans="2:6" x14ac:dyDescent="0.25">
      <c r="B1" t="s">
        <v>45</v>
      </c>
      <c r="D1">
        <f>120*10^6</f>
        <v>120000000</v>
      </c>
    </row>
    <row r="2" spans="2:6" x14ac:dyDescent="0.25">
      <c r="B2" t="s">
        <v>62</v>
      </c>
      <c r="D2">
        <f>D1/10^6</f>
        <v>120</v>
      </c>
    </row>
    <row r="5" spans="2:6" x14ac:dyDescent="0.25">
      <c r="C5" t="s">
        <v>70</v>
      </c>
      <c r="E5" t="s">
        <v>69</v>
      </c>
    </row>
    <row r="6" spans="2:6" x14ac:dyDescent="0.25">
      <c r="C6" t="s">
        <v>71</v>
      </c>
      <c r="D6" t="s">
        <v>72</v>
      </c>
      <c r="E6" t="s">
        <v>71</v>
      </c>
      <c r="F6" t="s">
        <v>72</v>
      </c>
    </row>
    <row r="7" spans="2:6" x14ac:dyDescent="0.25">
      <c r="B7" t="s">
        <v>68</v>
      </c>
      <c r="C7" s="1">
        <f>1.61/2</f>
        <v>0.80500000000000005</v>
      </c>
      <c r="D7" s="2">
        <f>C7*$D$2</f>
        <v>96.600000000000009</v>
      </c>
    </row>
    <row r="8" spans="2:6" x14ac:dyDescent="0.25">
      <c r="B8" t="s">
        <v>64</v>
      </c>
      <c r="C8" s="1">
        <f>1.8/2</f>
        <v>0.9</v>
      </c>
      <c r="D8" s="2">
        <f>C8*$D$2</f>
        <v>108</v>
      </c>
      <c r="E8" s="1">
        <f>C8-$C$7</f>
        <v>9.4999999999999973E-2</v>
      </c>
      <c r="F8" s="2">
        <f>E8*$D$2</f>
        <v>11.399999999999997</v>
      </c>
    </row>
    <row r="9" spans="2:6" x14ac:dyDescent="0.25">
      <c r="B9" t="s">
        <v>65</v>
      </c>
      <c r="C9" s="1">
        <f>3.99/2</f>
        <v>1.9950000000000001</v>
      </c>
      <c r="D9" s="2">
        <f>C9*$D$2</f>
        <v>239.4</v>
      </c>
      <c r="E9" s="1">
        <f>C9-$C$7</f>
        <v>1.19</v>
      </c>
      <c r="F9" s="2">
        <f>E9*$D$2</f>
        <v>142.79999999999998</v>
      </c>
    </row>
    <row r="12" spans="2:6" x14ac:dyDescent="0.25">
      <c r="C12" t="s">
        <v>66</v>
      </c>
      <c r="D12" t="s">
        <v>67</v>
      </c>
    </row>
    <row r="13" spans="2:6" x14ac:dyDescent="0.25">
      <c r="B13" t="s">
        <v>64</v>
      </c>
      <c r="C13" s="1">
        <f>1.8/2</f>
        <v>0.9</v>
      </c>
      <c r="D13" s="2">
        <f>C13*$D$2</f>
        <v>108</v>
      </c>
    </row>
    <row r="14" spans="2:6" x14ac:dyDescent="0.25">
      <c r="B14" t="s">
        <v>65</v>
      </c>
      <c r="C14" s="1">
        <f>3.99/2</f>
        <v>1.9950000000000001</v>
      </c>
      <c r="D14" s="2">
        <f>C14*$D$2</f>
        <v>239.4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H7"/>
  <sheetViews>
    <sheetView workbookViewId="0">
      <selection activeCell="C4" sqref="C4"/>
    </sheetView>
  </sheetViews>
  <sheetFormatPr defaultRowHeight="15" x14ac:dyDescent="0.25"/>
  <sheetData>
    <row r="4" spans="2:8" x14ac:dyDescent="0.25"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</row>
    <row r="5" spans="2:8" x14ac:dyDescent="0.25">
      <c r="B5" t="s">
        <v>146</v>
      </c>
      <c r="C5">
        <v>4904</v>
      </c>
      <c r="D5">
        <v>148</v>
      </c>
      <c r="E5">
        <v>1288</v>
      </c>
      <c r="F5">
        <v>6340</v>
      </c>
      <c r="G5" s="17" t="s">
        <v>116</v>
      </c>
      <c r="H5" t="s">
        <v>80</v>
      </c>
    </row>
    <row r="6" spans="2:8" x14ac:dyDescent="0.25">
      <c r="B6" t="s">
        <v>144</v>
      </c>
      <c r="C6">
        <v>3840</v>
      </c>
      <c r="D6">
        <v>144</v>
      </c>
      <c r="E6">
        <v>1080</v>
      </c>
      <c r="F6">
        <v>5064</v>
      </c>
      <c r="G6" t="s">
        <v>143</v>
      </c>
      <c r="H6" t="s">
        <v>80</v>
      </c>
    </row>
    <row r="7" spans="2:8" x14ac:dyDescent="0.25">
      <c r="B7" t="s">
        <v>145</v>
      </c>
      <c r="C7" s="36">
        <v>3920</v>
      </c>
      <c r="D7">
        <v>144</v>
      </c>
      <c r="E7">
        <v>1080</v>
      </c>
      <c r="F7">
        <v>5144</v>
      </c>
      <c r="G7">
        <v>1418</v>
      </c>
      <c r="H7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995B-793F-4EDE-B768-57D76767B6FA}">
  <dimension ref="B1:H22"/>
  <sheetViews>
    <sheetView workbookViewId="0">
      <selection activeCell="F19" sqref="F19"/>
    </sheetView>
  </sheetViews>
  <sheetFormatPr defaultRowHeight="15" x14ac:dyDescent="0.25"/>
  <cols>
    <col min="4" max="4" width="11.140625" bestFit="1" customWidth="1"/>
    <col min="5" max="5" width="22.42578125" bestFit="1" customWidth="1"/>
    <col min="6" max="6" width="46.28515625" customWidth="1"/>
    <col min="7" max="7" width="26" bestFit="1" customWidth="1"/>
  </cols>
  <sheetData>
    <row r="1" spans="2:8" s="37" customFormat="1" x14ac:dyDescent="0.25">
      <c r="B1" s="37" t="s">
        <v>0</v>
      </c>
      <c r="C1" s="37" t="s">
        <v>551</v>
      </c>
      <c r="D1" s="37" t="s">
        <v>159</v>
      </c>
      <c r="E1" s="37" t="s">
        <v>169</v>
      </c>
      <c r="F1" s="37" t="s">
        <v>166</v>
      </c>
      <c r="G1" s="37" t="s">
        <v>167</v>
      </c>
      <c r="H1" s="37" t="s">
        <v>186</v>
      </c>
    </row>
    <row r="2" spans="2:8" x14ac:dyDescent="0.25">
      <c r="B2" t="s">
        <v>160</v>
      </c>
      <c r="C2" t="s">
        <v>161</v>
      </c>
      <c r="D2" t="s">
        <v>160</v>
      </c>
      <c r="E2" t="s">
        <v>168</v>
      </c>
      <c r="F2" t="s">
        <v>170</v>
      </c>
      <c r="G2" t="s">
        <v>185</v>
      </c>
      <c r="H2">
        <f>'fsm task_adc.h'!P21</f>
        <v>14</v>
      </c>
    </row>
    <row r="3" spans="2:8" x14ac:dyDescent="0.25">
      <c r="B3" t="s">
        <v>160</v>
      </c>
      <c r="C3" t="s">
        <v>161</v>
      </c>
      <c r="D3" t="s">
        <v>160</v>
      </c>
      <c r="E3" t="s">
        <v>189</v>
      </c>
      <c r="F3" t="s">
        <v>187</v>
      </c>
      <c r="G3" t="s">
        <v>185</v>
      </c>
      <c r="H3">
        <f>'fsm task_adc.cpp'!P148</f>
        <v>118</v>
      </c>
    </row>
    <row r="4" spans="2:8" x14ac:dyDescent="0.25">
      <c r="B4" t="s">
        <v>164</v>
      </c>
      <c r="C4" t="s">
        <v>161</v>
      </c>
      <c r="D4" t="s">
        <v>162</v>
      </c>
      <c r="E4" t="s">
        <v>389</v>
      </c>
      <c r="F4" t="s">
        <v>391</v>
      </c>
      <c r="G4" t="s">
        <v>393</v>
      </c>
      <c r="H4">
        <f>'Coro api_adc.h'!P24</f>
        <v>14</v>
      </c>
    </row>
    <row r="5" spans="2:8" x14ac:dyDescent="0.25">
      <c r="B5" t="s">
        <v>164</v>
      </c>
      <c r="C5" t="s">
        <v>161</v>
      </c>
      <c r="D5" t="s">
        <v>162</v>
      </c>
      <c r="E5" t="s">
        <v>390</v>
      </c>
      <c r="F5" t="s">
        <v>392</v>
      </c>
      <c r="G5" t="s">
        <v>393</v>
      </c>
      <c r="H5">
        <f>'Coro api_adc.cpp'!P230</f>
        <v>95</v>
      </c>
    </row>
    <row r="6" spans="2:8" x14ac:dyDescent="0.25">
      <c r="B6" t="s">
        <v>164</v>
      </c>
      <c r="C6" t="s">
        <v>161</v>
      </c>
      <c r="D6" t="s">
        <v>163</v>
      </c>
      <c r="E6" t="s">
        <v>390</v>
      </c>
      <c r="F6" t="s">
        <v>187</v>
      </c>
      <c r="G6" t="s">
        <v>552</v>
      </c>
      <c r="H6">
        <f>'Coro task_adc.cpp'!P45</f>
        <v>20</v>
      </c>
    </row>
    <row r="7" spans="2:8" x14ac:dyDescent="0.25">
      <c r="B7" t="s">
        <v>160</v>
      </c>
      <c r="C7" t="s">
        <v>165</v>
      </c>
      <c r="D7" t="s">
        <v>160</v>
      </c>
      <c r="E7" t="s">
        <v>168</v>
      </c>
      <c r="F7" t="s">
        <v>281</v>
      </c>
      <c r="G7" t="s">
        <v>185</v>
      </c>
      <c r="H7">
        <f>'fsm task_i2c.h'!P22</f>
        <v>14</v>
      </c>
    </row>
    <row r="8" spans="2:8" x14ac:dyDescent="0.25">
      <c r="B8" t="s">
        <v>160</v>
      </c>
      <c r="C8" t="s">
        <v>165</v>
      </c>
      <c r="D8" t="s">
        <v>160</v>
      </c>
      <c r="E8" t="s">
        <v>189</v>
      </c>
      <c r="F8" t="s">
        <v>188</v>
      </c>
      <c r="G8" t="s">
        <v>185</v>
      </c>
      <c r="H8">
        <f>'fsm task_i2c.cpp'!P242</f>
        <v>217</v>
      </c>
    </row>
    <row r="9" spans="2:8" x14ac:dyDescent="0.25">
      <c r="B9" t="s">
        <v>164</v>
      </c>
      <c r="C9" t="s">
        <v>165</v>
      </c>
      <c r="D9" t="s">
        <v>162</v>
      </c>
      <c r="E9" t="s">
        <v>389</v>
      </c>
      <c r="F9" t="s">
        <v>566</v>
      </c>
      <c r="G9" t="s">
        <v>592</v>
      </c>
      <c r="H9">
        <f>'Coro api_i2c.h'!P44</f>
        <v>13</v>
      </c>
    </row>
    <row r="10" spans="2:8" x14ac:dyDescent="0.25">
      <c r="B10" t="s">
        <v>164</v>
      </c>
      <c r="C10" t="s">
        <v>165</v>
      </c>
      <c r="D10" t="s">
        <v>162</v>
      </c>
      <c r="E10" t="s">
        <v>390</v>
      </c>
      <c r="F10" t="s">
        <v>567</v>
      </c>
      <c r="H10">
        <f>'Coro api_i2c.cpp'!P195</f>
        <v>74</v>
      </c>
    </row>
    <row r="11" spans="2:8" x14ac:dyDescent="0.25">
      <c r="B11" t="s">
        <v>164</v>
      </c>
      <c r="C11" t="s">
        <v>165</v>
      </c>
      <c r="D11" t="s">
        <v>163</v>
      </c>
      <c r="E11" t="s">
        <v>390</v>
      </c>
      <c r="F11" t="s">
        <v>188</v>
      </c>
      <c r="H11">
        <f>'Coro task_i2c.cpp'!P69</f>
        <v>40</v>
      </c>
    </row>
    <row r="19" spans="2:8" x14ac:dyDescent="0.25">
      <c r="B19" s="37" t="str">
        <f>B1</f>
        <v>Version</v>
      </c>
      <c r="D19" s="37" t="str">
        <f>D1</f>
        <v>Concern</v>
      </c>
      <c r="H19" s="37" t="s">
        <v>565</v>
      </c>
    </row>
    <row r="20" spans="2:8" x14ac:dyDescent="0.25">
      <c r="B20" t="s">
        <v>160</v>
      </c>
      <c r="D20" t="s">
        <v>160</v>
      </c>
      <c r="H20">
        <f>H2+H3+H7+H8</f>
        <v>363</v>
      </c>
    </row>
    <row r="21" spans="2:8" x14ac:dyDescent="0.25">
      <c r="B21" t="s">
        <v>164</v>
      </c>
      <c r="D21" t="s">
        <v>162</v>
      </c>
      <c r="H21">
        <f>H4+H5+H9+H10</f>
        <v>196</v>
      </c>
    </row>
    <row r="22" spans="2:8" x14ac:dyDescent="0.25">
      <c r="B22" t="s">
        <v>164</v>
      </c>
      <c r="D22" t="s">
        <v>163</v>
      </c>
      <c r="H22">
        <f>H6+H11</f>
        <v>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 test (1)</vt:lpstr>
      <vt:lpstr>Switch test (2)</vt:lpstr>
      <vt:lpstr>microbenchmark-times-coro-in-c</vt:lpstr>
      <vt:lpstr>Charts (Switch test)</vt:lpstr>
      <vt:lpstr>Sheet4</vt:lpstr>
      <vt:lpstr>Sheet1</vt:lpstr>
      <vt:lpstr>Sheet3</vt:lpstr>
      <vt:lpstr>In cleaned code</vt:lpstr>
      <vt:lpstr>SLOC</vt:lpstr>
      <vt:lpstr>fsm task_adc.h</vt:lpstr>
      <vt:lpstr>fsm task_adc.cpp</vt:lpstr>
      <vt:lpstr>fsm task_i2c.h</vt:lpstr>
      <vt:lpstr>fsm task_i2c.cpp</vt:lpstr>
      <vt:lpstr>Coro api_adc.h</vt:lpstr>
      <vt:lpstr>Coro api_adc.cpp</vt:lpstr>
      <vt:lpstr>Coro task_adc.cpp</vt:lpstr>
      <vt:lpstr>Coro api_i2c.h</vt:lpstr>
      <vt:lpstr>Coro api_i2c.cpp</vt:lpstr>
      <vt:lpstr>Coro task_i2c.cpp</vt:lpstr>
    </vt:vector>
  </TitlesOfParts>
  <Company>On The Buses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2019-04-22T06:32:59Z</cp:lastPrinted>
  <dcterms:created xsi:type="dcterms:W3CDTF">2019-03-13T04:14:50Z</dcterms:created>
  <dcterms:modified xsi:type="dcterms:W3CDTF">2019-12-19T06:20:17Z</dcterms:modified>
</cp:coreProperties>
</file>