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12" yWindow="276" windowWidth="11844" windowHeight="8280" activeTab="1"/>
  </bookViews>
  <sheets>
    <sheet name="NSAS w Norway data" sheetId="1" r:id="rId1"/>
    <sheet name="WBSS w Norway data" sheetId="2" r:id="rId2"/>
  </sheets>
  <calcPr calcId="145621"/>
</workbook>
</file>

<file path=xl/calcChain.xml><?xml version="1.0" encoding="utf-8"?>
<calcChain xmlns="http://schemas.openxmlformats.org/spreadsheetml/2006/main">
  <c r="C22" i="2" l="1"/>
  <c r="D29" i="2"/>
  <c r="D19" i="2"/>
  <c r="E19" i="2"/>
  <c r="B20" i="2"/>
  <c r="R15" i="1"/>
  <c r="P3" i="1" l="1"/>
  <c r="R3" i="1" s="1"/>
  <c r="Q3" i="1"/>
  <c r="S3" i="1" s="1"/>
  <c r="T3" i="1"/>
  <c r="P4" i="1"/>
  <c r="R4" i="1" s="1"/>
  <c r="Q4" i="1"/>
  <c r="P5" i="1"/>
  <c r="R5" i="1" s="1"/>
  <c r="Q5" i="1"/>
  <c r="S5" i="1" s="1"/>
  <c r="P6" i="1"/>
  <c r="R6" i="1" s="1"/>
  <c r="Q6" i="1"/>
  <c r="P7" i="1"/>
  <c r="R7" i="1" s="1"/>
  <c r="Q7" i="1"/>
  <c r="S7" i="1" s="1"/>
  <c r="T7" i="1"/>
  <c r="P8" i="1"/>
  <c r="R8" i="1" s="1"/>
  <c r="Q8" i="1"/>
  <c r="P9" i="1"/>
  <c r="R9" i="1" s="1"/>
  <c r="Q9" i="1"/>
  <c r="P10" i="1"/>
  <c r="H20" i="1" s="1"/>
  <c r="Q10" i="1"/>
  <c r="P11" i="1"/>
  <c r="R11" i="1" s="1"/>
  <c r="Q11" i="1"/>
  <c r="P12" i="1"/>
  <c r="R12" i="1" s="1"/>
  <c r="Q12" i="1"/>
  <c r="P13" i="1"/>
  <c r="T13" i="1" s="1"/>
  <c r="Q13" i="1"/>
  <c r="S13" i="1" s="1"/>
  <c r="P14" i="1"/>
  <c r="T14" i="1" s="1"/>
  <c r="Q14" i="1"/>
  <c r="P15" i="1"/>
  <c r="Q15" i="1"/>
  <c r="S15" i="1" s="1"/>
  <c r="T11" i="1" l="1"/>
  <c r="S14" i="1"/>
  <c r="T12" i="1"/>
  <c r="T4" i="1"/>
  <c r="S12" i="1"/>
  <c r="S11" i="1"/>
  <c r="S4" i="1"/>
  <c r="S10" i="1"/>
  <c r="T8" i="1"/>
  <c r="T5" i="1"/>
  <c r="T9" i="1"/>
  <c r="T6" i="1"/>
  <c r="T15" i="1"/>
  <c r="T10" i="1"/>
  <c r="S9" i="1"/>
  <c r="S8" i="1"/>
  <c r="S6" i="1"/>
  <c r="R10" i="1"/>
  <c r="K20" i="1"/>
  <c r="L20" i="1"/>
  <c r="J20" i="1"/>
  <c r="C29" i="2"/>
  <c r="C28" i="2"/>
  <c r="B28" i="2"/>
  <c r="K34" i="2" s="1"/>
  <c r="B29" i="2"/>
  <c r="J34" i="2" s="1"/>
  <c r="B21" i="2"/>
  <c r="E21" i="2" s="1"/>
  <c r="B22" i="2"/>
  <c r="D34" i="2" s="1"/>
  <c r="B23" i="2"/>
  <c r="E23" i="2" s="1"/>
  <c r="B24" i="2"/>
  <c r="F34" i="2" s="1"/>
  <c r="B25" i="2"/>
  <c r="E25" i="2" s="1"/>
  <c r="B26" i="2"/>
  <c r="H34" i="2" s="1"/>
  <c r="B27" i="2"/>
  <c r="I34" i="2" s="1"/>
  <c r="E29" i="2"/>
  <c r="C21" i="2"/>
  <c r="C23" i="2"/>
  <c r="C24" i="2"/>
  <c r="D24" i="2" s="1"/>
  <c r="C25" i="2"/>
  <c r="C26" i="2"/>
  <c r="C27" i="2"/>
  <c r="D22" i="2"/>
  <c r="D23" i="2"/>
  <c r="D26" i="2"/>
  <c r="D27" i="2"/>
  <c r="E22" i="2"/>
  <c r="E24" i="2"/>
  <c r="E26" i="2"/>
  <c r="E27" i="2"/>
  <c r="D20" i="2"/>
  <c r="C20" i="2"/>
  <c r="C19" i="2"/>
  <c r="E20" i="2"/>
  <c r="B19" i="2"/>
  <c r="D28" i="2" l="1"/>
  <c r="E34" i="2"/>
  <c r="E28" i="2"/>
  <c r="B34" i="2"/>
  <c r="C34" i="2"/>
  <c r="G34" i="2"/>
  <c r="D25" i="2"/>
  <c r="D21" i="2"/>
  <c r="I20" i="1" l="1"/>
  <c r="E20" i="1"/>
  <c r="D20" i="1"/>
  <c r="G20" i="1"/>
  <c r="C20" i="1"/>
  <c r="F20" i="1"/>
  <c r="B20" i="1"/>
</calcChain>
</file>

<file path=xl/sharedStrings.xml><?xml version="1.0" encoding="utf-8"?>
<sst xmlns="http://schemas.openxmlformats.org/spreadsheetml/2006/main" count="70" uniqueCount="26">
  <si>
    <t>SSB:</t>
  </si>
  <si>
    <t>9+</t>
  </si>
  <si>
    <t xml:space="preserve">Year/Age </t>
  </si>
  <si>
    <t>Table 5.9 in Report</t>
  </si>
  <si>
    <t>Total</t>
  </si>
  <si>
    <t>Mature</t>
  </si>
  <si>
    <t>Immature</t>
  </si>
  <si>
    <t>Mean Length (cm)</t>
  </si>
  <si>
    <t xml:space="preserve"> Mean Weight (g)</t>
  </si>
  <si>
    <t>Maturity</t>
  </si>
  <si>
    <t>Biomass (kt)</t>
  </si>
  <si>
    <t>Numbers (mill)</t>
  </si>
  <si>
    <t>Age (ring)</t>
  </si>
  <si>
    <t>TOTALS</t>
  </si>
  <si>
    <t>Norway</t>
  </si>
  <si>
    <t>DK, NED, GER, SCO</t>
  </si>
  <si>
    <t>3+</t>
  </si>
  <si>
    <t>8+</t>
  </si>
  <si>
    <t>Age ( ring)</t>
  </si>
  <si>
    <t>Weight (g)</t>
  </si>
  <si>
    <t>Length (cm)</t>
  </si>
  <si>
    <t>Table 5.7 in Report</t>
  </si>
  <si>
    <t xml:space="preserve">Total </t>
  </si>
  <si>
    <t>From DNK, GER, NED, SCO combined project</t>
  </si>
  <si>
    <t>Norway project</t>
  </si>
  <si>
    <t>Table 5.3 in Report - all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</si>
</sst>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rgb="FF000000"/>
      <name val="Palatino Linotype"/>
      <family val="1"/>
    </font>
    <font>
      <b/>
      <sz val="7.5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justify" vertical="center"/>
    </xf>
    <xf numFmtId="164" fontId="0" fillId="5" borderId="5" xfId="0" applyNumberFormat="1" applyFill="1" applyBorder="1"/>
    <xf numFmtId="2" fontId="0" fillId="5" borderId="6" xfId="0" applyNumberFormat="1" applyFill="1" applyBorder="1"/>
    <xf numFmtId="0" fontId="0" fillId="5" borderId="7" xfId="0" applyFill="1" applyBorder="1" applyAlignment="1">
      <alignment horizontal="right"/>
    </xf>
    <xf numFmtId="164" fontId="0" fillId="6" borderId="5" xfId="0" applyNumberFormat="1" applyFill="1" applyBorder="1"/>
    <xf numFmtId="2" fontId="0" fillId="6" borderId="7" xfId="0" applyNumberFormat="1" applyFill="1" applyBorder="1"/>
    <xf numFmtId="1" fontId="0" fillId="6" borderId="5" xfId="0" applyNumberFormat="1" applyFill="1" applyBorder="1"/>
    <xf numFmtId="0" fontId="0" fillId="6" borderId="5" xfId="0" applyFill="1" applyBorder="1" applyAlignment="1">
      <alignment horizontal="right"/>
    </xf>
    <xf numFmtId="164" fontId="0" fillId="7" borderId="5" xfId="0" applyNumberFormat="1" applyFill="1" applyBorder="1"/>
    <xf numFmtId="2" fontId="0" fillId="7" borderId="7" xfId="0" applyNumberFormat="1" applyFill="1" applyBorder="1"/>
    <xf numFmtId="1" fontId="0" fillId="7" borderId="5" xfId="0" applyNumberFormat="1" applyFill="1" applyBorder="1"/>
    <xf numFmtId="0" fontId="0" fillId="7" borderId="5" xfId="0" applyFill="1" applyBorder="1" applyAlignment="1">
      <alignment horizontal="right"/>
    </xf>
    <xf numFmtId="164" fontId="0" fillId="5" borderId="6" xfId="0" applyNumberFormat="1" applyFill="1" applyBorder="1"/>
    <xf numFmtId="0" fontId="0" fillId="5" borderId="5" xfId="0" applyFill="1" applyBorder="1"/>
    <xf numFmtId="0" fontId="0" fillId="5" borderId="8" xfId="0" applyFill="1" applyBorder="1" applyAlignment="1">
      <alignment horizontal="right"/>
    </xf>
    <xf numFmtId="164" fontId="0" fillId="6" borderId="6" xfId="0" applyNumberFormat="1" applyFill="1" applyBorder="1"/>
    <xf numFmtId="0" fontId="0" fillId="6" borderId="5" xfId="0" applyFill="1" applyBorder="1"/>
    <xf numFmtId="1" fontId="0" fillId="6" borderId="6" xfId="0" applyNumberFormat="1" applyFill="1" applyBorder="1"/>
    <xf numFmtId="0" fontId="0" fillId="6" borderId="6" xfId="0" applyFill="1" applyBorder="1" applyAlignment="1">
      <alignment horizontal="right"/>
    </xf>
    <xf numFmtId="0" fontId="0" fillId="0" borderId="0" xfId="0" applyBorder="1"/>
    <xf numFmtId="164" fontId="0" fillId="7" borderId="6" xfId="0" applyNumberFormat="1" applyFill="1" applyBorder="1"/>
    <xf numFmtId="0" fontId="0" fillId="0" borderId="5" xfId="0" applyBorder="1"/>
    <xf numFmtId="1" fontId="0" fillId="7" borderId="6" xfId="0" applyNumberFormat="1" applyFill="1" applyBorder="1"/>
    <xf numFmtId="0" fontId="0" fillId="7" borderId="6" xfId="0" applyFill="1" applyBorder="1" applyAlignment="1">
      <alignment horizontal="right"/>
    </xf>
    <xf numFmtId="164" fontId="0" fillId="5" borderId="9" xfId="0" applyNumberFormat="1" applyFill="1" applyBorder="1"/>
    <xf numFmtId="0" fontId="0" fillId="5" borderId="9" xfId="0" applyFill="1" applyBorder="1"/>
    <xf numFmtId="0" fontId="0" fillId="5" borderId="10" xfId="0" applyFill="1" applyBorder="1" applyAlignment="1">
      <alignment horizontal="right"/>
    </xf>
    <xf numFmtId="164" fontId="0" fillId="6" borderId="9" xfId="0" applyNumberFormat="1" applyFill="1" applyBorder="1"/>
    <xf numFmtId="0" fontId="0" fillId="6" borderId="9" xfId="0" applyFill="1" applyBorder="1"/>
    <xf numFmtId="1" fontId="0" fillId="6" borderId="9" xfId="0" applyNumberFormat="1" applyFill="1" applyBorder="1"/>
    <xf numFmtId="0" fontId="0" fillId="6" borderId="9" xfId="0" applyFill="1" applyBorder="1" applyAlignment="1">
      <alignment horizontal="right"/>
    </xf>
    <xf numFmtId="164" fontId="0" fillId="7" borderId="9" xfId="0" applyNumberFormat="1" applyFill="1" applyBorder="1"/>
    <xf numFmtId="0" fontId="0" fillId="0" borderId="9" xfId="0" applyBorder="1"/>
    <xf numFmtId="1" fontId="0" fillId="7" borderId="9" xfId="0" applyNumberFormat="1" applyFill="1" applyBorder="1"/>
    <xf numFmtId="0" fontId="0" fillId="7" borderId="9" xfId="0" applyFill="1" applyBorder="1" applyAlignment="1">
      <alignment horizontal="right"/>
    </xf>
    <xf numFmtId="164" fontId="0" fillId="5" borderId="6" xfId="0" applyNumberFormat="1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164" fontId="0" fillId="6" borderId="1" xfId="0" applyNumberFormat="1" applyFill="1" applyBorder="1"/>
    <xf numFmtId="2" fontId="0" fillId="6" borderId="5" xfId="0" applyNumberFormat="1" applyFill="1" applyBorder="1"/>
    <xf numFmtId="164" fontId="0" fillId="7" borderId="1" xfId="0" applyNumberFormat="1" applyFill="1" applyBorder="1"/>
    <xf numFmtId="2" fontId="0" fillId="7" borderId="5" xfId="0" applyNumberFormat="1" applyFill="1" applyBorder="1"/>
    <xf numFmtId="0" fontId="0" fillId="5" borderId="6" xfId="0" applyFill="1" applyBorder="1"/>
    <xf numFmtId="164" fontId="0" fillId="6" borderId="0" xfId="0" applyNumberFormat="1" applyFill="1" applyBorder="1"/>
    <xf numFmtId="2" fontId="0" fillId="6" borderId="6" xfId="0" applyNumberFormat="1" applyFill="1" applyBorder="1"/>
    <xf numFmtId="0" fontId="0" fillId="6" borderId="6" xfId="0" applyFill="1" applyBorder="1"/>
    <xf numFmtId="164" fontId="0" fillId="7" borderId="0" xfId="0" applyNumberForma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0" fillId="7" borderId="9" xfId="0" applyFill="1" applyBorder="1"/>
    <xf numFmtId="0" fontId="0" fillId="8" borderId="11" xfId="0" applyFill="1" applyBorder="1"/>
    <xf numFmtId="0" fontId="0" fillId="8" borderId="2" xfId="0" applyFill="1" applyBorder="1"/>
    <xf numFmtId="0" fontId="0" fillId="9" borderId="11" xfId="0" applyFill="1" applyBorder="1"/>
    <xf numFmtId="0" fontId="0" fillId="9" borderId="2" xfId="0" applyFill="1" applyBorder="1"/>
    <xf numFmtId="0" fontId="0" fillId="3" borderId="11" xfId="0" applyFill="1" applyBorder="1"/>
    <xf numFmtId="0" fontId="0" fillId="3" borderId="2" xfId="0" applyFill="1" applyBorder="1"/>
    <xf numFmtId="2" fontId="0" fillId="5" borderId="11" xfId="0" applyNumberFormat="1" applyFill="1" applyBorder="1"/>
    <xf numFmtId="0" fontId="0" fillId="12" borderId="1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12" borderId="15" xfId="0" applyFill="1" applyBorder="1"/>
    <xf numFmtId="1" fontId="0" fillId="12" borderId="12" xfId="0" applyNumberFormat="1" applyFill="1" applyBorder="1"/>
    <xf numFmtId="164" fontId="0" fillId="12" borderId="12" xfId="0" applyNumberFormat="1" applyFill="1" applyBorder="1"/>
    <xf numFmtId="0" fontId="0" fillId="12" borderId="12" xfId="0" applyFill="1" applyBorder="1" applyAlignment="1">
      <alignment horizontal="right"/>
    </xf>
    <xf numFmtId="0" fontId="0" fillId="12" borderId="16" xfId="0" applyFill="1" applyBorder="1"/>
    <xf numFmtId="1" fontId="0" fillId="12" borderId="16" xfId="0" applyNumberFormat="1" applyFill="1" applyBorder="1"/>
    <xf numFmtId="164" fontId="0" fillId="12" borderId="16" xfId="0" applyNumberFormat="1" applyFill="1" applyBorder="1"/>
    <xf numFmtId="0" fontId="0" fillId="12" borderId="17" xfId="0" applyFill="1" applyBorder="1"/>
    <xf numFmtId="1" fontId="0" fillId="12" borderId="17" xfId="0" applyNumberFormat="1" applyFill="1" applyBorder="1"/>
    <xf numFmtId="164" fontId="0" fillId="12" borderId="17" xfId="0" applyNumberFormat="1" applyFill="1" applyBorder="1"/>
    <xf numFmtId="0" fontId="0" fillId="14" borderId="0" xfId="0" applyFill="1"/>
    <xf numFmtId="0" fontId="0" fillId="15" borderId="0" xfId="0" applyFill="1"/>
    <xf numFmtId="1" fontId="0" fillId="15" borderId="0" xfId="0" applyNumberFormat="1" applyFill="1"/>
    <xf numFmtId="164" fontId="0" fillId="15" borderId="0" xfId="0" applyNumberFormat="1" applyFill="1"/>
    <xf numFmtId="1" fontId="0" fillId="14" borderId="0" xfId="0" applyNumberFormat="1" applyFill="1"/>
    <xf numFmtId="164" fontId="0" fillId="14" borderId="0" xfId="0" applyNumberFormat="1" applyFill="1"/>
    <xf numFmtId="3" fontId="0" fillId="5" borderId="9" xfId="0" applyNumberFormat="1" applyFill="1" applyBorder="1"/>
    <xf numFmtId="3" fontId="0" fillId="5" borderId="6" xfId="0" applyNumberFormat="1" applyFill="1" applyBorder="1"/>
    <xf numFmtId="3" fontId="0" fillId="5" borderId="6" xfId="0" applyNumberFormat="1" applyFill="1" applyBorder="1" applyAlignment="1">
      <alignment horizontal="right"/>
    </xf>
    <xf numFmtId="3" fontId="0" fillId="5" borderId="5" xfId="0" applyNumberFormat="1" applyFill="1" applyBorder="1"/>
    <xf numFmtId="3" fontId="0" fillId="12" borderId="12" xfId="0" applyNumberFormat="1" applyFill="1" applyBorder="1"/>
    <xf numFmtId="3" fontId="0" fillId="12" borderId="16" xfId="0" applyNumberFormat="1" applyFill="1" applyBorder="1"/>
    <xf numFmtId="3" fontId="0" fillId="12" borderId="17" xfId="0" applyNumberForma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20" sqref="B20:L20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10.88671875" bestFit="1" customWidth="1"/>
    <col min="4" max="4" width="8" bestFit="1" customWidth="1"/>
    <col min="5" max="5" width="14.88671875" bestFit="1" customWidth="1"/>
    <col min="6" max="6" width="15.6640625" bestFit="1" customWidth="1"/>
    <col min="8" max="8" width="9" bestFit="1" customWidth="1"/>
    <col min="9" max="9" width="12.77734375" bestFit="1" customWidth="1"/>
    <col min="10" max="10" width="10.88671875" bestFit="1" customWidth="1"/>
    <col min="11" max="11" width="8" bestFit="1" customWidth="1"/>
    <col min="12" max="12" width="14.88671875" bestFit="1" customWidth="1"/>
    <col min="13" max="13" width="15.6640625" bestFit="1" customWidth="1"/>
    <col min="15" max="15" width="9" bestFit="1" customWidth="1"/>
    <col min="16" max="16" width="12.77734375" bestFit="1" customWidth="1"/>
    <col min="17" max="17" width="10.88671875" bestFit="1" customWidth="1"/>
    <col min="18" max="18" width="8" bestFit="1" customWidth="1"/>
    <col min="19" max="19" width="14.88671875" bestFit="1" customWidth="1"/>
    <col min="20" max="20" width="15.6640625" bestFit="1" customWidth="1"/>
  </cols>
  <sheetData>
    <row r="1" spans="1:20" ht="15" thickBot="1" x14ac:dyDescent="0.35">
      <c r="A1" s="85" t="s">
        <v>15</v>
      </c>
      <c r="B1" s="86"/>
      <c r="C1" s="86"/>
      <c r="D1" s="86"/>
      <c r="E1" s="86"/>
      <c r="F1" s="87"/>
      <c r="G1" s="22"/>
      <c r="H1" s="91" t="s">
        <v>14</v>
      </c>
      <c r="I1" s="92"/>
      <c r="J1" s="92"/>
      <c r="K1" s="92"/>
      <c r="L1" s="92"/>
      <c r="M1" s="93"/>
      <c r="O1" s="94" t="s">
        <v>13</v>
      </c>
      <c r="P1" s="95"/>
      <c r="Q1" s="95"/>
      <c r="R1" s="95"/>
      <c r="S1" s="95"/>
      <c r="T1" s="96"/>
    </row>
    <row r="2" spans="1:20" ht="15" thickBot="1" x14ac:dyDescent="0.35">
      <c r="A2" s="56" t="s">
        <v>12</v>
      </c>
      <c r="B2" s="56" t="s">
        <v>11</v>
      </c>
      <c r="C2" s="57" t="s">
        <v>10</v>
      </c>
      <c r="D2" s="56" t="s">
        <v>9</v>
      </c>
      <c r="E2" s="57" t="s">
        <v>8</v>
      </c>
      <c r="F2" s="56" t="s">
        <v>7</v>
      </c>
      <c r="G2" s="22"/>
      <c r="H2" s="54" t="s">
        <v>12</v>
      </c>
      <c r="I2" s="54" t="s">
        <v>11</v>
      </c>
      <c r="J2" s="55" t="s">
        <v>10</v>
      </c>
      <c r="K2" s="54" t="s">
        <v>9</v>
      </c>
      <c r="L2" s="55" t="s">
        <v>8</v>
      </c>
      <c r="M2" s="54" t="s">
        <v>7</v>
      </c>
      <c r="O2" s="52" t="s">
        <v>12</v>
      </c>
      <c r="P2" s="52" t="s">
        <v>11</v>
      </c>
      <c r="Q2" s="53" t="s">
        <v>10</v>
      </c>
      <c r="R2" s="52" t="s">
        <v>9</v>
      </c>
      <c r="S2" s="53" t="s">
        <v>8</v>
      </c>
      <c r="T2" s="52" t="s">
        <v>7</v>
      </c>
    </row>
    <row r="3" spans="1:20" x14ac:dyDescent="0.3">
      <c r="A3" s="51">
        <v>0</v>
      </c>
      <c r="B3" s="36">
        <v>4572.6669631798004</v>
      </c>
      <c r="C3" s="48">
        <v>15.0084535987863</v>
      </c>
      <c r="D3" s="49">
        <v>0</v>
      </c>
      <c r="E3" s="48">
        <v>3.2822100799463274</v>
      </c>
      <c r="F3" s="34">
        <v>7.7232892319419584</v>
      </c>
      <c r="G3" s="22"/>
      <c r="H3" s="31">
        <v>0</v>
      </c>
      <c r="I3" s="32">
        <v>0</v>
      </c>
      <c r="J3" s="45">
        <v>0</v>
      </c>
      <c r="K3" s="46"/>
      <c r="L3" s="45"/>
      <c r="M3" s="30"/>
      <c r="O3" s="28">
        <v>0</v>
      </c>
      <c r="P3" s="78">
        <f t="shared" ref="P3:P15" si="0">I3+B3</f>
        <v>4572.6669631798004</v>
      </c>
      <c r="Q3" s="78">
        <f t="shared" ref="Q3:Q15" si="1">J3+C3</f>
        <v>15.0084535987863</v>
      </c>
      <c r="R3" s="5">
        <f t="shared" ref="R3:R12" si="2">(I3*K3+B3*D3)/P3</f>
        <v>0</v>
      </c>
      <c r="S3" s="27">
        <f t="shared" ref="S3:S15" si="3">1000*Q3/P3</f>
        <v>3.282210079946327</v>
      </c>
      <c r="T3" s="27">
        <f t="shared" ref="T3:T15" si="4">(I3*M3+B3*F3)/P3</f>
        <v>7.7232892319419593</v>
      </c>
    </row>
    <row r="4" spans="1:20" x14ac:dyDescent="0.3">
      <c r="A4" s="50">
        <v>1</v>
      </c>
      <c r="B4" s="25">
        <v>2444.3825101049015</v>
      </c>
      <c r="C4" s="48">
        <v>110.04422482388979</v>
      </c>
      <c r="D4" s="49">
        <v>2.9650689205058003E-2</v>
      </c>
      <c r="E4" s="48">
        <v>45.019232615588962</v>
      </c>
      <c r="F4" s="23">
        <v>17.801477416579431</v>
      </c>
      <c r="G4" s="22"/>
      <c r="H4" s="47">
        <v>1</v>
      </c>
      <c r="I4" s="20">
        <v>7701.3643661089936</v>
      </c>
      <c r="J4" s="45">
        <v>273.487180045488</v>
      </c>
      <c r="K4" s="46">
        <v>0</v>
      </c>
      <c r="L4" s="45">
        <v>35.511523289173184</v>
      </c>
      <c r="M4" s="18">
        <v>16.188036942836796</v>
      </c>
      <c r="O4" s="44">
        <v>1</v>
      </c>
      <c r="P4" s="79">
        <f t="shared" si="0"/>
        <v>10145.746876213896</v>
      </c>
      <c r="Q4" s="79">
        <f t="shared" si="1"/>
        <v>383.53140486937781</v>
      </c>
      <c r="R4" s="5">
        <f t="shared" si="2"/>
        <v>7.1436461987159864E-3</v>
      </c>
      <c r="S4" s="15">
        <f t="shared" si="3"/>
        <v>37.80218544270452</v>
      </c>
      <c r="T4" s="15">
        <f t="shared" si="4"/>
        <v>16.576758022046647</v>
      </c>
    </row>
    <row r="5" spans="1:20" x14ac:dyDescent="0.3">
      <c r="A5" s="50">
        <v>2</v>
      </c>
      <c r="B5" s="25">
        <v>1187.8024905634998</v>
      </c>
      <c r="C5" s="48">
        <v>125.74487050947025</v>
      </c>
      <c r="D5" s="49">
        <v>0.61648239761714274</v>
      </c>
      <c r="E5" s="48">
        <v>105.86345079123063</v>
      </c>
      <c r="F5" s="23">
        <v>22.909995000285633</v>
      </c>
      <c r="G5" s="22"/>
      <c r="H5" s="47">
        <v>2</v>
      </c>
      <c r="I5" s="20">
        <v>114.98176791166355</v>
      </c>
      <c r="J5" s="45">
        <v>11.148441709262519</v>
      </c>
      <c r="K5" s="46">
        <v>0.26714696128129856</v>
      </c>
      <c r="L5" s="45">
        <v>96.958343150780863</v>
      </c>
      <c r="M5" s="18">
        <v>22.003522063595216</v>
      </c>
      <c r="O5" s="44">
        <v>2</v>
      </c>
      <c r="P5" s="79">
        <f t="shared" si="0"/>
        <v>1302.7842584751634</v>
      </c>
      <c r="Q5" s="79">
        <f t="shared" si="1"/>
        <v>136.89331221873277</v>
      </c>
      <c r="R5" s="5">
        <f t="shared" si="2"/>
        <v>0.58565058045111307</v>
      </c>
      <c r="S5" s="15">
        <f t="shared" si="3"/>
        <v>105.07749946177489</v>
      </c>
      <c r="T5" s="15">
        <f t="shared" si="4"/>
        <v>22.829991070128589</v>
      </c>
    </row>
    <row r="6" spans="1:20" x14ac:dyDescent="0.3">
      <c r="A6" s="50">
        <v>3</v>
      </c>
      <c r="B6" s="25">
        <v>2319.8814161983005</v>
      </c>
      <c r="C6" s="48">
        <v>335.25192624920999</v>
      </c>
      <c r="D6" s="49">
        <v>0.97616786844928372</v>
      </c>
      <c r="E6" s="48">
        <v>144.51252719572329</v>
      </c>
      <c r="F6" s="23">
        <v>25.163340429297563</v>
      </c>
      <c r="G6" s="22"/>
      <c r="H6" s="47">
        <v>3</v>
      </c>
      <c r="I6" s="20">
        <v>25.259217391302947</v>
      </c>
      <c r="J6" s="45">
        <v>3.6070216868266609</v>
      </c>
      <c r="K6" s="46">
        <v>0.65364571029600949</v>
      </c>
      <c r="L6" s="45">
        <v>142.80021549949532</v>
      </c>
      <c r="M6" s="18">
        <v>25.087860516040511</v>
      </c>
      <c r="O6" s="44">
        <v>3</v>
      </c>
      <c r="P6" s="79">
        <f t="shared" si="0"/>
        <v>2345.1406335896036</v>
      </c>
      <c r="Q6" s="79">
        <f t="shared" si="1"/>
        <v>338.85894793603666</v>
      </c>
      <c r="R6" s="5">
        <f t="shared" si="2"/>
        <v>0.97269402249325843</v>
      </c>
      <c r="S6" s="15">
        <f t="shared" si="3"/>
        <v>144.49408409992034</v>
      </c>
      <c r="T6" s="15">
        <f t="shared" si="4"/>
        <v>25.162527444562091</v>
      </c>
    </row>
    <row r="7" spans="1:20" x14ac:dyDescent="0.3">
      <c r="A7" s="50">
        <v>4</v>
      </c>
      <c r="B7" s="25">
        <v>1185.88573228</v>
      </c>
      <c r="C7" s="48">
        <v>191.81755530011779</v>
      </c>
      <c r="D7" s="49">
        <v>0.9943409282529293</v>
      </c>
      <c r="E7" s="48">
        <v>161.75045375689507</v>
      </c>
      <c r="F7" s="23">
        <v>26.055948069765027</v>
      </c>
      <c r="G7" s="22"/>
      <c r="H7" s="47">
        <v>4</v>
      </c>
      <c r="I7" s="20">
        <v>25.964407329925951</v>
      </c>
      <c r="J7" s="45">
        <v>4.2715994027952515</v>
      </c>
      <c r="K7" s="46">
        <v>0.86715948658511965</v>
      </c>
      <c r="L7" s="45">
        <v>164.51750076620885</v>
      </c>
      <c r="M7" s="18">
        <v>26.372202132804105</v>
      </c>
      <c r="O7" s="44">
        <v>4</v>
      </c>
      <c r="P7" s="79">
        <f t="shared" si="0"/>
        <v>1211.8501396099259</v>
      </c>
      <c r="Q7" s="79">
        <f t="shared" si="1"/>
        <v>196.08915470291305</v>
      </c>
      <c r="R7" s="5">
        <f t="shared" si="2"/>
        <v>0.99161601149273237</v>
      </c>
      <c r="S7" s="15">
        <f t="shared" si="3"/>
        <v>161.8097389220344</v>
      </c>
      <c r="T7" s="15">
        <f t="shared" si="4"/>
        <v>26.062723948270211</v>
      </c>
    </row>
    <row r="8" spans="1:20" x14ac:dyDescent="0.3">
      <c r="A8" s="50">
        <v>5</v>
      </c>
      <c r="B8" s="25">
        <v>3458.6132645477005</v>
      </c>
      <c r="C8" s="48">
        <v>708.98233732196093</v>
      </c>
      <c r="D8" s="49">
        <v>0.99974680748432443</v>
      </c>
      <c r="E8" s="48">
        <v>204.99034818068276</v>
      </c>
      <c r="F8" s="23">
        <v>27.83336018726818</v>
      </c>
      <c r="G8" s="22"/>
      <c r="H8" s="47">
        <v>5</v>
      </c>
      <c r="I8" s="20">
        <v>47.014569584144418</v>
      </c>
      <c r="J8" s="45">
        <v>8.8922316656536307</v>
      </c>
      <c r="K8" s="46">
        <v>0.96031146186630478</v>
      </c>
      <c r="L8" s="45">
        <v>189.13778737756479</v>
      </c>
      <c r="M8" s="18">
        <v>27.547432808693355</v>
      </c>
      <c r="O8" s="44">
        <v>5</v>
      </c>
      <c r="P8" s="79">
        <f t="shared" si="0"/>
        <v>3505.6278341318448</v>
      </c>
      <c r="Q8" s="79">
        <f t="shared" si="1"/>
        <v>717.87456898761457</v>
      </c>
      <c r="R8" s="5">
        <f t="shared" si="2"/>
        <v>0.99921793337436282</v>
      </c>
      <c r="S8" s="15">
        <f t="shared" si="3"/>
        <v>204.77774679849708</v>
      </c>
      <c r="T8" s="15">
        <f t="shared" si="4"/>
        <v>27.829525566688915</v>
      </c>
    </row>
    <row r="9" spans="1:20" x14ac:dyDescent="0.3">
      <c r="A9" s="50">
        <v>6</v>
      </c>
      <c r="B9" s="25">
        <v>1625.8484131129003</v>
      </c>
      <c r="C9" s="48">
        <v>368.12999039891639</v>
      </c>
      <c r="D9" s="49">
        <v>0.99968143602649384</v>
      </c>
      <c r="E9" s="48">
        <v>226.42331685404986</v>
      </c>
      <c r="F9" s="23">
        <v>28.660051170932455</v>
      </c>
      <c r="G9" s="22"/>
      <c r="H9" s="47">
        <v>6</v>
      </c>
      <c r="I9" s="20">
        <v>30.748022464344281</v>
      </c>
      <c r="J9" s="45">
        <v>5.9978091538533969</v>
      </c>
      <c r="K9" s="46">
        <v>0.96284342289961777</v>
      </c>
      <c r="L9" s="45">
        <v>195.06324872789844</v>
      </c>
      <c r="M9" s="18">
        <v>27.924095002050745</v>
      </c>
      <c r="O9" s="44">
        <v>6</v>
      </c>
      <c r="P9" s="79">
        <f t="shared" si="0"/>
        <v>1656.5964355772446</v>
      </c>
      <c r="Q9" s="79">
        <f t="shared" si="1"/>
        <v>374.12779955276977</v>
      </c>
      <c r="R9" s="5">
        <f t="shared" si="2"/>
        <v>0.99899768708749992</v>
      </c>
      <c r="S9" s="15">
        <f t="shared" si="3"/>
        <v>225.84124384066064</v>
      </c>
      <c r="T9" s="15">
        <f t="shared" si="4"/>
        <v>28.646391116903867</v>
      </c>
    </row>
    <row r="10" spans="1:20" x14ac:dyDescent="0.3">
      <c r="A10" s="50">
        <v>7</v>
      </c>
      <c r="B10" s="25">
        <v>382.31858822059996</v>
      </c>
      <c r="C10" s="48">
        <v>92.243573216131409</v>
      </c>
      <c r="D10" s="49">
        <v>1</v>
      </c>
      <c r="E10" s="48">
        <v>241.27409981673807</v>
      </c>
      <c r="F10" s="23">
        <v>29.302367559245244</v>
      </c>
      <c r="G10" s="22"/>
      <c r="H10" s="47">
        <v>7</v>
      </c>
      <c r="I10" s="20">
        <v>12.957887657394682</v>
      </c>
      <c r="J10" s="45">
        <v>2.7248275703936131</v>
      </c>
      <c r="K10" s="46">
        <v>1</v>
      </c>
      <c r="L10" s="45">
        <v>210.28331487645173</v>
      </c>
      <c r="M10" s="18">
        <v>28.724263669119829</v>
      </c>
      <c r="O10" s="44">
        <v>7</v>
      </c>
      <c r="P10" s="79">
        <f t="shared" si="0"/>
        <v>395.27647587799464</v>
      </c>
      <c r="Q10" s="79">
        <f t="shared" si="1"/>
        <v>94.968400786525024</v>
      </c>
      <c r="R10" s="5">
        <f t="shared" si="2"/>
        <v>1</v>
      </c>
      <c r="S10" s="15">
        <f t="shared" si="3"/>
        <v>240.25816506175744</v>
      </c>
      <c r="T10" s="15">
        <f t="shared" si="4"/>
        <v>29.283416253716858</v>
      </c>
    </row>
    <row r="11" spans="1:20" x14ac:dyDescent="0.3">
      <c r="A11" s="50">
        <v>8</v>
      </c>
      <c r="B11" s="25">
        <v>243.47662599690003</v>
      </c>
      <c r="C11" s="48">
        <v>63.026559148696187</v>
      </c>
      <c r="D11" s="49">
        <v>1</v>
      </c>
      <c r="E11" s="48">
        <v>258.86082037911376</v>
      </c>
      <c r="F11" s="23">
        <v>30.058398626997487</v>
      </c>
      <c r="G11" s="22"/>
      <c r="H11" s="47">
        <v>8</v>
      </c>
      <c r="I11" s="20">
        <v>8.4814234401613273</v>
      </c>
      <c r="J11" s="45">
        <v>1.9897421253840091</v>
      </c>
      <c r="K11" s="46">
        <v>0.97426239498037959</v>
      </c>
      <c r="L11" s="45">
        <v>234.60002196826548</v>
      </c>
      <c r="M11" s="18">
        <v>29.870259014723487</v>
      </c>
      <c r="O11" s="44">
        <v>8</v>
      </c>
      <c r="P11" s="79">
        <f t="shared" si="0"/>
        <v>251.95804943706136</v>
      </c>
      <c r="Q11" s="79">
        <f t="shared" si="1"/>
        <v>65.016301274080192</v>
      </c>
      <c r="R11" s="5">
        <f t="shared" si="2"/>
        <v>0.99913361955692714</v>
      </c>
      <c r="S11" s="15">
        <f t="shared" si="3"/>
        <v>258.0441522679796</v>
      </c>
      <c r="T11" s="15">
        <f t="shared" si="4"/>
        <v>30.052065462722208</v>
      </c>
    </row>
    <row r="12" spans="1:20" ht="15" thickBot="1" x14ac:dyDescent="0.35">
      <c r="A12" s="14" t="s">
        <v>1</v>
      </c>
      <c r="B12" s="13">
        <v>149.16003050309999</v>
      </c>
      <c r="C12" s="42">
        <v>38.783236402158806</v>
      </c>
      <c r="D12" s="43">
        <v>1</v>
      </c>
      <c r="E12" s="42">
        <v>260.01091761209301</v>
      </c>
      <c r="F12" s="11">
        <v>30.150087409000189</v>
      </c>
      <c r="G12" s="22"/>
      <c r="H12" s="10" t="s">
        <v>1</v>
      </c>
      <c r="I12" s="9">
        <v>22.875125092037734</v>
      </c>
      <c r="J12" s="40">
        <v>5.2250275306988527</v>
      </c>
      <c r="K12" s="41">
        <v>1</v>
      </c>
      <c r="L12" s="40">
        <v>228.415254984444</v>
      </c>
      <c r="M12" s="7">
        <v>29.862788665518384</v>
      </c>
      <c r="O12" s="39" t="s">
        <v>1</v>
      </c>
      <c r="P12" s="80">
        <f t="shared" si="0"/>
        <v>172.03515559513772</v>
      </c>
      <c r="Q12" s="80">
        <f t="shared" si="1"/>
        <v>44.008263932857659</v>
      </c>
      <c r="R12" s="5">
        <f t="shared" si="2"/>
        <v>1</v>
      </c>
      <c r="S12" s="38">
        <f t="shared" si="3"/>
        <v>255.80971389606765</v>
      </c>
      <c r="T12" s="38">
        <f t="shared" si="4"/>
        <v>30.111885945623726</v>
      </c>
    </row>
    <row r="13" spans="1:20" x14ac:dyDescent="0.3">
      <c r="A13" s="37" t="s">
        <v>6</v>
      </c>
      <c r="B13" s="36">
        <v>7463.507373724301</v>
      </c>
      <c r="C13" s="36">
        <v>165.22583277133808</v>
      </c>
      <c r="D13" s="35"/>
      <c r="E13" s="34">
        <v>22.137826694326712</v>
      </c>
      <c r="F13" s="34">
        <v>11.873584019826815</v>
      </c>
      <c r="G13" s="22"/>
      <c r="H13" s="33" t="s">
        <v>6</v>
      </c>
      <c r="I13" s="32">
        <v>7801.0535899502365</v>
      </c>
      <c r="J13" s="32">
        <v>282.29526928698834</v>
      </c>
      <c r="K13" s="31"/>
      <c r="L13" s="30">
        <v>36.186813233876165</v>
      </c>
      <c r="M13" s="30">
        <v>16.257456447140129</v>
      </c>
      <c r="O13" s="29" t="s">
        <v>6</v>
      </c>
      <c r="P13" s="78">
        <f t="shared" si="0"/>
        <v>15264.560963674538</v>
      </c>
      <c r="Q13" s="78">
        <f t="shared" si="1"/>
        <v>447.52110205832639</v>
      </c>
      <c r="R13" s="28"/>
      <c r="S13" s="27">
        <f t="shared" si="3"/>
        <v>29.317653034588005</v>
      </c>
      <c r="T13" s="27">
        <f t="shared" si="4"/>
        <v>14.113990659648307</v>
      </c>
    </row>
    <row r="14" spans="1:20" ht="15" thickBot="1" x14ac:dyDescent="0.35">
      <c r="A14" s="26" t="s">
        <v>5</v>
      </c>
      <c r="B14" s="25">
        <v>10106.528660983402</v>
      </c>
      <c r="C14" s="25">
        <v>1883.8068941979998</v>
      </c>
      <c r="D14" s="24"/>
      <c r="E14" s="23">
        <v>186.39504793277837</v>
      </c>
      <c r="F14" s="23">
        <v>26.97060895270004</v>
      </c>
      <c r="G14" s="22"/>
      <c r="H14" s="21" t="s">
        <v>5</v>
      </c>
      <c r="I14" s="20">
        <v>188.59319702973266</v>
      </c>
      <c r="J14" s="20">
        <v>35.048611603367618</v>
      </c>
      <c r="K14" s="19"/>
      <c r="L14" s="18">
        <v>185.842395989724</v>
      </c>
      <c r="M14" s="18">
        <v>27.336768652300258</v>
      </c>
      <c r="O14" s="17" t="s">
        <v>5</v>
      </c>
      <c r="P14" s="79">
        <f t="shared" si="0"/>
        <v>10295.121858013135</v>
      </c>
      <c r="Q14" s="79">
        <f t="shared" si="1"/>
        <v>1918.8555058013674</v>
      </c>
      <c r="R14" s="16"/>
      <c r="S14" s="15">
        <f t="shared" si="3"/>
        <v>186.38492407040715</v>
      </c>
      <c r="T14" s="15">
        <f t="shared" si="4"/>
        <v>26.977316520548523</v>
      </c>
    </row>
    <row r="15" spans="1:20" ht="15" thickBot="1" x14ac:dyDescent="0.35">
      <c r="A15" s="14" t="s">
        <v>4</v>
      </c>
      <c r="B15" s="13">
        <v>17570.036034707704</v>
      </c>
      <c r="C15" s="13">
        <v>2049.032726969338</v>
      </c>
      <c r="D15" s="12">
        <v>0.57521388351276281</v>
      </c>
      <c r="E15" s="11">
        <v>116.62086081791156</v>
      </c>
      <c r="F15" s="11">
        <v>20.55760236095383</v>
      </c>
      <c r="H15" s="10" t="s">
        <v>4</v>
      </c>
      <c r="I15" s="9">
        <v>7989.6467869799699</v>
      </c>
      <c r="J15" s="9">
        <v>317.34388089035599</v>
      </c>
      <c r="K15" s="8">
        <v>2.3604697686644489E-2</v>
      </c>
      <c r="L15" s="7">
        <v>39.71938802194655</v>
      </c>
      <c r="M15" s="7">
        <v>16.518980262318884</v>
      </c>
      <c r="O15" s="6" t="s">
        <v>4</v>
      </c>
      <c r="P15" s="81">
        <f t="shared" si="0"/>
        <v>25559.682821687675</v>
      </c>
      <c r="Q15" s="81">
        <f t="shared" si="1"/>
        <v>2366.3766078596941</v>
      </c>
      <c r="R15" s="58">
        <f>(I15*K15+B15*D15)/P15</f>
        <v>0.40278754356363178</v>
      </c>
      <c r="S15" s="4">
        <f t="shared" si="3"/>
        <v>92.582393309348774</v>
      </c>
      <c r="T15" s="4">
        <f t="shared" si="4"/>
        <v>19.295178085218843</v>
      </c>
    </row>
    <row r="17" spans="1:12" ht="15" thickBot="1" x14ac:dyDescent="0.35"/>
    <row r="18" spans="1:12" ht="15" thickBot="1" x14ac:dyDescent="0.35">
      <c r="A18" s="88" t="s">
        <v>3</v>
      </c>
      <c r="B18" s="89"/>
      <c r="C18" s="90"/>
    </row>
    <row r="19" spans="1:12" ht="15" thickBot="1" x14ac:dyDescent="0.35">
      <c r="A19" s="3" t="s">
        <v>2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 t="s">
        <v>1</v>
      </c>
      <c r="K19" s="2" t="s">
        <v>4</v>
      </c>
      <c r="L19" s="2" t="s">
        <v>0</v>
      </c>
    </row>
    <row r="20" spans="1:12" ht="15" thickBot="1" x14ac:dyDescent="0.35">
      <c r="A20" s="1">
        <v>2019</v>
      </c>
      <c r="B20" s="100">
        <f>$P4</f>
        <v>10145.746876213896</v>
      </c>
      <c r="C20" s="100">
        <f>$P5</f>
        <v>1302.7842584751634</v>
      </c>
      <c r="D20" s="100">
        <f>$P6</f>
        <v>2345.1406335896036</v>
      </c>
      <c r="E20" s="100">
        <f>$P7</f>
        <v>1211.8501396099259</v>
      </c>
      <c r="F20" s="100">
        <f>$P8</f>
        <v>3505.6278341318448</v>
      </c>
      <c r="G20" s="100">
        <f>$P9</f>
        <v>1656.5964355772446</v>
      </c>
      <c r="H20" s="100">
        <f>$P10</f>
        <v>395.27647587799464</v>
      </c>
      <c r="I20" s="100">
        <f>$P11</f>
        <v>251.95804943706136</v>
      </c>
      <c r="J20" s="100">
        <f>$P12</f>
        <v>172.03515559513772</v>
      </c>
      <c r="K20" s="100">
        <f>P15</f>
        <v>25559.682821687675</v>
      </c>
      <c r="L20" s="100">
        <f>Q14</f>
        <v>1918.8555058013674</v>
      </c>
    </row>
  </sheetData>
  <mergeCells count="4">
    <mergeCell ref="A1:F1"/>
    <mergeCell ref="A18:C18"/>
    <mergeCell ref="H1:M1"/>
    <mergeCell ref="O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3" workbookViewId="0">
      <selection activeCell="B31" sqref="B31"/>
    </sheetView>
  </sheetViews>
  <sheetFormatPr defaultRowHeight="14.4" x14ac:dyDescent="0.3"/>
  <cols>
    <col min="1" max="1" width="9" bestFit="1" customWidth="1"/>
    <col min="2" max="2" width="18.21875" bestFit="1" customWidth="1"/>
    <col min="3" max="3" width="20.5546875" bestFit="1" customWidth="1"/>
    <col min="4" max="4" width="16.88671875" bestFit="1" customWidth="1"/>
    <col min="5" max="5" width="10.44140625" bestFit="1" customWidth="1"/>
    <col min="6" max="6" width="10.6640625" bestFit="1" customWidth="1"/>
    <col min="7" max="7" width="11" bestFit="1" customWidth="1"/>
    <col min="8" max="8" width="15" bestFit="1" customWidth="1"/>
    <col min="9" max="9" width="12.77734375" bestFit="1" customWidth="1"/>
    <col min="10" max="10" width="10.88671875" bestFit="1" customWidth="1"/>
    <col min="11" max="11" width="14.88671875" bestFit="1" customWidth="1"/>
    <col min="12" max="12" width="15.6640625" bestFit="1" customWidth="1"/>
  </cols>
  <sheetData>
    <row r="1" spans="1:12" ht="15" thickBot="1" x14ac:dyDescent="0.35">
      <c r="A1" s="22"/>
      <c r="B1" s="22"/>
      <c r="C1" s="22"/>
      <c r="D1" s="22"/>
      <c r="E1" s="22"/>
      <c r="F1" s="22"/>
      <c r="G1" s="22"/>
    </row>
    <row r="2" spans="1:12" x14ac:dyDescent="0.3">
      <c r="A2" s="97" t="s">
        <v>23</v>
      </c>
      <c r="B2" s="98"/>
      <c r="C2" s="98"/>
      <c r="D2" s="98"/>
      <c r="E2" s="98"/>
      <c r="F2" s="99"/>
      <c r="G2" s="22"/>
      <c r="H2" t="s">
        <v>24</v>
      </c>
    </row>
    <row r="3" spans="1:12" x14ac:dyDescent="0.3">
      <c r="A3" s="62" t="s">
        <v>18</v>
      </c>
      <c r="B3" s="62" t="s">
        <v>11</v>
      </c>
      <c r="C3" s="62" t="s">
        <v>10</v>
      </c>
      <c r="D3" s="62" t="s">
        <v>19</v>
      </c>
      <c r="E3" s="62" t="s">
        <v>20</v>
      </c>
      <c r="F3" s="60"/>
      <c r="G3" s="22"/>
      <c r="H3" s="72" t="s">
        <v>12</v>
      </c>
      <c r="I3" s="72" t="s">
        <v>11</v>
      </c>
      <c r="J3" s="72" t="s">
        <v>10</v>
      </c>
      <c r="K3" s="72" t="s">
        <v>8</v>
      </c>
      <c r="L3" s="72" t="s">
        <v>7</v>
      </c>
    </row>
    <row r="4" spans="1:12" x14ac:dyDescent="0.3">
      <c r="A4" s="59">
        <v>0</v>
      </c>
      <c r="B4" s="63">
        <v>2.2753683942</v>
      </c>
      <c r="C4" s="63">
        <v>9.1014735768000007E-3</v>
      </c>
      <c r="D4" s="64">
        <v>4</v>
      </c>
      <c r="E4" s="64">
        <v>8.5</v>
      </c>
      <c r="F4" s="61"/>
      <c r="G4" s="22"/>
      <c r="H4" s="73">
        <v>0</v>
      </c>
      <c r="I4" s="74">
        <v>0</v>
      </c>
      <c r="J4" s="74">
        <v>0</v>
      </c>
      <c r="K4" s="75"/>
      <c r="L4" s="75"/>
    </row>
    <row r="5" spans="1:12" x14ac:dyDescent="0.3">
      <c r="A5" s="59">
        <v>1</v>
      </c>
      <c r="B5" s="63">
        <v>417.56648316920013</v>
      </c>
      <c r="C5" s="63">
        <v>14.938480687800599</v>
      </c>
      <c r="D5" s="64">
        <v>35.775095200223355</v>
      </c>
      <c r="E5" s="64">
        <v>16.936127341357171</v>
      </c>
      <c r="F5" s="61"/>
      <c r="G5" s="22"/>
      <c r="H5" s="73">
        <v>1</v>
      </c>
      <c r="I5" s="74">
        <v>0</v>
      </c>
      <c r="J5" s="74">
        <v>0</v>
      </c>
      <c r="K5" s="75"/>
      <c r="L5" s="75"/>
    </row>
    <row r="6" spans="1:12" x14ac:dyDescent="0.3">
      <c r="A6" s="59">
        <v>2</v>
      </c>
      <c r="B6" s="63">
        <v>509.2490527887</v>
      </c>
      <c r="C6" s="63">
        <v>40.705378383383696</v>
      </c>
      <c r="D6" s="64">
        <v>79.932163173356685</v>
      </c>
      <c r="E6" s="64">
        <v>21.610425889076293</v>
      </c>
      <c r="F6" s="61"/>
      <c r="G6" s="22"/>
      <c r="H6" s="73">
        <v>2</v>
      </c>
      <c r="I6" s="74">
        <v>81.698052473336588</v>
      </c>
      <c r="J6" s="74">
        <v>8.1953890421291895</v>
      </c>
      <c r="K6" s="75">
        <v>100.31315060789093</v>
      </c>
      <c r="L6" s="75">
        <v>22.222136262718713</v>
      </c>
    </row>
    <row r="7" spans="1:12" x14ac:dyDescent="0.3">
      <c r="A7" s="59">
        <v>3</v>
      </c>
      <c r="B7" s="63">
        <v>221.44679223479997</v>
      </c>
      <c r="C7" s="63">
        <v>19.126793170353508</v>
      </c>
      <c r="D7" s="64">
        <v>86.371958597049229</v>
      </c>
      <c r="E7" s="64">
        <v>22.460908265300485</v>
      </c>
      <c r="F7" s="61"/>
      <c r="G7" s="22"/>
      <c r="H7" s="73">
        <v>3</v>
      </c>
      <c r="I7" s="74">
        <v>93.094372507197079</v>
      </c>
      <c r="J7" s="74">
        <v>12.975514894125144</v>
      </c>
      <c r="K7" s="75">
        <v>139.38022830673265</v>
      </c>
      <c r="L7" s="75">
        <v>24.907457623554393</v>
      </c>
    </row>
    <row r="8" spans="1:12" x14ac:dyDescent="0.3">
      <c r="A8" s="59">
        <v>4</v>
      </c>
      <c r="B8" s="63">
        <v>44.950471141300007</v>
      </c>
      <c r="C8" s="63">
        <v>5.1171540665839981</v>
      </c>
      <c r="D8" s="64">
        <v>113.83983163376483</v>
      </c>
      <c r="E8" s="64">
        <v>24.355568405185522</v>
      </c>
      <c r="F8" s="61"/>
      <c r="G8" s="22"/>
      <c r="H8" s="73">
        <v>4</v>
      </c>
      <c r="I8" s="74">
        <v>64.269295811874088</v>
      </c>
      <c r="J8" s="74">
        <v>10.131212631169657</v>
      </c>
      <c r="K8" s="75">
        <v>157.63690115456131</v>
      </c>
      <c r="L8" s="75">
        <v>26.143148967092891</v>
      </c>
    </row>
    <row r="9" spans="1:12" x14ac:dyDescent="0.3">
      <c r="A9" s="59">
        <v>5</v>
      </c>
      <c r="B9" s="63">
        <v>22.174648600500007</v>
      </c>
      <c r="C9" s="63">
        <v>2.9656636386385991</v>
      </c>
      <c r="D9" s="64">
        <v>133.74117858948745</v>
      </c>
      <c r="E9" s="64">
        <v>25.36151877175493</v>
      </c>
      <c r="F9" s="61"/>
      <c r="G9" s="22"/>
      <c r="H9" s="73">
        <v>5</v>
      </c>
      <c r="I9" s="74">
        <v>45.276083939655727</v>
      </c>
      <c r="J9" s="74">
        <v>8.5522553087555799</v>
      </c>
      <c r="K9" s="75">
        <v>188.89123273457318</v>
      </c>
      <c r="L9" s="75">
        <v>27.664220185561348</v>
      </c>
    </row>
    <row r="10" spans="1:12" x14ac:dyDescent="0.3">
      <c r="A10" s="59">
        <v>6</v>
      </c>
      <c r="B10" s="63">
        <v>24.722036101799997</v>
      </c>
      <c r="C10" s="63">
        <v>3.9392395262432007</v>
      </c>
      <c r="D10" s="64">
        <v>159.34122537570386</v>
      </c>
      <c r="E10" s="64">
        <v>26.75034617098142</v>
      </c>
      <c r="F10" s="61"/>
      <c r="G10" s="22"/>
      <c r="H10" s="73">
        <v>6</v>
      </c>
      <c r="I10" s="74">
        <v>26.890087718355787</v>
      </c>
      <c r="J10" s="74">
        <v>5.2775438110136506</v>
      </c>
      <c r="K10" s="75">
        <v>196.26354016729661</v>
      </c>
      <c r="L10" s="75">
        <v>28.058941057103539</v>
      </c>
    </row>
    <row r="11" spans="1:12" x14ac:dyDescent="0.3">
      <c r="A11" s="59">
        <v>7</v>
      </c>
      <c r="B11" s="63">
        <v>6.5058412528999998</v>
      </c>
      <c r="C11" s="63">
        <v>1.0601581096490003</v>
      </c>
      <c r="D11" s="64">
        <v>162.95480760100492</v>
      </c>
      <c r="E11" s="64">
        <v>27.38858795880903</v>
      </c>
      <c r="F11" s="61"/>
      <c r="G11" s="22"/>
      <c r="H11" s="73">
        <v>7</v>
      </c>
      <c r="I11" s="74">
        <v>12.019710216005315</v>
      </c>
      <c r="J11" s="74">
        <v>2.4137594303895855</v>
      </c>
      <c r="K11" s="75">
        <v>200.81677403299204</v>
      </c>
      <c r="L11" s="75">
        <v>28.238731550032867</v>
      </c>
    </row>
    <row r="12" spans="1:12" x14ac:dyDescent="0.3">
      <c r="A12" s="65" t="s">
        <v>17</v>
      </c>
      <c r="B12" s="63">
        <v>2.9525098755000001</v>
      </c>
      <c r="C12" s="63">
        <v>0.58981931350509997</v>
      </c>
      <c r="D12" s="64">
        <v>199.7687860079437</v>
      </c>
      <c r="E12" s="64">
        <v>29.381319106869825</v>
      </c>
      <c r="F12" s="61"/>
      <c r="G12" s="22"/>
      <c r="H12" s="73" t="s">
        <v>17</v>
      </c>
      <c r="I12" s="74">
        <v>9.6778351154009368</v>
      </c>
      <c r="J12" s="74">
        <v>2.2114914780039503</v>
      </c>
      <c r="K12" s="75">
        <v>228.51096878935945</v>
      </c>
      <c r="L12" s="75">
        <v>29.909869348088385</v>
      </c>
    </row>
    <row r="13" spans="1:12" x14ac:dyDescent="0.3">
      <c r="A13" s="66" t="s">
        <v>16</v>
      </c>
      <c r="B13" s="67">
        <v>322.75229920680005</v>
      </c>
      <c r="C13" s="67">
        <v>32.798827824973408</v>
      </c>
      <c r="D13" s="68">
        <v>101.62229023799429</v>
      </c>
      <c r="E13" s="68">
        <v>23.415264926272517</v>
      </c>
      <c r="F13" s="61"/>
      <c r="G13" s="22"/>
      <c r="H13" s="72" t="s">
        <v>16</v>
      </c>
      <c r="I13" s="76">
        <v>251.22738530848895</v>
      </c>
      <c r="J13" s="76">
        <v>41.561777553457567</v>
      </c>
      <c r="K13" s="77">
        <v>165.43490074707711</v>
      </c>
      <c r="L13" s="77">
        <v>26.409800030424542</v>
      </c>
    </row>
    <row r="14" spans="1:12" x14ac:dyDescent="0.3">
      <c r="A14" s="69" t="s">
        <v>4</v>
      </c>
      <c r="B14" s="70">
        <v>1251.8432035589001</v>
      </c>
      <c r="C14" s="70">
        <v>88.451788369734487</v>
      </c>
      <c r="D14" s="71">
        <v>70.657242151630825</v>
      </c>
      <c r="E14" s="71">
        <v>20.492757556791915</v>
      </c>
      <c r="F14" s="61"/>
      <c r="G14" s="22"/>
      <c r="H14" s="72" t="s">
        <v>4</v>
      </c>
      <c r="I14" s="76">
        <v>332.92543778182551</v>
      </c>
      <c r="J14" s="76">
        <v>49.75716659558676</v>
      </c>
      <c r="K14" s="77">
        <v>149.45438512329565</v>
      </c>
      <c r="L14" s="77">
        <v>25.382170611314422</v>
      </c>
    </row>
    <row r="16" spans="1:12" ht="15" thickBot="1" x14ac:dyDescent="0.35"/>
    <row r="17" spans="1:6" x14ac:dyDescent="0.3">
      <c r="A17" s="97" t="s">
        <v>25</v>
      </c>
      <c r="B17" s="98"/>
      <c r="C17" s="98"/>
      <c r="D17" s="98"/>
      <c r="E17" s="98"/>
      <c r="F17" s="99"/>
    </row>
    <row r="18" spans="1:6" x14ac:dyDescent="0.3">
      <c r="A18" s="62" t="s">
        <v>18</v>
      </c>
      <c r="B18" s="62" t="s">
        <v>11</v>
      </c>
      <c r="C18" s="62" t="s">
        <v>10</v>
      </c>
      <c r="D18" s="62" t="s">
        <v>19</v>
      </c>
      <c r="E18" s="62" t="s">
        <v>20</v>
      </c>
      <c r="F18" s="60"/>
    </row>
    <row r="19" spans="1:6" x14ac:dyDescent="0.3">
      <c r="A19" s="59">
        <v>0</v>
      </c>
      <c r="B19" s="82">
        <f>B4+I4</f>
        <v>2.2753683942</v>
      </c>
      <c r="C19" s="63">
        <f>C4+J4</f>
        <v>9.1014735768000007E-3</v>
      </c>
      <c r="D19" s="64">
        <f t="shared" ref="D19" si="0">(1000*C19)/B19</f>
        <v>4</v>
      </c>
      <c r="E19" s="64">
        <f t="shared" ref="E19" si="1">((B4*E4)+(I4*L4))/B19</f>
        <v>8.5</v>
      </c>
      <c r="F19" s="61"/>
    </row>
    <row r="20" spans="1:6" x14ac:dyDescent="0.3">
      <c r="A20" s="59">
        <v>1</v>
      </c>
      <c r="B20" s="82">
        <f>B5+I5</f>
        <v>417.56648316920013</v>
      </c>
      <c r="C20" s="63">
        <f t="shared" ref="C20:C27" si="2">C5+J5</f>
        <v>14.938480687800599</v>
      </c>
      <c r="D20" s="64">
        <f t="shared" ref="D20:D29" si="3">(1000*C20)/B20</f>
        <v>35.775095200223355</v>
      </c>
      <c r="E20" s="64">
        <f t="shared" ref="E20:E29" si="4">((B5*E5)+(I5*L5))/B20</f>
        <v>16.936127341357171</v>
      </c>
      <c r="F20" s="61"/>
    </row>
    <row r="21" spans="1:6" x14ac:dyDescent="0.3">
      <c r="A21" s="59">
        <v>2</v>
      </c>
      <c r="B21" s="82">
        <f t="shared" ref="B20:B27" si="5">B6+I6</f>
        <v>590.94710526203653</v>
      </c>
      <c r="C21" s="63">
        <f t="shared" si="2"/>
        <v>48.900767425512882</v>
      </c>
      <c r="D21" s="64">
        <f t="shared" si="3"/>
        <v>82.749821413930789</v>
      </c>
      <c r="E21" s="64">
        <f t="shared" si="4"/>
        <v>21.694994449882024</v>
      </c>
      <c r="F21" s="61"/>
    </row>
    <row r="22" spans="1:6" x14ac:dyDescent="0.3">
      <c r="A22" s="59">
        <v>3</v>
      </c>
      <c r="B22" s="82">
        <f t="shared" si="5"/>
        <v>314.54116474199702</v>
      </c>
      <c r="C22" s="63">
        <f>C7+J7</f>
        <v>32.102308064478649</v>
      </c>
      <c r="D22" s="64">
        <f t="shared" si="3"/>
        <v>102.06075281373943</v>
      </c>
      <c r="E22" s="64">
        <f t="shared" si="4"/>
        <v>23.185010554110139</v>
      </c>
      <c r="F22" s="61"/>
    </row>
    <row r="23" spans="1:6" x14ac:dyDescent="0.3">
      <c r="A23" s="59">
        <v>4</v>
      </c>
      <c r="B23" s="82">
        <f t="shared" si="5"/>
        <v>109.21976695317409</v>
      </c>
      <c r="C23" s="63">
        <f t="shared" si="2"/>
        <v>15.248366697753655</v>
      </c>
      <c r="D23" s="64">
        <f t="shared" si="3"/>
        <v>139.61178569709915</v>
      </c>
      <c r="E23" s="64">
        <f t="shared" si="4"/>
        <v>25.407452575292172</v>
      </c>
      <c r="F23" s="61"/>
    </row>
    <row r="24" spans="1:6" x14ac:dyDescent="0.3">
      <c r="A24" s="59">
        <v>5</v>
      </c>
      <c r="B24" s="82">
        <f t="shared" si="5"/>
        <v>67.450732540155741</v>
      </c>
      <c r="C24" s="63">
        <f t="shared" si="2"/>
        <v>11.517918947394179</v>
      </c>
      <c r="D24" s="64">
        <f t="shared" si="3"/>
        <v>170.76047232751944</v>
      </c>
      <c r="E24" s="64">
        <f t="shared" si="4"/>
        <v>26.90719957570165</v>
      </c>
      <c r="F24" s="61"/>
    </row>
    <row r="25" spans="1:6" x14ac:dyDescent="0.3">
      <c r="A25" s="59">
        <v>6</v>
      </c>
      <c r="B25" s="82">
        <f t="shared" si="5"/>
        <v>51.612123820155787</v>
      </c>
      <c r="C25" s="63">
        <f t="shared" si="2"/>
        <v>9.2167833372568513</v>
      </c>
      <c r="D25" s="64">
        <f t="shared" si="3"/>
        <v>178.57787386105343</v>
      </c>
      <c r="E25" s="64">
        <f t="shared" si="4"/>
        <v>27.432128447530047</v>
      </c>
      <c r="F25" s="61"/>
    </row>
    <row r="26" spans="1:6" x14ac:dyDescent="0.3">
      <c r="A26" s="59">
        <v>7</v>
      </c>
      <c r="B26" s="82">
        <f t="shared" si="5"/>
        <v>18.525551468905313</v>
      </c>
      <c r="C26" s="63">
        <f t="shared" si="2"/>
        <v>3.4739175400385855</v>
      </c>
      <c r="D26" s="64">
        <f t="shared" si="3"/>
        <v>187.520330818193</v>
      </c>
      <c r="E26" s="64">
        <f t="shared" si="4"/>
        <v>27.940176375793872</v>
      </c>
      <c r="F26" s="61"/>
    </row>
    <row r="27" spans="1:6" x14ac:dyDescent="0.3">
      <c r="A27" s="65" t="s">
        <v>17</v>
      </c>
      <c r="B27" s="82">
        <f t="shared" si="5"/>
        <v>12.630344990900937</v>
      </c>
      <c r="C27" s="63">
        <f t="shared" si="2"/>
        <v>2.8013107915090503</v>
      </c>
      <c r="D27" s="64">
        <f t="shared" si="3"/>
        <v>221.79210413707233</v>
      </c>
      <c r="E27" s="64">
        <f t="shared" si="4"/>
        <v>29.786313751782824</v>
      </c>
      <c r="F27" s="61"/>
    </row>
    <row r="28" spans="1:6" x14ac:dyDescent="0.3">
      <c r="A28" s="66" t="s">
        <v>16</v>
      </c>
      <c r="B28" s="83">
        <f>B13+I13</f>
        <v>573.97968451528902</v>
      </c>
      <c r="C28" s="67">
        <f>C13+J13</f>
        <v>74.360605378430975</v>
      </c>
      <c r="D28" s="68">
        <f t="shared" si="3"/>
        <v>129.5526782297645</v>
      </c>
      <c r="E28" s="68">
        <f t="shared" si="4"/>
        <v>24.725954563425617</v>
      </c>
      <c r="F28" s="61"/>
    </row>
    <row r="29" spans="1:6" x14ac:dyDescent="0.3">
      <c r="A29" s="69" t="s">
        <v>4</v>
      </c>
      <c r="B29" s="84">
        <f>B14+I14</f>
        <v>1584.7686413407255</v>
      </c>
      <c r="C29" s="70">
        <f>C14+J14</f>
        <v>138.20895496532125</v>
      </c>
      <c r="D29" s="71">
        <f>(1000*C29)/B29</f>
        <v>87.210808795658338</v>
      </c>
      <c r="E29" s="71">
        <f t="shared" si="4"/>
        <v>21.519916940950313</v>
      </c>
      <c r="F29" s="61"/>
    </row>
    <row r="31" spans="1:6" ht="15" thickBot="1" x14ac:dyDescent="0.35"/>
    <row r="32" spans="1:6" ht="15" thickBot="1" x14ac:dyDescent="0.35">
      <c r="A32" s="88" t="s">
        <v>21</v>
      </c>
      <c r="B32" s="89"/>
      <c r="C32" s="90"/>
    </row>
    <row r="33" spans="1:11" ht="15" thickBot="1" x14ac:dyDescent="0.35">
      <c r="A33" s="3" t="s">
        <v>2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 t="s">
        <v>17</v>
      </c>
      <c r="J33" s="2" t="s">
        <v>22</v>
      </c>
      <c r="K33" s="2" t="s">
        <v>16</v>
      </c>
    </row>
    <row r="34" spans="1:11" ht="15" thickBot="1" x14ac:dyDescent="0.35">
      <c r="A34" s="1">
        <v>2019</v>
      </c>
      <c r="B34" s="100">
        <f>B20</f>
        <v>417.56648316920013</v>
      </c>
      <c r="C34" s="100">
        <f>B21</f>
        <v>590.94710526203653</v>
      </c>
      <c r="D34" s="100">
        <f>B22</f>
        <v>314.54116474199702</v>
      </c>
      <c r="E34" s="100">
        <f>B23</f>
        <v>109.21976695317409</v>
      </c>
      <c r="F34" s="100">
        <f>B24</f>
        <v>67.450732540155741</v>
      </c>
      <c r="G34" s="100">
        <f>B25</f>
        <v>51.612123820155787</v>
      </c>
      <c r="H34" s="100">
        <f>B26</f>
        <v>18.525551468905313</v>
      </c>
      <c r="I34" s="100">
        <f>B27</f>
        <v>12.630344990900937</v>
      </c>
      <c r="J34" s="100">
        <f>B29</f>
        <v>1584.7686413407255</v>
      </c>
      <c r="K34" s="100">
        <f>B28</f>
        <v>573.97968451528902</v>
      </c>
    </row>
  </sheetData>
  <mergeCells count="3">
    <mergeCell ref="A2:F2"/>
    <mergeCell ref="A32:C32"/>
    <mergeCell ref="A17:F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9742D54552F4080A95FAC0D10CCA1" ma:contentTypeVersion="1" ma:contentTypeDescription="Create a new document." ma:contentTypeScope="" ma:versionID="aeb609644f675e630ef895a411c3a812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8fda66a02b6b5d1f39f2000ab0f58af4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0E680CE3-2CCA-4C1F-9329-2882FF189E1A}"/>
</file>

<file path=customXml/itemProps2.xml><?xml version="1.0" encoding="utf-8"?>
<ds:datastoreItem xmlns:ds="http://schemas.openxmlformats.org/officeDocument/2006/customXml" ds:itemID="{C607C2DF-CBAE-42DA-B661-321F884181C8}"/>
</file>

<file path=customXml/itemProps3.xml><?xml version="1.0" encoding="utf-8"?>
<ds:datastoreItem xmlns:ds="http://schemas.openxmlformats.org/officeDocument/2006/customXml" ds:itemID="{AA03A5F4-8F07-4198-8C9A-706453100A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NSAS w Norway data</vt:lpstr>
      <vt:lpstr>WBSS w Norway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Lusseau</dc:creator>
  <cp:lastModifiedBy>Susan Lusseau</cp:lastModifiedBy>
  <dcterms:created xsi:type="dcterms:W3CDTF">2018-12-21T11:07:19Z</dcterms:created>
  <dcterms:modified xsi:type="dcterms:W3CDTF">2019-12-20T10:32:16Z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0x0101001BF9742D54552F4080A95FAC0D10CCA1</vt:lpwstr>
  </property>
</Properties>
</file>